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0520065A-50C6-4CD6-B69C-50F987B46293}" xr6:coauthVersionLast="47" xr6:coauthVersionMax="47" xr10:uidLastSave="{00000000-0000-0000-0000-000000000000}"/>
  <bookViews>
    <workbookView xWindow="615" yWindow="-330" windowWidth="15315" windowHeight="14910" activeTab="3" xr2:uid="{B1CE91EC-0DE3-4F38-BC70-60547E21D489}"/>
  </bookViews>
  <sheets>
    <sheet name="fit_2NN_FCC" sheetId="11" r:id="rId1"/>
    <sheet name="fit_2NN_BCC" sheetId="10" r:id="rId2"/>
    <sheet name="fit_2NN_HCP" sheetId="5" r:id="rId3"/>
    <sheet name="Data" sheetId="12" r:id="rId4"/>
    <sheet name="table" sheetId="3" r:id="rId5"/>
  </sheets>
  <definedNames>
    <definedName name="solver_adj" localSheetId="1" hidden="1">fit_2NN_BCC!$O$5:$O$7</definedName>
    <definedName name="solver_adj" localSheetId="0" hidden="1">fit_2NN_FCC!$O$5:$O$8</definedName>
    <definedName name="solver_adj" localSheetId="2" hidden="1">fit_2NN_HCP!$O$5:$O$7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2</definedName>
    <definedName name="solver_drv" localSheetId="0" hidden="1">2</definedName>
    <definedName name="solver_drv" localSheetId="2" hidden="1">2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fit_2NN_BCC!$O$4</definedName>
    <definedName name="solver_lhs1" localSheetId="0" hidden="1">fit_2NN_FCC!$O$4</definedName>
    <definedName name="solver_lhs1" localSheetId="2" hidden="1">fit_2NN_HCP!$O$4</definedName>
    <definedName name="solver_lhs2" localSheetId="1" hidden="1">fit_2NN_BCC!$O$6</definedName>
    <definedName name="solver_lhs2" localSheetId="0" hidden="1">fit_2NN_FCC!$O$6</definedName>
    <definedName name="solver_lhs2" localSheetId="2" hidden="1">fit_2NN_HCP!$O$6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fit_2NN_BCC!$P$19</definedName>
    <definedName name="solver_opt" localSheetId="0" hidden="1">fit_2NN_FCC!$P$19</definedName>
    <definedName name="solver_opt" localSheetId="2" hidden="1">fit_2NN_HCP!$P$19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2</definedName>
    <definedName name="solver_rbv" localSheetId="0" hidden="1">2</definedName>
    <definedName name="solver_rbv" localSheetId="2" hidden="1">2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el2" localSheetId="1" hidden="1">1</definedName>
    <definedName name="solver_rel2" localSheetId="0" hidden="1">1</definedName>
    <definedName name="solver_rel2" localSheetId="2" hidden="1">1</definedName>
    <definedName name="solver_rhs1" localSheetId="1" hidden="1">10</definedName>
    <definedName name="solver_rhs1" localSheetId="0" hidden="1">10</definedName>
    <definedName name="solver_rhs1" localSheetId="2" hidden="1">10</definedName>
    <definedName name="solver_rhs2" localSheetId="1" hidden="1">0.4</definedName>
    <definedName name="solver_rhs2" localSheetId="0" hidden="1">0.4</definedName>
    <definedName name="solver_rhs2" localSheetId="2" hidden="1">0.4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2</definedName>
    <definedName name="solver_scl" localSheetId="0" hidden="1">2</definedName>
    <definedName name="solver_scl" localSheetId="2" hidden="1">2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5" i="12" l="1"/>
  <c r="H83" i="12"/>
  <c r="H77" i="12"/>
  <c r="H29" i="12"/>
  <c r="W9" i="10"/>
  <c r="W9" i="11"/>
  <c r="E5" i="11"/>
  <c r="O11" i="11"/>
  <c r="O10" i="11"/>
  <c r="E5" i="10"/>
  <c r="O11" i="10"/>
  <c r="O10" i="10"/>
  <c r="E5" i="5"/>
  <c r="O10" i="5"/>
  <c r="O11" i="5"/>
  <c r="X9" i="5"/>
  <c r="X5" i="5"/>
  <c r="W5" i="5"/>
  <c r="W9" i="5"/>
  <c r="M19" i="5"/>
  <c r="O4" i="5" l="1"/>
  <c r="O4" i="10" l="1"/>
  <c r="O4" i="11"/>
  <c r="M20" i="5" l="1"/>
  <c r="O9" i="5"/>
  <c r="O9" i="11"/>
  <c r="O9" i="10"/>
  <c r="H11" i="5"/>
  <c r="H13" i="5" s="1"/>
  <c r="G3" i="5"/>
  <c r="B11" i="5"/>
  <c r="H469" i="11"/>
  <c r="I469" i="11" s="1"/>
  <c r="E469" i="11"/>
  <c r="H468" i="11"/>
  <c r="I468" i="11" s="1"/>
  <c r="E468" i="11"/>
  <c r="H467" i="11"/>
  <c r="I467" i="11" s="1"/>
  <c r="E467" i="11"/>
  <c r="H466" i="11"/>
  <c r="I466" i="11" s="1"/>
  <c r="E466" i="11"/>
  <c r="H465" i="11"/>
  <c r="I465" i="11" s="1"/>
  <c r="E465" i="11"/>
  <c r="H464" i="11"/>
  <c r="I464" i="11" s="1"/>
  <c r="E464" i="11"/>
  <c r="H463" i="11"/>
  <c r="I463" i="11" s="1"/>
  <c r="E463" i="11"/>
  <c r="H462" i="11"/>
  <c r="I462" i="11" s="1"/>
  <c r="E462" i="11"/>
  <c r="H461" i="11"/>
  <c r="I461" i="11" s="1"/>
  <c r="E461" i="11"/>
  <c r="H460" i="11"/>
  <c r="I460" i="11" s="1"/>
  <c r="E460" i="11"/>
  <c r="H459" i="11"/>
  <c r="I459" i="11" s="1"/>
  <c r="E459" i="11"/>
  <c r="H458" i="11"/>
  <c r="I458" i="11" s="1"/>
  <c r="E458" i="11"/>
  <c r="H457" i="11"/>
  <c r="I457" i="11" s="1"/>
  <c r="E457" i="11"/>
  <c r="H456" i="11"/>
  <c r="I456" i="11" s="1"/>
  <c r="E456" i="11"/>
  <c r="H455" i="11"/>
  <c r="I455" i="11" s="1"/>
  <c r="E455" i="11"/>
  <c r="H454" i="11"/>
  <c r="I454" i="11" s="1"/>
  <c r="E454" i="11"/>
  <c r="H453" i="11"/>
  <c r="I453" i="11" s="1"/>
  <c r="E453" i="11"/>
  <c r="H452" i="11"/>
  <c r="I452" i="11" s="1"/>
  <c r="E452" i="11"/>
  <c r="H451" i="11"/>
  <c r="I451" i="11" s="1"/>
  <c r="E451" i="11"/>
  <c r="H450" i="11"/>
  <c r="I450" i="11" s="1"/>
  <c r="E450" i="11"/>
  <c r="H449" i="11"/>
  <c r="I449" i="11" s="1"/>
  <c r="E449" i="11"/>
  <c r="H448" i="11"/>
  <c r="I448" i="11" s="1"/>
  <c r="E448" i="11"/>
  <c r="H447" i="11"/>
  <c r="I447" i="11" s="1"/>
  <c r="E447" i="11"/>
  <c r="H446" i="11"/>
  <c r="I446" i="11" s="1"/>
  <c r="E446" i="11"/>
  <c r="H445" i="11"/>
  <c r="I445" i="11" s="1"/>
  <c r="E445" i="11"/>
  <c r="H444" i="11"/>
  <c r="I444" i="11" s="1"/>
  <c r="E444" i="11"/>
  <c r="H443" i="11"/>
  <c r="I443" i="11" s="1"/>
  <c r="E443" i="11"/>
  <c r="H442" i="11"/>
  <c r="I442" i="11" s="1"/>
  <c r="E442" i="11"/>
  <c r="H441" i="11"/>
  <c r="I441" i="11" s="1"/>
  <c r="E441" i="11"/>
  <c r="I440" i="11"/>
  <c r="H440" i="11"/>
  <c r="E440" i="11"/>
  <c r="H439" i="11"/>
  <c r="I439" i="11" s="1"/>
  <c r="E439" i="11"/>
  <c r="H438" i="11"/>
  <c r="I438" i="11" s="1"/>
  <c r="E438" i="11"/>
  <c r="H437" i="11"/>
  <c r="I437" i="11" s="1"/>
  <c r="E437" i="11"/>
  <c r="H436" i="11"/>
  <c r="I436" i="11" s="1"/>
  <c r="E436" i="11"/>
  <c r="H435" i="11"/>
  <c r="I435" i="11" s="1"/>
  <c r="E435" i="11"/>
  <c r="H434" i="11"/>
  <c r="I434" i="11" s="1"/>
  <c r="E434" i="11"/>
  <c r="H433" i="11"/>
  <c r="I433" i="11" s="1"/>
  <c r="E433" i="11"/>
  <c r="H432" i="11"/>
  <c r="I432" i="11" s="1"/>
  <c r="E432" i="11"/>
  <c r="H431" i="11"/>
  <c r="I431" i="11" s="1"/>
  <c r="E431" i="11"/>
  <c r="H430" i="11"/>
  <c r="I430" i="11" s="1"/>
  <c r="E430" i="11"/>
  <c r="H429" i="11"/>
  <c r="I429" i="11" s="1"/>
  <c r="E429" i="11"/>
  <c r="H428" i="11"/>
  <c r="I428" i="11" s="1"/>
  <c r="E428" i="11"/>
  <c r="H427" i="11"/>
  <c r="I427" i="11" s="1"/>
  <c r="E427" i="11"/>
  <c r="H426" i="11"/>
  <c r="I426" i="11" s="1"/>
  <c r="E426" i="11"/>
  <c r="H425" i="11"/>
  <c r="I425" i="11" s="1"/>
  <c r="E425" i="11"/>
  <c r="H424" i="11"/>
  <c r="I424" i="11" s="1"/>
  <c r="E424" i="11"/>
  <c r="H423" i="11"/>
  <c r="I423" i="11" s="1"/>
  <c r="E423" i="11"/>
  <c r="H422" i="11"/>
  <c r="I422" i="11" s="1"/>
  <c r="E422" i="11"/>
  <c r="H421" i="11"/>
  <c r="I421" i="11" s="1"/>
  <c r="E421" i="11"/>
  <c r="H420" i="11"/>
  <c r="I420" i="11" s="1"/>
  <c r="E420" i="11"/>
  <c r="H419" i="11"/>
  <c r="I419" i="11" s="1"/>
  <c r="E419" i="11"/>
  <c r="H418" i="11"/>
  <c r="I418" i="11" s="1"/>
  <c r="E418" i="11"/>
  <c r="H417" i="11"/>
  <c r="I417" i="11" s="1"/>
  <c r="E417" i="11"/>
  <c r="H416" i="11"/>
  <c r="I416" i="11" s="1"/>
  <c r="E416" i="11"/>
  <c r="H415" i="11"/>
  <c r="I415" i="11" s="1"/>
  <c r="E415" i="11"/>
  <c r="H414" i="11"/>
  <c r="I414" i="11" s="1"/>
  <c r="E414" i="11"/>
  <c r="H413" i="11"/>
  <c r="I413" i="11" s="1"/>
  <c r="E413" i="11"/>
  <c r="H412" i="11"/>
  <c r="I412" i="11" s="1"/>
  <c r="E412" i="11"/>
  <c r="H411" i="11"/>
  <c r="I411" i="11" s="1"/>
  <c r="E411" i="11"/>
  <c r="H410" i="11"/>
  <c r="I410" i="11" s="1"/>
  <c r="E410" i="11"/>
  <c r="H409" i="11"/>
  <c r="I409" i="11" s="1"/>
  <c r="E409" i="11"/>
  <c r="H408" i="11"/>
  <c r="I408" i="11" s="1"/>
  <c r="E408" i="11"/>
  <c r="H407" i="11"/>
  <c r="I407" i="11" s="1"/>
  <c r="E407" i="11"/>
  <c r="H406" i="11"/>
  <c r="I406" i="11" s="1"/>
  <c r="E406" i="11"/>
  <c r="H405" i="11"/>
  <c r="I405" i="11" s="1"/>
  <c r="E405" i="11"/>
  <c r="H404" i="11"/>
  <c r="I404" i="11" s="1"/>
  <c r="E404" i="11"/>
  <c r="H403" i="11"/>
  <c r="I403" i="11" s="1"/>
  <c r="E403" i="11"/>
  <c r="H402" i="11"/>
  <c r="I402" i="11" s="1"/>
  <c r="E402" i="11"/>
  <c r="H401" i="11"/>
  <c r="I401" i="11" s="1"/>
  <c r="E401" i="11"/>
  <c r="H400" i="11"/>
  <c r="I400" i="11" s="1"/>
  <c r="E400" i="11"/>
  <c r="H399" i="11"/>
  <c r="I399" i="11" s="1"/>
  <c r="E399" i="11"/>
  <c r="H398" i="11"/>
  <c r="I398" i="11" s="1"/>
  <c r="E398" i="11"/>
  <c r="H397" i="11"/>
  <c r="I397" i="11" s="1"/>
  <c r="E397" i="11"/>
  <c r="H396" i="11"/>
  <c r="I396" i="11" s="1"/>
  <c r="E396" i="11"/>
  <c r="H395" i="11"/>
  <c r="I395" i="11" s="1"/>
  <c r="E395" i="11"/>
  <c r="H394" i="11"/>
  <c r="I394" i="11" s="1"/>
  <c r="E394" i="11"/>
  <c r="H393" i="11"/>
  <c r="I393" i="11" s="1"/>
  <c r="E393" i="11"/>
  <c r="H392" i="11"/>
  <c r="I392" i="11" s="1"/>
  <c r="E392" i="11"/>
  <c r="H391" i="11"/>
  <c r="I391" i="11" s="1"/>
  <c r="E391" i="11"/>
  <c r="H390" i="11"/>
  <c r="I390" i="11" s="1"/>
  <c r="E390" i="11"/>
  <c r="H389" i="11"/>
  <c r="I389" i="11" s="1"/>
  <c r="E389" i="11"/>
  <c r="H388" i="11"/>
  <c r="I388" i="11" s="1"/>
  <c r="E388" i="11"/>
  <c r="H387" i="11"/>
  <c r="I387" i="11" s="1"/>
  <c r="E387" i="11"/>
  <c r="H386" i="11"/>
  <c r="I386" i="11" s="1"/>
  <c r="E386" i="11"/>
  <c r="H385" i="11"/>
  <c r="I385" i="11" s="1"/>
  <c r="E385" i="11"/>
  <c r="H384" i="11"/>
  <c r="I384" i="11" s="1"/>
  <c r="E384" i="11"/>
  <c r="H383" i="11"/>
  <c r="I383" i="11" s="1"/>
  <c r="E383" i="11"/>
  <c r="H382" i="11"/>
  <c r="I382" i="11" s="1"/>
  <c r="E382" i="11"/>
  <c r="H381" i="11"/>
  <c r="I381" i="11" s="1"/>
  <c r="E381" i="11"/>
  <c r="H380" i="11"/>
  <c r="I380" i="11" s="1"/>
  <c r="E380" i="11"/>
  <c r="H379" i="11"/>
  <c r="I379" i="11" s="1"/>
  <c r="E379" i="11"/>
  <c r="H378" i="11"/>
  <c r="I378" i="11" s="1"/>
  <c r="E378" i="11"/>
  <c r="H377" i="11"/>
  <c r="I377" i="11" s="1"/>
  <c r="E377" i="11"/>
  <c r="H376" i="11"/>
  <c r="I376" i="11" s="1"/>
  <c r="E376" i="11"/>
  <c r="H375" i="11"/>
  <c r="I375" i="11" s="1"/>
  <c r="E375" i="11"/>
  <c r="H374" i="11"/>
  <c r="I374" i="11" s="1"/>
  <c r="E374" i="11"/>
  <c r="H373" i="11"/>
  <c r="I373" i="11" s="1"/>
  <c r="E373" i="11"/>
  <c r="H372" i="11"/>
  <c r="I372" i="11" s="1"/>
  <c r="E372" i="11"/>
  <c r="H371" i="11"/>
  <c r="I371" i="11" s="1"/>
  <c r="E371" i="11"/>
  <c r="H370" i="11"/>
  <c r="I370" i="11" s="1"/>
  <c r="E370" i="11"/>
  <c r="H369" i="11"/>
  <c r="I369" i="11" s="1"/>
  <c r="E369" i="11"/>
  <c r="H368" i="11"/>
  <c r="I368" i="11" s="1"/>
  <c r="E368" i="11"/>
  <c r="H367" i="11"/>
  <c r="I367" i="11" s="1"/>
  <c r="E367" i="11"/>
  <c r="H366" i="11"/>
  <c r="I366" i="11" s="1"/>
  <c r="E366" i="11"/>
  <c r="H365" i="11"/>
  <c r="I365" i="11" s="1"/>
  <c r="E365" i="11"/>
  <c r="H364" i="11"/>
  <c r="I364" i="11" s="1"/>
  <c r="E364" i="11"/>
  <c r="H363" i="11"/>
  <c r="I363" i="11" s="1"/>
  <c r="E363" i="11"/>
  <c r="H362" i="11"/>
  <c r="I362" i="11" s="1"/>
  <c r="E362" i="11"/>
  <c r="H361" i="11"/>
  <c r="I361" i="11" s="1"/>
  <c r="E361" i="11"/>
  <c r="H360" i="11"/>
  <c r="I360" i="11" s="1"/>
  <c r="E360" i="11"/>
  <c r="H359" i="11"/>
  <c r="I359" i="11" s="1"/>
  <c r="E359" i="11"/>
  <c r="H358" i="11"/>
  <c r="I358" i="11" s="1"/>
  <c r="E358" i="11"/>
  <c r="H357" i="11"/>
  <c r="I357" i="11" s="1"/>
  <c r="E357" i="11"/>
  <c r="H356" i="11"/>
  <c r="I356" i="11" s="1"/>
  <c r="E356" i="11"/>
  <c r="H355" i="11"/>
  <c r="I355" i="11" s="1"/>
  <c r="E355" i="11"/>
  <c r="H354" i="11"/>
  <c r="I354" i="11" s="1"/>
  <c r="E354" i="11"/>
  <c r="I353" i="11"/>
  <c r="H353" i="11"/>
  <c r="E353" i="11"/>
  <c r="H352" i="11"/>
  <c r="I352" i="11" s="1"/>
  <c r="E352" i="11"/>
  <c r="H351" i="11"/>
  <c r="I351" i="11" s="1"/>
  <c r="E351" i="11"/>
  <c r="H350" i="11"/>
  <c r="I350" i="11" s="1"/>
  <c r="E350" i="11"/>
  <c r="H349" i="11"/>
  <c r="I349" i="11" s="1"/>
  <c r="E349" i="11"/>
  <c r="H348" i="11"/>
  <c r="I348" i="11" s="1"/>
  <c r="E348" i="11"/>
  <c r="H347" i="11"/>
  <c r="I347" i="11" s="1"/>
  <c r="E347" i="11"/>
  <c r="H346" i="11"/>
  <c r="I346" i="11" s="1"/>
  <c r="E346" i="11"/>
  <c r="H345" i="11"/>
  <c r="I345" i="11" s="1"/>
  <c r="E345" i="11"/>
  <c r="H344" i="11"/>
  <c r="I344" i="11" s="1"/>
  <c r="E344" i="11"/>
  <c r="H343" i="11"/>
  <c r="I343" i="11" s="1"/>
  <c r="E343" i="11"/>
  <c r="H342" i="11"/>
  <c r="I342" i="11" s="1"/>
  <c r="E342" i="11"/>
  <c r="H341" i="11"/>
  <c r="I341" i="11" s="1"/>
  <c r="E341" i="11"/>
  <c r="H340" i="11"/>
  <c r="I340" i="11" s="1"/>
  <c r="E340" i="11"/>
  <c r="H339" i="11"/>
  <c r="I339" i="11" s="1"/>
  <c r="E339" i="11"/>
  <c r="H338" i="11"/>
  <c r="I338" i="11" s="1"/>
  <c r="E338" i="11"/>
  <c r="H337" i="11"/>
  <c r="I337" i="11" s="1"/>
  <c r="E337" i="11"/>
  <c r="H336" i="11"/>
  <c r="I336" i="11" s="1"/>
  <c r="E336" i="11"/>
  <c r="H335" i="11"/>
  <c r="I335" i="11" s="1"/>
  <c r="E335" i="11"/>
  <c r="H334" i="11"/>
  <c r="I334" i="11" s="1"/>
  <c r="E334" i="11"/>
  <c r="H333" i="11"/>
  <c r="I333" i="11" s="1"/>
  <c r="E333" i="11"/>
  <c r="H332" i="11"/>
  <c r="I332" i="11" s="1"/>
  <c r="E332" i="11"/>
  <c r="H331" i="11"/>
  <c r="I331" i="11" s="1"/>
  <c r="E331" i="11"/>
  <c r="H330" i="11"/>
  <c r="I330" i="11" s="1"/>
  <c r="E330" i="11"/>
  <c r="H329" i="11"/>
  <c r="I329" i="11" s="1"/>
  <c r="E329" i="11"/>
  <c r="H328" i="11"/>
  <c r="I328" i="11" s="1"/>
  <c r="E328" i="11"/>
  <c r="H327" i="11"/>
  <c r="I327" i="11" s="1"/>
  <c r="E327" i="11"/>
  <c r="H326" i="11"/>
  <c r="I326" i="11" s="1"/>
  <c r="E326" i="11"/>
  <c r="H325" i="11"/>
  <c r="I325" i="11" s="1"/>
  <c r="E325" i="11"/>
  <c r="H324" i="11"/>
  <c r="I324" i="11" s="1"/>
  <c r="E324" i="11"/>
  <c r="H323" i="11"/>
  <c r="I323" i="11" s="1"/>
  <c r="E323" i="11"/>
  <c r="H322" i="11"/>
  <c r="I322" i="11" s="1"/>
  <c r="E322" i="11"/>
  <c r="H321" i="11"/>
  <c r="I321" i="11" s="1"/>
  <c r="E321" i="11"/>
  <c r="H320" i="11"/>
  <c r="I320" i="11" s="1"/>
  <c r="E320" i="11"/>
  <c r="H319" i="11"/>
  <c r="I319" i="11" s="1"/>
  <c r="E319" i="11"/>
  <c r="H318" i="11"/>
  <c r="I318" i="11" s="1"/>
  <c r="E318" i="11"/>
  <c r="H317" i="11"/>
  <c r="I317" i="11" s="1"/>
  <c r="E317" i="11"/>
  <c r="H316" i="11"/>
  <c r="I316" i="11" s="1"/>
  <c r="E316" i="11"/>
  <c r="H315" i="11"/>
  <c r="I315" i="11" s="1"/>
  <c r="E315" i="11"/>
  <c r="H314" i="11"/>
  <c r="I314" i="11" s="1"/>
  <c r="E314" i="11"/>
  <c r="H313" i="11"/>
  <c r="I313" i="11" s="1"/>
  <c r="E313" i="11"/>
  <c r="H312" i="11"/>
  <c r="I312" i="11" s="1"/>
  <c r="E312" i="11"/>
  <c r="H311" i="11"/>
  <c r="I311" i="11" s="1"/>
  <c r="E311" i="11"/>
  <c r="H310" i="11"/>
  <c r="I310" i="11" s="1"/>
  <c r="E310" i="11"/>
  <c r="H309" i="11"/>
  <c r="I309" i="11" s="1"/>
  <c r="E309" i="11"/>
  <c r="H308" i="11"/>
  <c r="I308" i="11" s="1"/>
  <c r="E308" i="11"/>
  <c r="H307" i="11"/>
  <c r="I307" i="11" s="1"/>
  <c r="E307" i="11"/>
  <c r="H306" i="11"/>
  <c r="I306" i="11" s="1"/>
  <c r="E306" i="11"/>
  <c r="H305" i="11"/>
  <c r="I305" i="11" s="1"/>
  <c r="E305" i="11"/>
  <c r="H304" i="11"/>
  <c r="I304" i="11" s="1"/>
  <c r="E304" i="11"/>
  <c r="H303" i="11"/>
  <c r="I303" i="11" s="1"/>
  <c r="E303" i="11"/>
  <c r="H302" i="11"/>
  <c r="I302" i="11" s="1"/>
  <c r="E302" i="11"/>
  <c r="H301" i="11"/>
  <c r="I301" i="11" s="1"/>
  <c r="E301" i="11"/>
  <c r="H300" i="11"/>
  <c r="I300" i="11" s="1"/>
  <c r="E300" i="11"/>
  <c r="H299" i="11"/>
  <c r="I299" i="11" s="1"/>
  <c r="E299" i="11"/>
  <c r="H298" i="11"/>
  <c r="I298" i="11" s="1"/>
  <c r="E298" i="11"/>
  <c r="H297" i="11"/>
  <c r="I297" i="11" s="1"/>
  <c r="E297" i="11"/>
  <c r="H296" i="11"/>
  <c r="I296" i="11" s="1"/>
  <c r="E296" i="11"/>
  <c r="H295" i="11"/>
  <c r="I295" i="11" s="1"/>
  <c r="E295" i="11"/>
  <c r="H294" i="11"/>
  <c r="I294" i="11" s="1"/>
  <c r="E294" i="11"/>
  <c r="H293" i="11"/>
  <c r="I293" i="11" s="1"/>
  <c r="E293" i="11"/>
  <c r="H292" i="11"/>
  <c r="I292" i="11" s="1"/>
  <c r="E292" i="11"/>
  <c r="H291" i="11"/>
  <c r="I291" i="11" s="1"/>
  <c r="E291" i="11"/>
  <c r="H290" i="11"/>
  <c r="I290" i="11" s="1"/>
  <c r="E290" i="11"/>
  <c r="H289" i="11"/>
  <c r="I289" i="11" s="1"/>
  <c r="E289" i="11"/>
  <c r="H288" i="11"/>
  <c r="I288" i="11" s="1"/>
  <c r="E288" i="11"/>
  <c r="H287" i="11"/>
  <c r="I287" i="11" s="1"/>
  <c r="E287" i="11"/>
  <c r="H286" i="11"/>
  <c r="I286" i="11" s="1"/>
  <c r="E286" i="11"/>
  <c r="H285" i="11"/>
  <c r="I285" i="11" s="1"/>
  <c r="E285" i="11"/>
  <c r="H284" i="11"/>
  <c r="I284" i="11" s="1"/>
  <c r="E284" i="11"/>
  <c r="H283" i="11"/>
  <c r="I283" i="11" s="1"/>
  <c r="E283" i="11"/>
  <c r="H282" i="11"/>
  <c r="I282" i="11" s="1"/>
  <c r="E282" i="11"/>
  <c r="H281" i="11"/>
  <c r="I281" i="11" s="1"/>
  <c r="E281" i="11"/>
  <c r="H280" i="11"/>
  <c r="I280" i="11" s="1"/>
  <c r="E280" i="11"/>
  <c r="H279" i="11"/>
  <c r="I279" i="11" s="1"/>
  <c r="E279" i="11"/>
  <c r="H278" i="11"/>
  <c r="I278" i="11" s="1"/>
  <c r="E278" i="11"/>
  <c r="H277" i="11"/>
  <c r="I277" i="11" s="1"/>
  <c r="E277" i="11"/>
  <c r="H276" i="11"/>
  <c r="I276" i="11" s="1"/>
  <c r="E276" i="11"/>
  <c r="H275" i="11"/>
  <c r="I275" i="11" s="1"/>
  <c r="E275" i="11"/>
  <c r="H274" i="11"/>
  <c r="I274" i="11" s="1"/>
  <c r="E274" i="11"/>
  <c r="H273" i="11"/>
  <c r="I273" i="11" s="1"/>
  <c r="E273" i="11"/>
  <c r="H272" i="11"/>
  <c r="I272" i="11" s="1"/>
  <c r="E272" i="11"/>
  <c r="H271" i="11"/>
  <c r="I271" i="11" s="1"/>
  <c r="E271" i="11"/>
  <c r="H270" i="11"/>
  <c r="I270" i="11" s="1"/>
  <c r="E270" i="11"/>
  <c r="H269" i="11"/>
  <c r="I269" i="11" s="1"/>
  <c r="E269" i="11"/>
  <c r="H268" i="11"/>
  <c r="I268" i="11" s="1"/>
  <c r="E268" i="11"/>
  <c r="H267" i="11"/>
  <c r="I267" i="11" s="1"/>
  <c r="E267" i="11"/>
  <c r="H266" i="11"/>
  <c r="I266" i="11" s="1"/>
  <c r="E266" i="11"/>
  <c r="I265" i="11"/>
  <c r="H265" i="11"/>
  <c r="E265" i="11"/>
  <c r="H264" i="11"/>
  <c r="I264" i="11" s="1"/>
  <c r="E264" i="11"/>
  <c r="H263" i="11"/>
  <c r="I263" i="11" s="1"/>
  <c r="E263" i="11"/>
  <c r="H262" i="11"/>
  <c r="I262" i="11" s="1"/>
  <c r="E262" i="11"/>
  <c r="H261" i="11"/>
  <c r="I261" i="11" s="1"/>
  <c r="E261" i="11"/>
  <c r="H260" i="11"/>
  <c r="I260" i="11" s="1"/>
  <c r="E260" i="11"/>
  <c r="H259" i="11"/>
  <c r="I259" i="11" s="1"/>
  <c r="E259" i="11"/>
  <c r="H258" i="11"/>
  <c r="I258" i="11" s="1"/>
  <c r="E258" i="11"/>
  <c r="H257" i="11"/>
  <c r="I257" i="11" s="1"/>
  <c r="E257" i="11"/>
  <c r="H256" i="11"/>
  <c r="I256" i="11" s="1"/>
  <c r="E256" i="11"/>
  <c r="H255" i="11"/>
  <c r="I255" i="11" s="1"/>
  <c r="E255" i="11"/>
  <c r="H254" i="11"/>
  <c r="I254" i="11" s="1"/>
  <c r="E254" i="11"/>
  <c r="H253" i="11"/>
  <c r="I253" i="11" s="1"/>
  <c r="E253" i="11"/>
  <c r="H252" i="11"/>
  <c r="I252" i="11" s="1"/>
  <c r="E252" i="11"/>
  <c r="H251" i="11"/>
  <c r="I251" i="11" s="1"/>
  <c r="E251" i="11"/>
  <c r="H250" i="11"/>
  <c r="I250" i="11" s="1"/>
  <c r="E250" i="11"/>
  <c r="H249" i="11"/>
  <c r="I249" i="11" s="1"/>
  <c r="E249" i="11"/>
  <c r="H248" i="11"/>
  <c r="I248" i="11" s="1"/>
  <c r="E248" i="11"/>
  <c r="H247" i="11"/>
  <c r="I247" i="11" s="1"/>
  <c r="E247" i="11"/>
  <c r="H246" i="11"/>
  <c r="I246" i="11" s="1"/>
  <c r="E246" i="11"/>
  <c r="H245" i="11"/>
  <c r="I245" i="11" s="1"/>
  <c r="E245" i="11"/>
  <c r="H244" i="11"/>
  <c r="I244" i="11" s="1"/>
  <c r="E244" i="11"/>
  <c r="H243" i="11"/>
  <c r="I243" i="11" s="1"/>
  <c r="E243" i="11"/>
  <c r="H242" i="11"/>
  <c r="I242" i="11" s="1"/>
  <c r="E242" i="11"/>
  <c r="H241" i="11"/>
  <c r="I241" i="11" s="1"/>
  <c r="E241" i="11"/>
  <c r="H240" i="11"/>
  <c r="I240" i="11" s="1"/>
  <c r="E240" i="11"/>
  <c r="H239" i="11"/>
  <c r="I239" i="11" s="1"/>
  <c r="E239" i="11"/>
  <c r="H238" i="11"/>
  <c r="I238" i="11" s="1"/>
  <c r="E238" i="11"/>
  <c r="H237" i="11"/>
  <c r="I237" i="11" s="1"/>
  <c r="E237" i="11"/>
  <c r="H236" i="11"/>
  <c r="I236" i="11" s="1"/>
  <c r="E236" i="11"/>
  <c r="H235" i="11"/>
  <c r="I235" i="11" s="1"/>
  <c r="E235" i="11"/>
  <c r="H234" i="11"/>
  <c r="I234" i="11" s="1"/>
  <c r="E234" i="11"/>
  <c r="H233" i="11"/>
  <c r="I233" i="11" s="1"/>
  <c r="E233" i="11"/>
  <c r="H232" i="11"/>
  <c r="I232" i="11" s="1"/>
  <c r="E232" i="11"/>
  <c r="H231" i="11"/>
  <c r="I231" i="11" s="1"/>
  <c r="E231" i="11"/>
  <c r="H230" i="11"/>
  <c r="I230" i="11" s="1"/>
  <c r="E230" i="11"/>
  <c r="H229" i="11"/>
  <c r="I229" i="11" s="1"/>
  <c r="E229" i="11"/>
  <c r="H228" i="11"/>
  <c r="I228" i="11" s="1"/>
  <c r="E228" i="11"/>
  <c r="H227" i="11"/>
  <c r="I227" i="11" s="1"/>
  <c r="E227" i="11"/>
  <c r="H226" i="11"/>
  <c r="I226" i="11" s="1"/>
  <c r="E226" i="11"/>
  <c r="H225" i="11"/>
  <c r="I225" i="11" s="1"/>
  <c r="E225" i="11"/>
  <c r="H224" i="11"/>
  <c r="I224" i="11" s="1"/>
  <c r="E224" i="11"/>
  <c r="H223" i="11"/>
  <c r="I223" i="11" s="1"/>
  <c r="E223" i="11"/>
  <c r="H222" i="11"/>
  <c r="I222" i="11" s="1"/>
  <c r="E222" i="11"/>
  <c r="H221" i="11"/>
  <c r="I221" i="11" s="1"/>
  <c r="E221" i="11"/>
  <c r="H220" i="11"/>
  <c r="I220" i="11" s="1"/>
  <c r="E220" i="11"/>
  <c r="H219" i="11"/>
  <c r="I219" i="11" s="1"/>
  <c r="E219" i="11"/>
  <c r="H218" i="11"/>
  <c r="I218" i="11" s="1"/>
  <c r="E218" i="11"/>
  <c r="H217" i="11"/>
  <c r="I217" i="11" s="1"/>
  <c r="E217" i="11"/>
  <c r="H216" i="11"/>
  <c r="I216" i="11" s="1"/>
  <c r="E216" i="11"/>
  <c r="H215" i="11"/>
  <c r="I215" i="11" s="1"/>
  <c r="E215" i="11"/>
  <c r="H214" i="11"/>
  <c r="I214" i="11" s="1"/>
  <c r="E214" i="11"/>
  <c r="H213" i="11"/>
  <c r="I213" i="11" s="1"/>
  <c r="E213" i="11"/>
  <c r="H212" i="11"/>
  <c r="I212" i="11" s="1"/>
  <c r="E212" i="11"/>
  <c r="H211" i="11"/>
  <c r="I211" i="11" s="1"/>
  <c r="E211" i="11"/>
  <c r="H210" i="11"/>
  <c r="I210" i="11" s="1"/>
  <c r="E210" i="11"/>
  <c r="H209" i="11"/>
  <c r="I209" i="11" s="1"/>
  <c r="E209" i="11"/>
  <c r="H208" i="11"/>
  <c r="I208" i="11" s="1"/>
  <c r="E208" i="11"/>
  <c r="H207" i="11"/>
  <c r="I207" i="11" s="1"/>
  <c r="E207" i="11"/>
  <c r="H206" i="11"/>
  <c r="I206" i="11" s="1"/>
  <c r="E206" i="11"/>
  <c r="H205" i="11"/>
  <c r="I205" i="11" s="1"/>
  <c r="E205" i="11"/>
  <c r="H204" i="11"/>
  <c r="I204" i="11" s="1"/>
  <c r="E204" i="11"/>
  <c r="H203" i="11"/>
  <c r="I203" i="11" s="1"/>
  <c r="E203" i="11"/>
  <c r="H202" i="11"/>
  <c r="I202" i="11" s="1"/>
  <c r="E202" i="11"/>
  <c r="H201" i="11"/>
  <c r="I201" i="11" s="1"/>
  <c r="E201" i="11"/>
  <c r="H200" i="11"/>
  <c r="I200" i="11" s="1"/>
  <c r="E200" i="11"/>
  <c r="H199" i="11"/>
  <c r="I199" i="11" s="1"/>
  <c r="E199" i="11"/>
  <c r="H198" i="11"/>
  <c r="I198" i="11" s="1"/>
  <c r="E198" i="11"/>
  <c r="H197" i="11"/>
  <c r="I197" i="11" s="1"/>
  <c r="E197" i="11"/>
  <c r="H196" i="11"/>
  <c r="I196" i="11" s="1"/>
  <c r="E196" i="11"/>
  <c r="H195" i="11"/>
  <c r="I195" i="11" s="1"/>
  <c r="E195" i="11"/>
  <c r="H194" i="11"/>
  <c r="I194" i="11" s="1"/>
  <c r="E194" i="11"/>
  <c r="H193" i="11"/>
  <c r="I193" i="11" s="1"/>
  <c r="E193" i="11"/>
  <c r="H192" i="11"/>
  <c r="I192" i="11" s="1"/>
  <c r="E192" i="11"/>
  <c r="H191" i="11"/>
  <c r="I191" i="11" s="1"/>
  <c r="E191" i="11"/>
  <c r="H190" i="11"/>
  <c r="I190" i="11" s="1"/>
  <c r="E190" i="11"/>
  <c r="H189" i="11"/>
  <c r="I189" i="11" s="1"/>
  <c r="E189" i="11"/>
  <c r="H188" i="11"/>
  <c r="I188" i="11" s="1"/>
  <c r="E188" i="11"/>
  <c r="H187" i="11"/>
  <c r="I187" i="11" s="1"/>
  <c r="E187" i="11"/>
  <c r="H186" i="11"/>
  <c r="I186" i="11" s="1"/>
  <c r="E186" i="11"/>
  <c r="H185" i="11"/>
  <c r="I185" i="11" s="1"/>
  <c r="E185" i="11"/>
  <c r="H184" i="11"/>
  <c r="I184" i="11" s="1"/>
  <c r="E184" i="11"/>
  <c r="H183" i="11"/>
  <c r="I183" i="11" s="1"/>
  <c r="E183" i="11"/>
  <c r="H182" i="11"/>
  <c r="I182" i="11" s="1"/>
  <c r="E182" i="11"/>
  <c r="H181" i="11"/>
  <c r="I181" i="11" s="1"/>
  <c r="E181" i="11"/>
  <c r="H180" i="11"/>
  <c r="I180" i="11" s="1"/>
  <c r="E180" i="11"/>
  <c r="H179" i="11"/>
  <c r="I179" i="11" s="1"/>
  <c r="E179" i="11"/>
  <c r="H178" i="11"/>
  <c r="I178" i="11" s="1"/>
  <c r="E178" i="11"/>
  <c r="H177" i="11"/>
  <c r="I177" i="11" s="1"/>
  <c r="E177" i="11"/>
  <c r="H176" i="11"/>
  <c r="I176" i="11" s="1"/>
  <c r="E176" i="11"/>
  <c r="H175" i="11"/>
  <c r="I175" i="11" s="1"/>
  <c r="E175" i="11"/>
  <c r="H174" i="11"/>
  <c r="I174" i="11" s="1"/>
  <c r="E174" i="11"/>
  <c r="H173" i="11"/>
  <c r="I173" i="11" s="1"/>
  <c r="E173" i="11"/>
  <c r="H172" i="11"/>
  <c r="I172" i="11" s="1"/>
  <c r="E172" i="11"/>
  <c r="H171" i="11"/>
  <c r="I171" i="11" s="1"/>
  <c r="E171" i="11"/>
  <c r="H170" i="11"/>
  <c r="I170" i="11" s="1"/>
  <c r="E170" i="11"/>
  <c r="H169" i="11"/>
  <c r="I169" i="11" s="1"/>
  <c r="E169" i="11"/>
  <c r="H168" i="11"/>
  <c r="I168" i="11" s="1"/>
  <c r="E168" i="11"/>
  <c r="H167" i="11"/>
  <c r="I167" i="11" s="1"/>
  <c r="E167" i="11"/>
  <c r="H166" i="11"/>
  <c r="I166" i="11" s="1"/>
  <c r="E166" i="11"/>
  <c r="H165" i="11"/>
  <c r="I165" i="11" s="1"/>
  <c r="E165" i="11"/>
  <c r="H164" i="11"/>
  <c r="I164" i="11" s="1"/>
  <c r="E164" i="11"/>
  <c r="H163" i="11"/>
  <c r="I163" i="11" s="1"/>
  <c r="E163" i="11"/>
  <c r="H162" i="11"/>
  <c r="I162" i="11" s="1"/>
  <c r="E162" i="11"/>
  <c r="H161" i="11"/>
  <c r="I161" i="11" s="1"/>
  <c r="E161" i="11"/>
  <c r="H160" i="11"/>
  <c r="I160" i="11" s="1"/>
  <c r="E160" i="11"/>
  <c r="H159" i="11"/>
  <c r="I159" i="11" s="1"/>
  <c r="E159" i="11"/>
  <c r="H158" i="11"/>
  <c r="I158" i="11" s="1"/>
  <c r="E158" i="11"/>
  <c r="H157" i="11"/>
  <c r="I157" i="11" s="1"/>
  <c r="E157" i="11"/>
  <c r="H156" i="11"/>
  <c r="I156" i="11" s="1"/>
  <c r="E156" i="11"/>
  <c r="H155" i="11"/>
  <c r="I155" i="11" s="1"/>
  <c r="E155" i="11"/>
  <c r="H154" i="11"/>
  <c r="I154" i="11" s="1"/>
  <c r="E154" i="11"/>
  <c r="H153" i="11"/>
  <c r="I153" i="11" s="1"/>
  <c r="E153" i="11"/>
  <c r="H152" i="11"/>
  <c r="I152" i="11" s="1"/>
  <c r="E152" i="11"/>
  <c r="H151" i="11"/>
  <c r="I151" i="11" s="1"/>
  <c r="E151" i="11"/>
  <c r="H150" i="11"/>
  <c r="I150" i="11" s="1"/>
  <c r="E150" i="11"/>
  <c r="H149" i="11"/>
  <c r="I149" i="11" s="1"/>
  <c r="E149" i="11"/>
  <c r="H148" i="11"/>
  <c r="I148" i="11" s="1"/>
  <c r="E148" i="11"/>
  <c r="H147" i="11"/>
  <c r="I147" i="11" s="1"/>
  <c r="E147" i="11"/>
  <c r="H146" i="11"/>
  <c r="I146" i="11" s="1"/>
  <c r="E146" i="11"/>
  <c r="H145" i="11"/>
  <c r="I145" i="11" s="1"/>
  <c r="E145" i="11"/>
  <c r="H144" i="11"/>
  <c r="I144" i="11" s="1"/>
  <c r="E144" i="11"/>
  <c r="H143" i="11"/>
  <c r="I143" i="11" s="1"/>
  <c r="E143" i="11"/>
  <c r="H142" i="11"/>
  <c r="I142" i="11" s="1"/>
  <c r="E142" i="11"/>
  <c r="H141" i="11"/>
  <c r="I141" i="11" s="1"/>
  <c r="E141" i="11"/>
  <c r="H140" i="11"/>
  <c r="I140" i="11" s="1"/>
  <c r="E140" i="11"/>
  <c r="H139" i="11"/>
  <c r="I139" i="11" s="1"/>
  <c r="E139" i="11"/>
  <c r="H138" i="11"/>
  <c r="I138" i="11" s="1"/>
  <c r="E138" i="11"/>
  <c r="H137" i="11"/>
  <c r="I137" i="11" s="1"/>
  <c r="E137" i="11"/>
  <c r="H136" i="11"/>
  <c r="I136" i="11" s="1"/>
  <c r="E136" i="11"/>
  <c r="H135" i="11"/>
  <c r="I135" i="11" s="1"/>
  <c r="E135" i="11"/>
  <c r="H134" i="11"/>
  <c r="I134" i="11" s="1"/>
  <c r="E134" i="11"/>
  <c r="H133" i="11"/>
  <c r="I133" i="11" s="1"/>
  <c r="E133" i="11"/>
  <c r="H132" i="11"/>
  <c r="I132" i="11" s="1"/>
  <c r="E132" i="11"/>
  <c r="H131" i="11"/>
  <c r="I131" i="11" s="1"/>
  <c r="E131" i="11"/>
  <c r="H130" i="11"/>
  <c r="I130" i="11" s="1"/>
  <c r="E130" i="11"/>
  <c r="H129" i="11"/>
  <c r="I129" i="11" s="1"/>
  <c r="E129" i="11"/>
  <c r="H128" i="11"/>
  <c r="I128" i="11" s="1"/>
  <c r="E128" i="11"/>
  <c r="H127" i="11"/>
  <c r="I127" i="11" s="1"/>
  <c r="E127" i="11"/>
  <c r="H126" i="11"/>
  <c r="I126" i="11" s="1"/>
  <c r="E126" i="11"/>
  <c r="H125" i="11"/>
  <c r="I125" i="11" s="1"/>
  <c r="E125" i="11"/>
  <c r="H124" i="11"/>
  <c r="I124" i="11" s="1"/>
  <c r="E124" i="11"/>
  <c r="H123" i="11"/>
  <c r="I123" i="11" s="1"/>
  <c r="E123" i="11"/>
  <c r="H122" i="11"/>
  <c r="I122" i="11" s="1"/>
  <c r="E122" i="11"/>
  <c r="H121" i="11"/>
  <c r="I121" i="11" s="1"/>
  <c r="E121" i="11"/>
  <c r="H120" i="11"/>
  <c r="I120" i="11" s="1"/>
  <c r="E120" i="11"/>
  <c r="H119" i="11"/>
  <c r="I119" i="11" s="1"/>
  <c r="E119" i="11"/>
  <c r="H118" i="11"/>
  <c r="I118" i="11" s="1"/>
  <c r="E118" i="11"/>
  <c r="H117" i="11"/>
  <c r="I117" i="11" s="1"/>
  <c r="E117" i="11"/>
  <c r="H116" i="11"/>
  <c r="I116" i="11" s="1"/>
  <c r="E116" i="11"/>
  <c r="H115" i="11"/>
  <c r="I115" i="11" s="1"/>
  <c r="E115" i="11"/>
  <c r="H114" i="11"/>
  <c r="I114" i="11" s="1"/>
  <c r="E114" i="11"/>
  <c r="H113" i="11"/>
  <c r="I113" i="11" s="1"/>
  <c r="E113" i="11"/>
  <c r="H112" i="11"/>
  <c r="I112" i="11" s="1"/>
  <c r="E112" i="11"/>
  <c r="H111" i="11"/>
  <c r="I111" i="11" s="1"/>
  <c r="E111" i="11"/>
  <c r="H110" i="11"/>
  <c r="I110" i="11" s="1"/>
  <c r="E110" i="11"/>
  <c r="H109" i="11"/>
  <c r="I109" i="11" s="1"/>
  <c r="E109" i="11"/>
  <c r="H108" i="11"/>
  <c r="I108" i="11" s="1"/>
  <c r="E108" i="11"/>
  <c r="H107" i="11"/>
  <c r="I107" i="11" s="1"/>
  <c r="E107" i="11"/>
  <c r="H106" i="11"/>
  <c r="I106" i="11" s="1"/>
  <c r="E106" i="11"/>
  <c r="H105" i="11"/>
  <c r="I105" i="11" s="1"/>
  <c r="E105" i="11"/>
  <c r="H104" i="11"/>
  <c r="I104" i="11" s="1"/>
  <c r="E104" i="11"/>
  <c r="H103" i="11"/>
  <c r="I103" i="11" s="1"/>
  <c r="E103" i="11"/>
  <c r="H102" i="11"/>
  <c r="I102" i="11" s="1"/>
  <c r="E102" i="11"/>
  <c r="H101" i="11"/>
  <c r="I101" i="11" s="1"/>
  <c r="E101" i="11"/>
  <c r="H100" i="11"/>
  <c r="I100" i="11" s="1"/>
  <c r="E100" i="11"/>
  <c r="H99" i="11"/>
  <c r="I99" i="11" s="1"/>
  <c r="E99" i="11"/>
  <c r="H98" i="11"/>
  <c r="I98" i="11" s="1"/>
  <c r="E98" i="11"/>
  <c r="H97" i="11"/>
  <c r="I97" i="11" s="1"/>
  <c r="E97" i="11"/>
  <c r="H96" i="11"/>
  <c r="I96" i="11" s="1"/>
  <c r="E96" i="11"/>
  <c r="H95" i="11"/>
  <c r="I95" i="11" s="1"/>
  <c r="E95" i="11"/>
  <c r="H94" i="11"/>
  <c r="I94" i="11" s="1"/>
  <c r="E94" i="11"/>
  <c r="H93" i="11"/>
  <c r="I93" i="11" s="1"/>
  <c r="E93" i="11"/>
  <c r="H92" i="11"/>
  <c r="I92" i="11" s="1"/>
  <c r="E92" i="11"/>
  <c r="H91" i="11"/>
  <c r="I91" i="11" s="1"/>
  <c r="E91" i="11"/>
  <c r="H90" i="11"/>
  <c r="I90" i="11" s="1"/>
  <c r="E90" i="11"/>
  <c r="H89" i="11"/>
  <c r="I89" i="11" s="1"/>
  <c r="E89" i="11"/>
  <c r="H88" i="11"/>
  <c r="I88" i="11" s="1"/>
  <c r="E88" i="11"/>
  <c r="H87" i="11"/>
  <c r="I87" i="11" s="1"/>
  <c r="E87" i="11"/>
  <c r="H86" i="11"/>
  <c r="I86" i="11" s="1"/>
  <c r="E86" i="11"/>
  <c r="H85" i="11"/>
  <c r="I85" i="11" s="1"/>
  <c r="E85" i="11"/>
  <c r="H84" i="11"/>
  <c r="I84" i="11" s="1"/>
  <c r="E84" i="11"/>
  <c r="H83" i="11"/>
  <c r="I83" i="11" s="1"/>
  <c r="E83" i="11"/>
  <c r="H82" i="11"/>
  <c r="I82" i="11" s="1"/>
  <c r="E82" i="11"/>
  <c r="H81" i="11"/>
  <c r="I81" i="11" s="1"/>
  <c r="E81" i="11"/>
  <c r="H80" i="11"/>
  <c r="I80" i="11" s="1"/>
  <c r="E80" i="11"/>
  <c r="H79" i="11"/>
  <c r="I79" i="11" s="1"/>
  <c r="E79" i="11"/>
  <c r="H78" i="11"/>
  <c r="I78" i="11" s="1"/>
  <c r="E78" i="11"/>
  <c r="H77" i="11"/>
  <c r="I77" i="11" s="1"/>
  <c r="E77" i="11"/>
  <c r="H76" i="11"/>
  <c r="I76" i="11" s="1"/>
  <c r="E76" i="11"/>
  <c r="H75" i="11"/>
  <c r="I75" i="11" s="1"/>
  <c r="E75" i="11"/>
  <c r="H74" i="11"/>
  <c r="I74" i="11" s="1"/>
  <c r="E74" i="11"/>
  <c r="H73" i="11"/>
  <c r="I73" i="11" s="1"/>
  <c r="E73" i="11"/>
  <c r="H72" i="11"/>
  <c r="I72" i="11" s="1"/>
  <c r="E72" i="11"/>
  <c r="H71" i="11"/>
  <c r="I71" i="11" s="1"/>
  <c r="E71" i="11"/>
  <c r="H70" i="11"/>
  <c r="I70" i="11" s="1"/>
  <c r="E70" i="11"/>
  <c r="H69" i="11"/>
  <c r="I69" i="11" s="1"/>
  <c r="E69" i="11"/>
  <c r="H68" i="11"/>
  <c r="I68" i="11" s="1"/>
  <c r="E68" i="11"/>
  <c r="H67" i="11"/>
  <c r="I67" i="11" s="1"/>
  <c r="E67" i="11"/>
  <c r="H66" i="11"/>
  <c r="I66" i="11" s="1"/>
  <c r="E66" i="11"/>
  <c r="H65" i="11"/>
  <c r="I65" i="11" s="1"/>
  <c r="E65" i="11"/>
  <c r="H64" i="11"/>
  <c r="I64" i="11" s="1"/>
  <c r="E64" i="11"/>
  <c r="H63" i="11"/>
  <c r="I63" i="11" s="1"/>
  <c r="E63" i="11"/>
  <c r="H62" i="11"/>
  <c r="I62" i="11" s="1"/>
  <c r="E62" i="11"/>
  <c r="H61" i="11"/>
  <c r="I61" i="11" s="1"/>
  <c r="E61" i="11"/>
  <c r="H60" i="11"/>
  <c r="I60" i="11" s="1"/>
  <c r="E60" i="11"/>
  <c r="H59" i="11"/>
  <c r="I59" i="11" s="1"/>
  <c r="E59" i="11"/>
  <c r="H58" i="11"/>
  <c r="I58" i="11" s="1"/>
  <c r="E58" i="11"/>
  <c r="H57" i="11"/>
  <c r="I57" i="11" s="1"/>
  <c r="E57" i="11"/>
  <c r="H56" i="11"/>
  <c r="I56" i="11" s="1"/>
  <c r="E56" i="11"/>
  <c r="H55" i="11"/>
  <c r="I55" i="11" s="1"/>
  <c r="E55" i="11"/>
  <c r="H54" i="11"/>
  <c r="I54" i="11" s="1"/>
  <c r="E54" i="11"/>
  <c r="H53" i="11"/>
  <c r="I53" i="11" s="1"/>
  <c r="E53" i="11"/>
  <c r="H52" i="11"/>
  <c r="I52" i="11" s="1"/>
  <c r="E52" i="11"/>
  <c r="H51" i="11"/>
  <c r="I51" i="11" s="1"/>
  <c r="E51" i="11"/>
  <c r="H50" i="11"/>
  <c r="I50" i="11" s="1"/>
  <c r="E50" i="11"/>
  <c r="H49" i="11"/>
  <c r="I49" i="11" s="1"/>
  <c r="E49" i="11"/>
  <c r="H48" i="11"/>
  <c r="I48" i="11" s="1"/>
  <c r="E48" i="11"/>
  <c r="H47" i="11"/>
  <c r="I47" i="11" s="1"/>
  <c r="E47" i="11"/>
  <c r="H46" i="11"/>
  <c r="I46" i="11" s="1"/>
  <c r="E46" i="11"/>
  <c r="H45" i="11"/>
  <c r="I45" i="11" s="1"/>
  <c r="E45" i="11"/>
  <c r="H44" i="11"/>
  <c r="I44" i="11" s="1"/>
  <c r="E44" i="11"/>
  <c r="H43" i="11"/>
  <c r="I43" i="11" s="1"/>
  <c r="E43" i="11"/>
  <c r="H42" i="11"/>
  <c r="I42" i="11" s="1"/>
  <c r="E42" i="11"/>
  <c r="H41" i="11"/>
  <c r="I41" i="11" s="1"/>
  <c r="E41" i="11"/>
  <c r="H40" i="11"/>
  <c r="I40" i="11" s="1"/>
  <c r="E40" i="11"/>
  <c r="H39" i="11"/>
  <c r="I39" i="11" s="1"/>
  <c r="E39" i="11"/>
  <c r="H38" i="11"/>
  <c r="I38" i="11" s="1"/>
  <c r="E38" i="11"/>
  <c r="H37" i="11"/>
  <c r="I37" i="11" s="1"/>
  <c r="E37" i="11"/>
  <c r="H36" i="11"/>
  <c r="I36" i="11" s="1"/>
  <c r="E36" i="11"/>
  <c r="H35" i="11"/>
  <c r="I35" i="11" s="1"/>
  <c r="E35" i="11"/>
  <c r="H34" i="11"/>
  <c r="I34" i="11" s="1"/>
  <c r="E34" i="11"/>
  <c r="H33" i="11"/>
  <c r="I33" i="11" s="1"/>
  <c r="E33" i="11"/>
  <c r="H32" i="11"/>
  <c r="I32" i="11" s="1"/>
  <c r="E32" i="11"/>
  <c r="H31" i="11"/>
  <c r="I31" i="11" s="1"/>
  <c r="E31" i="11"/>
  <c r="H30" i="11"/>
  <c r="I30" i="11" s="1"/>
  <c r="E30" i="11"/>
  <c r="R29" i="11"/>
  <c r="H29" i="11"/>
  <c r="I29" i="11" s="1"/>
  <c r="E29" i="11"/>
  <c r="H28" i="11"/>
  <c r="I28" i="11" s="1"/>
  <c r="E28" i="11"/>
  <c r="Y27" i="11"/>
  <c r="H27" i="11"/>
  <c r="I27" i="11" s="1"/>
  <c r="E27" i="11"/>
  <c r="H26" i="11"/>
  <c r="I26" i="11" s="1"/>
  <c r="E26" i="11"/>
  <c r="W25" i="11"/>
  <c r="W30" i="11" s="1"/>
  <c r="H25" i="11"/>
  <c r="I25" i="11" s="1"/>
  <c r="E25" i="11"/>
  <c r="H24" i="11"/>
  <c r="I24" i="11" s="1"/>
  <c r="E24" i="11"/>
  <c r="H23" i="11"/>
  <c r="I23" i="11" s="1"/>
  <c r="E23" i="11"/>
  <c r="H22" i="11"/>
  <c r="I22" i="11" s="1"/>
  <c r="E22" i="11"/>
  <c r="T21" i="11"/>
  <c r="H21" i="11"/>
  <c r="I21" i="11" s="1"/>
  <c r="E21" i="11"/>
  <c r="H20" i="11"/>
  <c r="I20" i="11" s="1"/>
  <c r="E20" i="11"/>
  <c r="H19" i="11"/>
  <c r="I19" i="11" s="1"/>
  <c r="E19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O3" i="11"/>
  <c r="N3" i="11"/>
  <c r="K3" i="11"/>
  <c r="E3" i="11"/>
  <c r="W24" i="11" s="1"/>
  <c r="D3" i="11"/>
  <c r="V24" i="11" s="1"/>
  <c r="H469" i="10"/>
  <c r="I469" i="10" s="1"/>
  <c r="E469" i="10"/>
  <c r="H468" i="10"/>
  <c r="I468" i="10" s="1"/>
  <c r="E468" i="10"/>
  <c r="H467" i="10"/>
  <c r="I467" i="10" s="1"/>
  <c r="E467" i="10"/>
  <c r="H466" i="10"/>
  <c r="I466" i="10" s="1"/>
  <c r="E466" i="10"/>
  <c r="H465" i="10"/>
  <c r="I465" i="10" s="1"/>
  <c r="E465" i="10"/>
  <c r="H464" i="10"/>
  <c r="I464" i="10" s="1"/>
  <c r="E464" i="10"/>
  <c r="H463" i="10"/>
  <c r="I463" i="10" s="1"/>
  <c r="E463" i="10"/>
  <c r="H462" i="10"/>
  <c r="I462" i="10" s="1"/>
  <c r="E462" i="10"/>
  <c r="H461" i="10"/>
  <c r="I461" i="10" s="1"/>
  <c r="E461" i="10"/>
  <c r="H460" i="10"/>
  <c r="I460" i="10" s="1"/>
  <c r="E460" i="10"/>
  <c r="H459" i="10"/>
  <c r="I459" i="10" s="1"/>
  <c r="E459" i="10"/>
  <c r="H458" i="10"/>
  <c r="I458" i="10" s="1"/>
  <c r="E458" i="10"/>
  <c r="H457" i="10"/>
  <c r="I457" i="10" s="1"/>
  <c r="E457" i="10"/>
  <c r="H456" i="10"/>
  <c r="I456" i="10" s="1"/>
  <c r="E456" i="10"/>
  <c r="H455" i="10"/>
  <c r="I455" i="10" s="1"/>
  <c r="E455" i="10"/>
  <c r="H454" i="10"/>
  <c r="I454" i="10" s="1"/>
  <c r="E454" i="10"/>
  <c r="H453" i="10"/>
  <c r="I453" i="10" s="1"/>
  <c r="E453" i="10"/>
  <c r="H452" i="10"/>
  <c r="I452" i="10" s="1"/>
  <c r="E452" i="10"/>
  <c r="H451" i="10"/>
  <c r="I451" i="10" s="1"/>
  <c r="E451" i="10"/>
  <c r="H450" i="10"/>
  <c r="I450" i="10" s="1"/>
  <c r="E450" i="10"/>
  <c r="H449" i="10"/>
  <c r="I449" i="10" s="1"/>
  <c r="E449" i="10"/>
  <c r="H448" i="10"/>
  <c r="I448" i="10" s="1"/>
  <c r="E448" i="10"/>
  <c r="H447" i="10"/>
  <c r="I447" i="10" s="1"/>
  <c r="E447" i="10"/>
  <c r="H446" i="10"/>
  <c r="I446" i="10" s="1"/>
  <c r="E446" i="10"/>
  <c r="H445" i="10"/>
  <c r="I445" i="10" s="1"/>
  <c r="E445" i="10"/>
  <c r="H444" i="10"/>
  <c r="I444" i="10" s="1"/>
  <c r="E444" i="10"/>
  <c r="H443" i="10"/>
  <c r="I443" i="10" s="1"/>
  <c r="E443" i="10"/>
  <c r="H442" i="10"/>
  <c r="I442" i="10" s="1"/>
  <c r="E442" i="10"/>
  <c r="H441" i="10"/>
  <c r="I441" i="10" s="1"/>
  <c r="E441" i="10"/>
  <c r="H440" i="10"/>
  <c r="I440" i="10" s="1"/>
  <c r="E440" i="10"/>
  <c r="H439" i="10"/>
  <c r="I439" i="10" s="1"/>
  <c r="E439" i="10"/>
  <c r="H438" i="10"/>
  <c r="I438" i="10" s="1"/>
  <c r="E438" i="10"/>
  <c r="H437" i="10"/>
  <c r="I437" i="10" s="1"/>
  <c r="E437" i="10"/>
  <c r="H436" i="10"/>
  <c r="I436" i="10" s="1"/>
  <c r="E436" i="10"/>
  <c r="H435" i="10"/>
  <c r="I435" i="10" s="1"/>
  <c r="E435" i="10"/>
  <c r="H434" i="10"/>
  <c r="I434" i="10" s="1"/>
  <c r="E434" i="10"/>
  <c r="H433" i="10"/>
  <c r="I433" i="10" s="1"/>
  <c r="E433" i="10"/>
  <c r="H432" i="10"/>
  <c r="I432" i="10" s="1"/>
  <c r="E432" i="10"/>
  <c r="H431" i="10"/>
  <c r="I431" i="10" s="1"/>
  <c r="E431" i="10"/>
  <c r="H430" i="10"/>
  <c r="I430" i="10" s="1"/>
  <c r="E430" i="10"/>
  <c r="H429" i="10"/>
  <c r="I429" i="10" s="1"/>
  <c r="E429" i="10"/>
  <c r="H428" i="10"/>
  <c r="I428" i="10" s="1"/>
  <c r="E428" i="10"/>
  <c r="H427" i="10"/>
  <c r="I427" i="10" s="1"/>
  <c r="E427" i="10"/>
  <c r="H426" i="10"/>
  <c r="I426" i="10" s="1"/>
  <c r="E426" i="10"/>
  <c r="H425" i="10"/>
  <c r="I425" i="10" s="1"/>
  <c r="E425" i="10"/>
  <c r="H424" i="10"/>
  <c r="I424" i="10" s="1"/>
  <c r="E424" i="10"/>
  <c r="H423" i="10"/>
  <c r="I423" i="10" s="1"/>
  <c r="E423" i="10"/>
  <c r="H422" i="10"/>
  <c r="I422" i="10" s="1"/>
  <c r="E422" i="10"/>
  <c r="H421" i="10"/>
  <c r="I421" i="10" s="1"/>
  <c r="E421" i="10"/>
  <c r="H420" i="10"/>
  <c r="I420" i="10" s="1"/>
  <c r="E420" i="10"/>
  <c r="H419" i="10"/>
  <c r="I419" i="10" s="1"/>
  <c r="E419" i="10"/>
  <c r="H418" i="10"/>
  <c r="I418" i="10" s="1"/>
  <c r="E418" i="10"/>
  <c r="H417" i="10"/>
  <c r="I417" i="10" s="1"/>
  <c r="E417" i="10"/>
  <c r="H416" i="10"/>
  <c r="I416" i="10" s="1"/>
  <c r="E416" i="10"/>
  <c r="H415" i="10"/>
  <c r="I415" i="10" s="1"/>
  <c r="E415" i="10"/>
  <c r="H414" i="10"/>
  <c r="I414" i="10" s="1"/>
  <c r="E414" i="10"/>
  <c r="H413" i="10"/>
  <c r="I413" i="10" s="1"/>
  <c r="E413" i="10"/>
  <c r="H412" i="10"/>
  <c r="I412" i="10" s="1"/>
  <c r="E412" i="10"/>
  <c r="H411" i="10"/>
  <c r="I411" i="10" s="1"/>
  <c r="E411" i="10"/>
  <c r="H410" i="10"/>
  <c r="I410" i="10" s="1"/>
  <c r="E410" i="10"/>
  <c r="H409" i="10"/>
  <c r="I409" i="10" s="1"/>
  <c r="E409" i="10"/>
  <c r="H408" i="10"/>
  <c r="I408" i="10" s="1"/>
  <c r="E408" i="10"/>
  <c r="H407" i="10"/>
  <c r="I407" i="10" s="1"/>
  <c r="E407" i="10"/>
  <c r="H406" i="10"/>
  <c r="I406" i="10" s="1"/>
  <c r="E406" i="10"/>
  <c r="H405" i="10"/>
  <c r="I405" i="10" s="1"/>
  <c r="E405" i="10"/>
  <c r="H404" i="10"/>
  <c r="I404" i="10" s="1"/>
  <c r="E404" i="10"/>
  <c r="H403" i="10"/>
  <c r="I403" i="10" s="1"/>
  <c r="E403" i="10"/>
  <c r="H402" i="10"/>
  <c r="I402" i="10" s="1"/>
  <c r="E402" i="10"/>
  <c r="H401" i="10"/>
  <c r="I401" i="10" s="1"/>
  <c r="E401" i="10"/>
  <c r="H400" i="10"/>
  <c r="I400" i="10" s="1"/>
  <c r="E400" i="10"/>
  <c r="H399" i="10"/>
  <c r="I399" i="10" s="1"/>
  <c r="E399" i="10"/>
  <c r="H398" i="10"/>
  <c r="I398" i="10" s="1"/>
  <c r="E398" i="10"/>
  <c r="H397" i="10"/>
  <c r="I397" i="10" s="1"/>
  <c r="E397" i="10"/>
  <c r="H396" i="10"/>
  <c r="I396" i="10" s="1"/>
  <c r="E396" i="10"/>
  <c r="H395" i="10"/>
  <c r="I395" i="10" s="1"/>
  <c r="E395" i="10"/>
  <c r="H394" i="10"/>
  <c r="I394" i="10" s="1"/>
  <c r="E394" i="10"/>
  <c r="H393" i="10"/>
  <c r="I393" i="10" s="1"/>
  <c r="E393" i="10"/>
  <c r="H392" i="10"/>
  <c r="I392" i="10" s="1"/>
  <c r="E392" i="10"/>
  <c r="H391" i="10"/>
  <c r="I391" i="10" s="1"/>
  <c r="E391" i="10"/>
  <c r="H390" i="10"/>
  <c r="I390" i="10" s="1"/>
  <c r="E390" i="10"/>
  <c r="H389" i="10"/>
  <c r="I389" i="10" s="1"/>
  <c r="E389" i="10"/>
  <c r="H388" i="10"/>
  <c r="I388" i="10" s="1"/>
  <c r="E388" i="10"/>
  <c r="H387" i="10"/>
  <c r="I387" i="10" s="1"/>
  <c r="E387" i="10"/>
  <c r="H386" i="10"/>
  <c r="I386" i="10" s="1"/>
  <c r="E386" i="10"/>
  <c r="H385" i="10"/>
  <c r="I385" i="10" s="1"/>
  <c r="E385" i="10"/>
  <c r="H384" i="10"/>
  <c r="I384" i="10" s="1"/>
  <c r="E384" i="10"/>
  <c r="H383" i="10"/>
  <c r="I383" i="10" s="1"/>
  <c r="E383" i="10"/>
  <c r="H382" i="10"/>
  <c r="I382" i="10" s="1"/>
  <c r="E382" i="10"/>
  <c r="H381" i="10"/>
  <c r="I381" i="10" s="1"/>
  <c r="E381" i="10"/>
  <c r="H380" i="10"/>
  <c r="I380" i="10" s="1"/>
  <c r="E380" i="10"/>
  <c r="H379" i="10"/>
  <c r="I379" i="10" s="1"/>
  <c r="E379" i="10"/>
  <c r="H378" i="10"/>
  <c r="I378" i="10" s="1"/>
  <c r="E378" i="10"/>
  <c r="H377" i="10"/>
  <c r="I377" i="10" s="1"/>
  <c r="E377" i="10"/>
  <c r="H376" i="10"/>
  <c r="I376" i="10" s="1"/>
  <c r="E376" i="10"/>
  <c r="H375" i="10"/>
  <c r="I375" i="10" s="1"/>
  <c r="E375" i="10"/>
  <c r="H374" i="10"/>
  <c r="I374" i="10" s="1"/>
  <c r="E374" i="10"/>
  <c r="H373" i="10"/>
  <c r="I373" i="10" s="1"/>
  <c r="E373" i="10"/>
  <c r="H372" i="10"/>
  <c r="I372" i="10" s="1"/>
  <c r="E372" i="10"/>
  <c r="H371" i="10"/>
  <c r="I371" i="10" s="1"/>
  <c r="E371" i="10"/>
  <c r="H370" i="10"/>
  <c r="I370" i="10" s="1"/>
  <c r="E370" i="10"/>
  <c r="H369" i="10"/>
  <c r="I369" i="10" s="1"/>
  <c r="E369" i="10"/>
  <c r="H368" i="10"/>
  <c r="I368" i="10" s="1"/>
  <c r="E368" i="10"/>
  <c r="H367" i="10"/>
  <c r="I367" i="10" s="1"/>
  <c r="E367" i="10"/>
  <c r="H366" i="10"/>
  <c r="I366" i="10" s="1"/>
  <c r="E366" i="10"/>
  <c r="H365" i="10"/>
  <c r="I365" i="10" s="1"/>
  <c r="E365" i="10"/>
  <c r="H364" i="10"/>
  <c r="I364" i="10" s="1"/>
  <c r="E364" i="10"/>
  <c r="H363" i="10"/>
  <c r="I363" i="10" s="1"/>
  <c r="E363" i="10"/>
  <c r="H362" i="10"/>
  <c r="I362" i="10" s="1"/>
  <c r="E362" i="10"/>
  <c r="H361" i="10"/>
  <c r="I361" i="10" s="1"/>
  <c r="E361" i="10"/>
  <c r="H360" i="10"/>
  <c r="I360" i="10" s="1"/>
  <c r="E360" i="10"/>
  <c r="H359" i="10"/>
  <c r="I359" i="10" s="1"/>
  <c r="E359" i="10"/>
  <c r="H358" i="10"/>
  <c r="I358" i="10" s="1"/>
  <c r="E358" i="10"/>
  <c r="H357" i="10"/>
  <c r="I357" i="10" s="1"/>
  <c r="E357" i="10"/>
  <c r="H356" i="10"/>
  <c r="I356" i="10" s="1"/>
  <c r="E356" i="10"/>
  <c r="H355" i="10"/>
  <c r="I355" i="10" s="1"/>
  <c r="E355" i="10"/>
  <c r="H354" i="10"/>
  <c r="I354" i="10" s="1"/>
  <c r="E354" i="10"/>
  <c r="H353" i="10"/>
  <c r="I353" i="10" s="1"/>
  <c r="E353" i="10"/>
  <c r="H352" i="10"/>
  <c r="I352" i="10" s="1"/>
  <c r="E352" i="10"/>
  <c r="H351" i="10"/>
  <c r="I351" i="10" s="1"/>
  <c r="E351" i="10"/>
  <c r="H350" i="10"/>
  <c r="I350" i="10" s="1"/>
  <c r="E350" i="10"/>
  <c r="H349" i="10"/>
  <c r="I349" i="10" s="1"/>
  <c r="E349" i="10"/>
  <c r="H348" i="10"/>
  <c r="I348" i="10" s="1"/>
  <c r="E348" i="10"/>
  <c r="H347" i="10"/>
  <c r="I347" i="10" s="1"/>
  <c r="E347" i="10"/>
  <c r="H346" i="10"/>
  <c r="I346" i="10" s="1"/>
  <c r="E346" i="10"/>
  <c r="H345" i="10"/>
  <c r="I345" i="10" s="1"/>
  <c r="E345" i="10"/>
  <c r="H344" i="10"/>
  <c r="I344" i="10" s="1"/>
  <c r="E344" i="10"/>
  <c r="H343" i="10"/>
  <c r="I343" i="10" s="1"/>
  <c r="E343" i="10"/>
  <c r="H342" i="10"/>
  <c r="I342" i="10" s="1"/>
  <c r="E342" i="10"/>
  <c r="H341" i="10"/>
  <c r="I341" i="10" s="1"/>
  <c r="E341" i="10"/>
  <c r="H340" i="10"/>
  <c r="I340" i="10" s="1"/>
  <c r="E340" i="10"/>
  <c r="H339" i="10"/>
  <c r="I339" i="10" s="1"/>
  <c r="E339" i="10"/>
  <c r="H338" i="10"/>
  <c r="I338" i="10" s="1"/>
  <c r="E338" i="10"/>
  <c r="H337" i="10"/>
  <c r="I337" i="10" s="1"/>
  <c r="E337" i="10"/>
  <c r="H336" i="10"/>
  <c r="I336" i="10" s="1"/>
  <c r="E336" i="10"/>
  <c r="H335" i="10"/>
  <c r="I335" i="10" s="1"/>
  <c r="E335" i="10"/>
  <c r="H334" i="10"/>
  <c r="I334" i="10" s="1"/>
  <c r="E334" i="10"/>
  <c r="H333" i="10"/>
  <c r="I333" i="10" s="1"/>
  <c r="E333" i="10"/>
  <c r="H332" i="10"/>
  <c r="I332" i="10" s="1"/>
  <c r="E332" i="10"/>
  <c r="H331" i="10"/>
  <c r="I331" i="10" s="1"/>
  <c r="E331" i="10"/>
  <c r="H330" i="10"/>
  <c r="I330" i="10" s="1"/>
  <c r="E330" i="10"/>
  <c r="H329" i="10"/>
  <c r="I329" i="10" s="1"/>
  <c r="E329" i="10"/>
  <c r="H328" i="10"/>
  <c r="I328" i="10" s="1"/>
  <c r="E328" i="10"/>
  <c r="H327" i="10"/>
  <c r="I327" i="10" s="1"/>
  <c r="E327" i="10"/>
  <c r="H326" i="10"/>
  <c r="I326" i="10" s="1"/>
  <c r="E326" i="10"/>
  <c r="H325" i="10"/>
  <c r="I325" i="10" s="1"/>
  <c r="E325" i="10"/>
  <c r="H324" i="10"/>
  <c r="I324" i="10" s="1"/>
  <c r="E324" i="10"/>
  <c r="H323" i="10"/>
  <c r="I323" i="10" s="1"/>
  <c r="E323" i="10"/>
  <c r="H322" i="10"/>
  <c r="I322" i="10" s="1"/>
  <c r="E322" i="10"/>
  <c r="H321" i="10"/>
  <c r="I321" i="10" s="1"/>
  <c r="E321" i="10"/>
  <c r="H320" i="10"/>
  <c r="I320" i="10" s="1"/>
  <c r="E320" i="10"/>
  <c r="H319" i="10"/>
  <c r="I319" i="10" s="1"/>
  <c r="E319" i="10"/>
  <c r="H318" i="10"/>
  <c r="I318" i="10" s="1"/>
  <c r="E318" i="10"/>
  <c r="H317" i="10"/>
  <c r="I317" i="10" s="1"/>
  <c r="E317" i="10"/>
  <c r="H316" i="10"/>
  <c r="I316" i="10" s="1"/>
  <c r="E316" i="10"/>
  <c r="H315" i="10"/>
  <c r="I315" i="10" s="1"/>
  <c r="E315" i="10"/>
  <c r="H314" i="10"/>
  <c r="I314" i="10" s="1"/>
  <c r="E314" i="10"/>
  <c r="H313" i="10"/>
  <c r="I313" i="10" s="1"/>
  <c r="E313" i="10"/>
  <c r="H312" i="10"/>
  <c r="I312" i="10" s="1"/>
  <c r="E312" i="10"/>
  <c r="H311" i="10"/>
  <c r="I311" i="10" s="1"/>
  <c r="E311" i="10"/>
  <c r="H310" i="10"/>
  <c r="I310" i="10" s="1"/>
  <c r="E310" i="10"/>
  <c r="H309" i="10"/>
  <c r="I309" i="10" s="1"/>
  <c r="E309" i="10"/>
  <c r="H308" i="10"/>
  <c r="I308" i="10" s="1"/>
  <c r="E308" i="10"/>
  <c r="H307" i="10"/>
  <c r="I307" i="10" s="1"/>
  <c r="E307" i="10"/>
  <c r="H306" i="10"/>
  <c r="I306" i="10" s="1"/>
  <c r="E306" i="10"/>
  <c r="H305" i="10"/>
  <c r="I305" i="10" s="1"/>
  <c r="E305" i="10"/>
  <c r="H304" i="10"/>
  <c r="I304" i="10" s="1"/>
  <c r="E304" i="10"/>
  <c r="H303" i="10"/>
  <c r="I303" i="10" s="1"/>
  <c r="E303" i="10"/>
  <c r="H302" i="10"/>
  <c r="I302" i="10" s="1"/>
  <c r="E302" i="10"/>
  <c r="H301" i="10"/>
  <c r="I301" i="10" s="1"/>
  <c r="E301" i="10"/>
  <c r="H300" i="10"/>
  <c r="I300" i="10" s="1"/>
  <c r="E300" i="10"/>
  <c r="H299" i="10"/>
  <c r="I299" i="10" s="1"/>
  <c r="E299" i="10"/>
  <c r="H298" i="10"/>
  <c r="I298" i="10" s="1"/>
  <c r="E298" i="10"/>
  <c r="H297" i="10"/>
  <c r="I297" i="10" s="1"/>
  <c r="E297" i="10"/>
  <c r="H296" i="10"/>
  <c r="I296" i="10" s="1"/>
  <c r="E296" i="10"/>
  <c r="H295" i="10"/>
  <c r="I295" i="10" s="1"/>
  <c r="E295" i="10"/>
  <c r="H294" i="10"/>
  <c r="I294" i="10" s="1"/>
  <c r="E294" i="10"/>
  <c r="H293" i="10"/>
  <c r="I293" i="10" s="1"/>
  <c r="E293" i="10"/>
  <c r="H292" i="10"/>
  <c r="I292" i="10" s="1"/>
  <c r="E292" i="10"/>
  <c r="H291" i="10"/>
  <c r="I291" i="10" s="1"/>
  <c r="E291" i="10"/>
  <c r="H290" i="10"/>
  <c r="I290" i="10" s="1"/>
  <c r="E290" i="10"/>
  <c r="H289" i="10"/>
  <c r="I289" i="10" s="1"/>
  <c r="E289" i="10"/>
  <c r="H288" i="10"/>
  <c r="I288" i="10" s="1"/>
  <c r="E288" i="10"/>
  <c r="H287" i="10"/>
  <c r="I287" i="10" s="1"/>
  <c r="E287" i="10"/>
  <c r="H286" i="10"/>
  <c r="I286" i="10" s="1"/>
  <c r="E286" i="10"/>
  <c r="H285" i="10"/>
  <c r="I285" i="10" s="1"/>
  <c r="E285" i="10"/>
  <c r="H284" i="10"/>
  <c r="I284" i="10" s="1"/>
  <c r="E284" i="10"/>
  <c r="H283" i="10"/>
  <c r="I283" i="10" s="1"/>
  <c r="E283" i="10"/>
  <c r="H282" i="10"/>
  <c r="I282" i="10" s="1"/>
  <c r="E282" i="10"/>
  <c r="H281" i="10"/>
  <c r="I281" i="10" s="1"/>
  <c r="E281" i="10"/>
  <c r="H280" i="10"/>
  <c r="I280" i="10" s="1"/>
  <c r="E280" i="10"/>
  <c r="H279" i="10"/>
  <c r="I279" i="10" s="1"/>
  <c r="E279" i="10"/>
  <c r="H278" i="10"/>
  <c r="I278" i="10" s="1"/>
  <c r="E278" i="10"/>
  <c r="H277" i="10"/>
  <c r="I277" i="10" s="1"/>
  <c r="E277" i="10"/>
  <c r="H276" i="10"/>
  <c r="I276" i="10" s="1"/>
  <c r="E276" i="10"/>
  <c r="H275" i="10"/>
  <c r="I275" i="10" s="1"/>
  <c r="E275" i="10"/>
  <c r="H274" i="10"/>
  <c r="I274" i="10" s="1"/>
  <c r="E274" i="10"/>
  <c r="H273" i="10"/>
  <c r="I273" i="10" s="1"/>
  <c r="E273" i="10"/>
  <c r="H272" i="10"/>
  <c r="I272" i="10" s="1"/>
  <c r="E272" i="10"/>
  <c r="H271" i="10"/>
  <c r="I271" i="10" s="1"/>
  <c r="E271" i="10"/>
  <c r="H270" i="10"/>
  <c r="I270" i="10" s="1"/>
  <c r="E270" i="10"/>
  <c r="H269" i="10"/>
  <c r="I269" i="10" s="1"/>
  <c r="E269" i="10"/>
  <c r="H268" i="10"/>
  <c r="I268" i="10" s="1"/>
  <c r="E268" i="10"/>
  <c r="H267" i="10"/>
  <c r="I267" i="10" s="1"/>
  <c r="E267" i="10"/>
  <c r="H266" i="10"/>
  <c r="I266" i="10" s="1"/>
  <c r="E266" i="10"/>
  <c r="H265" i="10"/>
  <c r="I265" i="10" s="1"/>
  <c r="E265" i="10"/>
  <c r="H264" i="10"/>
  <c r="I264" i="10" s="1"/>
  <c r="E264" i="10"/>
  <c r="H263" i="10"/>
  <c r="I263" i="10" s="1"/>
  <c r="E263" i="10"/>
  <c r="H262" i="10"/>
  <c r="I262" i="10" s="1"/>
  <c r="E262" i="10"/>
  <c r="H261" i="10"/>
  <c r="I261" i="10" s="1"/>
  <c r="E261" i="10"/>
  <c r="H260" i="10"/>
  <c r="I260" i="10" s="1"/>
  <c r="E260" i="10"/>
  <c r="H259" i="10"/>
  <c r="I259" i="10" s="1"/>
  <c r="E259" i="10"/>
  <c r="H258" i="10"/>
  <c r="I258" i="10" s="1"/>
  <c r="E258" i="10"/>
  <c r="H257" i="10"/>
  <c r="I257" i="10" s="1"/>
  <c r="E257" i="10"/>
  <c r="H256" i="10"/>
  <c r="I256" i="10" s="1"/>
  <c r="E256" i="10"/>
  <c r="H255" i="10"/>
  <c r="I255" i="10" s="1"/>
  <c r="E255" i="10"/>
  <c r="H254" i="10"/>
  <c r="I254" i="10" s="1"/>
  <c r="E254" i="10"/>
  <c r="H253" i="10"/>
  <c r="I253" i="10" s="1"/>
  <c r="E253" i="10"/>
  <c r="H252" i="10"/>
  <c r="I252" i="10" s="1"/>
  <c r="E252" i="10"/>
  <c r="H251" i="10"/>
  <c r="I251" i="10" s="1"/>
  <c r="E251" i="10"/>
  <c r="H250" i="10"/>
  <c r="I250" i="10" s="1"/>
  <c r="E250" i="10"/>
  <c r="H249" i="10"/>
  <c r="I249" i="10" s="1"/>
  <c r="E249" i="10"/>
  <c r="H248" i="10"/>
  <c r="I248" i="10" s="1"/>
  <c r="E248" i="10"/>
  <c r="H247" i="10"/>
  <c r="I247" i="10" s="1"/>
  <c r="E247" i="10"/>
  <c r="H246" i="10"/>
  <c r="I246" i="10" s="1"/>
  <c r="E246" i="10"/>
  <c r="H245" i="10"/>
  <c r="I245" i="10" s="1"/>
  <c r="E245" i="10"/>
  <c r="H244" i="10"/>
  <c r="I244" i="10" s="1"/>
  <c r="E244" i="10"/>
  <c r="H243" i="10"/>
  <c r="I243" i="10" s="1"/>
  <c r="E243" i="10"/>
  <c r="H242" i="10"/>
  <c r="I242" i="10" s="1"/>
  <c r="E242" i="10"/>
  <c r="H241" i="10"/>
  <c r="I241" i="10" s="1"/>
  <c r="E241" i="10"/>
  <c r="H240" i="10"/>
  <c r="I240" i="10" s="1"/>
  <c r="E240" i="10"/>
  <c r="H239" i="10"/>
  <c r="I239" i="10" s="1"/>
  <c r="E239" i="10"/>
  <c r="H238" i="10"/>
  <c r="I238" i="10" s="1"/>
  <c r="E238" i="10"/>
  <c r="H237" i="10"/>
  <c r="I237" i="10" s="1"/>
  <c r="E237" i="10"/>
  <c r="H236" i="10"/>
  <c r="I236" i="10" s="1"/>
  <c r="E236" i="10"/>
  <c r="H235" i="10"/>
  <c r="I235" i="10" s="1"/>
  <c r="E235" i="10"/>
  <c r="H234" i="10"/>
  <c r="I234" i="10" s="1"/>
  <c r="E234" i="10"/>
  <c r="H233" i="10"/>
  <c r="I233" i="10" s="1"/>
  <c r="E233" i="10"/>
  <c r="H232" i="10"/>
  <c r="I232" i="10" s="1"/>
  <c r="E232" i="10"/>
  <c r="H231" i="10"/>
  <c r="I231" i="10" s="1"/>
  <c r="E231" i="10"/>
  <c r="H230" i="10"/>
  <c r="I230" i="10" s="1"/>
  <c r="E230" i="10"/>
  <c r="H229" i="10"/>
  <c r="I229" i="10" s="1"/>
  <c r="E229" i="10"/>
  <c r="H228" i="10"/>
  <c r="I228" i="10" s="1"/>
  <c r="E228" i="10"/>
  <c r="H227" i="10"/>
  <c r="I227" i="10" s="1"/>
  <c r="E227" i="10"/>
  <c r="H226" i="10"/>
  <c r="I226" i="10" s="1"/>
  <c r="E226" i="10"/>
  <c r="H225" i="10"/>
  <c r="I225" i="10" s="1"/>
  <c r="E225" i="10"/>
  <c r="H224" i="10"/>
  <c r="I224" i="10" s="1"/>
  <c r="E224" i="10"/>
  <c r="H223" i="10"/>
  <c r="I223" i="10" s="1"/>
  <c r="E223" i="10"/>
  <c r="H222" i="10"/>
  <c r="I222" i="10" s="1"/>
  <c r="E222" i="10"/>
  <c r="H221" i="10"/>
  <c r="I221" i="10" s="1"/>
  <c r="E221" i="10"/>
  <c r="H220" i="10"/>
  <c r="I220" i="10" s="1"/>
  <c r="E220" i="10"/>
  <c r="H219" i="10"/>
  <c r="I219" i="10" s="1"/>
  <c r="E219" i="10"/>
  <c r="H218" i="10"/>
  <c r="I218" i="10" s="1"/>
  <c r="E218" i="10"/>
  <c r="H217" i="10"/>
  <c r="I217" i="10" s="1"/>
  <c r="E217" i="10"/>
  <c r="H216" i="10"/>
  <c r="I216" i="10" s="1"/>
  <c r="E216" i="10"/>
  <c r="H215" i="10"/>
  <c r="I215" i="10" s="1"/>
  <c r="E215" i="10"/>
  <c r="H214" i="10"/>
  <c r="I214" i="10" s="1"/>
  <c r="E214" i="10"/>
  <c r="H213" i="10"/>
  <c r="I213" i="10" s="1"/>
  <c r="E213" i="10"/>
  <c r="H212" i="10"/>
  <c r="I212" i="10" s="1"/>
  <c r="E212" i="10"/>
  <c r="H211" i="10"/>
  <c r="I211" i="10" s="1"/>
  <c r="E211" i="10"/>
  <c r="H210" i="10"/>
  <c r="I210" i="10" s="1"/>
  <c r="E210" i="10"/>
  <c r="H209" i="10"/>
  <c r="I209" i="10" s="1"/>
  <c r="E209" i="10"/>
  <c r="H208" i="10"/>
  <c r="I208" i="10" s="1"/>
  <c r="E208" i="10"/>
  <c r="H207" i="10"/>
  <c r="I207" i="10" s="1"/>
  <c r="E207" i="10"/>
  <c r="H206" i="10"/>
  <c r="I206" i="10" s="1"/>
  <c r="E206" i="10"/>
  <c r="H205" i="10"/>
  <c r="I205" i="10" s="1"/>
  <c r="E205" i="10"/>
  <c r="H204" i="10"/>
  <c r="I204" i="10" s="1"/>
  <c r="E204" i="10"/>
  <c r="H203" i="10"/>
  <c r="I203" i="10" s="1"/>
  <c r="E203" i="10"/>
  <c r="H202" i="10"/>
  <c r="I202" i="10" s="1"/>
  <c r="E202" i="10"/>
  <c r="H201" i="10"/>
  <c r="I201" i="10" s="1"/>
  <c r="E201" i="10"/>
  <c r="H200" i="10"/>
  <c r="I200" i="10" s="1"/>
  <c r="E200" i="10"/>
  <c r="H199" i="10"/>
  <c r="I199" i="10" s="1"/>
  <c r="E199" i="10"/>
  <c r="H198" i="10"/>
  <c r="I198" i="10" s="1"/>
  <c r="E198" i="10"/>
  <c r="H197" i="10"/>
  <c r="I197" i="10" s="1"/>
  <c r="E197" i="10"/>
  <c r="H196" i="10"/>
  <c r="I196" i="10" s="1"/>
  <c r="E196" i="10"/>
  <c r="H195" i="10"/>
  <c r="I195" i="10" s="1"/>
  <c r="E195" i="10"/>
  <c r="H194" i="10"/>
  <c r="I194" i="10" s="1"/>
  <c r="E194" i="10"/>
  <c r="H193" i="10"/>
  <c r="I193" i="10" s="1"/>
  <c r="E193" i="10"/>
  <c r="H192" i="10"/>
  <c r="I192" i="10" s="1"/>
  <c r="E192" i="10"/>
  <c r="H191" i="10"/>
  <c r="I191" i="10" s="1"/>
  <c r="E191" i="10"/>
  <c r="H190" i="10"/>
  <c r="I190" i="10" s="1"/>
  <c r="E190" i="10"/>
  <c r="H189" i="10"/>
  <c r="I189" i="10" s="1"/>
  <c r="E189" i="10"/>
  <c r="H188" i="10"/>
  <c r="I188" i="10" s="1"/>
  <c r="E188" i="10"/>
  <c r="H187" i="10"/>
  <c r="I187" i="10" s="1"/>
  <c r="E187" i="10"/>
  <c r="H186" i="10"/>
  <c r="I186" i="10" s="1"/>
  <c r="E186" i="10"/>
  <c r="H185" i="10"/>
  <c r="I185" i="10" s="1"/>
  <c r="E185" i="10"/>
  <c r="H184" i="10"/>
  <c r="I184" i="10" s="1"/>
  <c r="E184" i="10"/>
  <c r="H183" i="10"/>
  <c r="I183" i="10" s="1"/>
  <c r="E183" i="10"/>
  <c r="H182" i="10"/>
  <c r="I182" i="10" s="1"/>
  <c r="E182" i="10"/>
  <c r="H181" i="10"/>
  <c r="I181" i="10" s="1"/>
  <c r="E181" i="10"/>
  <c r="H180" i="10"/>
  <c r="I180" i="10" s="1"/>
  <c r="E180" i="10"/>
  <c r="H179" i="10"/>
  <c r="I179" i="10" s="1"/>
  <c r="E179" i="10"/>
  <c r="H178" i="10"/>
  <c r="I178" i="10" s="1"/>
  <c r="E178" i="10"/>
  <c r="H177" i="10"/>
  <c r="I177" i="10" s="1"/>
  <c r="E177" i="10"/>
  <c r="H176" i="10"/>
  <c r="I176" i="10" s="1"/>
  <c r="E176" i="10"/>
  <c r="H175" i="10"/>
  <c r="I175" i="10" s="1"/>
  <c r="E175" i="10"/>
  <c r="H174" i="10"/>
  <c r="I174" i="10" s="1"/>
  <c r="E174" i="10"/>
  <c r="H173" i="10"/>
  <c r="I173" i="10" s="1"/>
  <c r="E173" i="10"/>
  <c r="H172" i="10"/>
  <c r="I172" i="10" s="1"/>
  <c r="E172" i="10"/>
  <c r="H171" i="10"/>
  <c r="I171" i="10" s="1"/>
  <c r="E171" i="10"/>
  <c r="H170" i="10"/>
  <c r="I170" i="10" s="1"/>
  <c r="E170" i="10"/>
  <c r="H169" i="10"/>
  <c r="I169" i="10" s="1"/>
  <c r="E169" i="10"/>
  <c r="H168" i="10"/>
  <c r="I168" i="10" s="1"/>
  <c r="E168" i="10"/>
  <c r="H167" i="10"/>
  <c r="I167" i="10" s="1"/>
  <c r="E167" i="10"/>
  <c r="H166" i="10"/>
  <c r="I166" i="10" s="1"/>
  <c r="E166" i="10"/>
  <c r="H165" i="10"/>
  <c r="I165" i="10" s="1"/>
  <c r="E165" i="10"/>
  <c r="H164" i="10"/>
  <c r="I164" i="10" s="1"/>
  <c r="E164" i="10"/>
  <c r="H163" i="10"/>
  <c r="I163" i="10" s="1"/>
  <c r="E163" i="10"/>
  <c r="H162" i="10"/>
  <c r="I162" i="10" s="1"/>
  <c r="E162" i="10"/>
  <c r="H161" i="10"/>
  <c r="I161" i="10" s="1"/>
  <c r="E161" i="10"/>
  <c r="H160" i="10"/>
  <c r="I160" i="10" s="1"/>
  <c r="E160" i="10"/>
  <c r="H159" i="10"/>
  <c r="I159" i="10" s="1"/>
  <c r="E159" i="10"/>
  <c r="H158" i="10"/>
  <c r="I158" i="10" s="1"/>
  <c r="E158" i="10"/>
  <c r="H157" i="10"/>
  <c r="I157" i="10" s="1"/>
  <c r="E157" i="10"/>
  <c r="H156" i="10"/>
  <c r="I156" i="10" s="1"/>
  <c r="E156" i="10"/>
  <c r="H155" i="10"/>
  <c r="I155" i="10" s="1"/>
  <c r="E155" i="10"/>
  <c r="H154" i="10"/>
  <c r="I154" i="10" s="1"/>
  <c r="E154" i="10"/>
  <c r="H153" i="10"/>
  <c r="I153" i="10" s="1"/>
  <c r="E153" i="10"/>
  <c r="H152" i="10"/>
  <c r="I152" i="10" s="1"/>
  <c r="E152" i="10"/>
  <c r="H151" i="10"/>
  <c r="I151" i="10" s="1"/>
  <c r="E151" i="10"/>
  <c r="H150" i="10"/>
  <c r="I150" i="10" s="1"/>
  <c r="E150" i="10"/>
  <c r="H149" i="10"/>
  <c r="I149" i="10" s="1"/>
  <c r="E149" i="10"/>
  <c r="H148" i="10"/>
  <c r="I148" i="10" s="1"/>
  <c r="E148" i="10"/>
  <c r="H147" i="10"/>
  <c r="I147" i="10" s="1"/>
  <c r="E147" i="10"/>
  <c r="H146" i="10"/>
  <c r="I146" i="10" s="1"/>
  <c r="E146" i="10"/>
  <c r="H145" i="10"/>
  <c r="I145" i="10" s="1"/>
  <c r="E145" i="10"/>
  <c r="H144" i="10"/>
  <c r="I144" i="10" s="1"/>
  <c r="E144" i="10"/>
  <c r="H143" i="10"/>
  <c r="I143" i="10" s="1"/>
  <c r="E143" i="10"/>
  <c r="H142" i="10"/>
  <c r="I142" i="10" s="1"/>
  <c r="E142" i="10"/>
  <c r="H141" i="10"/>
  <c r="I141" i="10" s="1"/>
  <c r="E141" i="10"/>
  <c r="H140" i="10"/>
  <c r="I140" i="10" s="1"/>
  <c r="E140" i="10"/>
  <c r="H139" i="10"/>
  <c r="I139" i="10" s="1"/>
  <c r="E139" i="10"/>
  <c r="H138" i="10"/>
  <c r="I138" i="10" s="1"/>
  <c r="E138" i="10"/>
  <c r="H137" i="10"/>
  <c r="I137" i="10" s="1"/>
  <c r="E137" i="10"/>
  <c r="H136" i="10"/>
  <c r="I136" i="10" s="1"/>
  <c r="E136" i="10"/>
  <c r="H135" i="10"/>
  <c r="I135" i="10" s="1"/>
  <c r="E135" i="10"/>
  <c r="H134" i="10"/>
  <c r="I134" i="10" s="1"/>
  <c r="E134" i="10"/>
  <c r="H133" i="10"/>
  <c r="I133" i="10" s="1"/>
  <c r="E133" i="10"/>
  <c r="H132" i="10"/>
  <c r="I132" i="10" s="1"/>
  <c r="E132" i="10"/>
  <c r="H131" i="10"/>
  <c r="I131" i="10" s="1"/>
  <c r="E131" i="10"/>
  <c r="H130" i="10"/>
  <c r="I130" i="10" s="1"/>
  <c r="E130" i="10"/>
  <c r="H129" i="10"/>
  <c r="I129" i="10" s="1"/>
  <c r="E129" i="10"/>
  <c r="H128" i="10"/>
  <c r="I128" i="10" s="1"/>
  <c r="E128" i="10"/>
  <c r="H127" i="10"/>
  <c r="I127" i="10" s="1"/>
  <c r="E127" i="10"/>
  <c r="H126" i="10"/>
  <c r="I126" i="10" s="1"/>
  <c r="E126" i="10"/>
  <c r="H125" i="10"/>
  <c r="I125" i="10" s="1"/>
  <c r="E125" i="10"/>
  <c r="H124" i="10"/>
  <c r="I124" i="10" s="1"/>
  <c r="E124" i="10"/>
  <c r="H123" i="10"/>
  <c r="I123" i="10" s="1"/>
  <c r="E123" i="10"/>
  <c r="H122" i="10"/>
  <c r="I122" i="10" s="1"/>
  <c r="E122" i="10"/>
  <c r="H121" i="10"/>
  <c r="I121" i="10" s="1"/>
  <c r="E121" i="10"/>
  <c r="H120" i="10"/>
  <c r="I120" i="10" s="1"/>
  <c r="E120" i="10"/>
  <c r="H119" i="10"/>
  <c r="I119" i="10" s="1"/>
  <c r="E119" i="10"/>
  <c r="H118" i="10"/>
  <c r="I118" i="10" s="1"/>
  <c r="E118" i="10"/>
  <c r="H117" i="10"/>
  <c r="I117" i="10" s="1"/>
  <c r="E117" i="10"/>
  <c r="H116" i="10"/>
  <c r="I116" i="10" s="1"/>
  <c r="E116" i="10"/>
  <c r="H115" i="10"/>
  <c r="I115" i="10" s="1"/>
  <c r="E115" i="10"/>
  <c r="H114" i="10"/>
  <c r="I114" i="10" s="1"/>
  <c r="E114" i="10"/>
  <c r="H113" i="10"/>
  <c r="I113" i="10" s="1"/>
  <c r="E113" i="10"/>
  <c r="H112" i="10"/>
  <c r="I112" i="10" s="1"/>
  <c r="E112" i="10"/>
  <c r="H111" i="10"/>
  <c r="I111" i="10" s="1"/>
  <c r="E111" i="10"/>
  <c r="H110" i="10"/>
  <c r="I110" i="10" s="1"/>
  <c r="E110" i="10"/>
  <c r="H109" i="10"/>
  <c r="I109" i="10" s="1"/>
  <c r="E109" i="10"/>
  <c r="H108" i="10"/>
  <c r="I108" i="10" s="1"/>
  <c r="E108" i="10"/>
  <c r="H107" i="10"/>
  <c r="I107" i="10" s="1"/>
  <c r="E107" i="10"/>
  <c r="H106" i="10"/>
  <c r="I106" i="10" s="1"/>
  <c r="E106" i="10"/>
  <c r="H105" i="10"/>
  <c r="I105" i="10" s="1"/>
  <c r="E105" i="10"/>
  <c r="H104" i="10"/>
  <c r="I104" i="10" s="1"/>
  <c r="E104" i="10"/>
  <c r="H103" i="10"/>
  <c r="I103" i="10" s="1"/>
  <c r="E103" i="10"/>
  <c r="H102" i="10"/>
  <c r="I102" i="10" s="1"/>
  <c r="E102" i="10"/>
  <c r="H101" i="10"/>
  <c r="I101" i="10" s="1"/>
  <c r="E101" i="10"/>
  <c r="H100" i="10"/>
  <c r="I100" i="10" s="1"/>
  <c r="E100" i="10"/>
  <c r="H99" i="10"/>
  <c r="I99" i="10" s="1"/>
  <c r="E99" i="10"/>
  <c r="H98" i="10"/>
  <c r="I98" i="10" s="1"/>
  <c r="E98" i="10"/>
  <c r="H97" i="10"/>
  <c r="I97" i="10" s="1"/>
  <c r="E97" i="10"/>
  <c r="H96" i="10"/>
  <c r="I96" i="10" s="1"/>
  <c r="E96" i="10"/>
  <c r="H95" i="10"/>
  <c r="I95" i="10" s="1"/>
  <c r="E95" i="10"/>
  <c r="H94" i="10"/>
  <c r="I94" i="10" s="1"/>
  <c r="E94" i="10"/>
  <c r="H93" i="10"/>
  <c r="I93" i="10" s="1"/>
  <c r="E93" i="10"/>
  <c r="H92" i="10"/>
  <c r="I92" i="10" s="1"/>
  <c r="E92" i="10"/>
  <c r="H91" i="10"/>
  <c r="I91" i="10" s="1"/>
  <c r="E91" i="10"/>
  <c r="H90" i="10"/>
  <c r="I90" i="10" s="1"/>
  <c r="E90" i="10"/>
  <c r="H89" i="10"/>
  <c r="I89" i="10" s="1"/>
  <c r="E89" i="10"/>
  <c r="H88" i="10"/>
  <c r="I88" i="10" s="1"/>
  <c r="E88" i="10"/>
  <c r="H87" i="10"/>
  <c r="I87" i="10" s="1"/>
  <c r="E87" i="10"/>
  <c r="H86" i="10"/>
  <c r="I86" i="10" s="1"/>
  <c r="E86" i="10"/>
  <c r="H85" i="10"/>
  <c r="I85" i="10" s="1"/>
  <c r="E85" i="10"/>
  <c r="H84" i="10"/>
  <c r="I84" i="10" s="1"/>
  <c r="E84" i="10"/>
  <c r="H83" i="10"/>
  <c r="I83" i="10" s="1"/>
  <c r="E83" i="10"/>
  <c r="H82" i="10"/>
  <c r="I82" i="10" s="1"/>
  <c r="E82" i="10"/>
  <c r="H81" i="10"/>
  <c r="I81" i="10" s="1"/>
  <c r="E81" i="10"/>
  <c r="H80" i="10"/>
  <c r="I80" i="10" s="1"/>
  <c r="E80" i="10"/>
  <c r="H79" i="10"/>
  <c r="I79" i="10" s="1"/>
  <c r="E79" i="10"/>
  <c r="H78" i="10"/>
  <c r="I78" i="10" s="1"/>
  <c r="E78" i="10"/>
  <c r="H77" i="10"/>
  <c r="I77" i="10" s="1"/>
  <c r="E77" i="10"/>
  <c r="H76" i="10"/>
  <c r="I76" i="10" s="1"/>
  <c r="E76" i="10"/>
  <c r="H75" i="10"/>
  <c r="I75" i="10" s="1"/>
  <c r="E75" i="10"/>
  <c r="H74" i="10"/>
  <c r="I74" i="10" s="1"/>
  <c r="E74" i="10"/>
  <c r="H73" i="10"/>
  <c r="I73" i="10" s="1"/>
  <c r="E73" i="10"/>
  <c r="H72" i="10"/>
  <c r="I72" i="10" s="1"/>
  <c r="E72" i="10"/>
  <c r="H71" i="10"/>
  <c r="I71" i="10" s="1"/>
  <c r="E71" i="10"/>
  <c r="H70" i="10"/>
  <c r="I70" i="10" s="1"/>
  <c r="E70" i="10"/>
  <c r="H69" i="10"/>
  <c r="I69" i="10" s="1"/>
  <c r="E69" i="10"/>
  <c r="H68" i="10"/>
  <c r="I68" i="10" s="1"/>
  <c r="E68" i="10"/>
  <c r="H67" i="10"/>
  <c r="I67" i="10" s="1"/>
  <c r="E67" i="10"/>
  <c r="H66" i="10"/>
  <c r="I66" i="10" s="1"/>
  <c r="E66" i="10"/>
  <c r="H65" i="10"/>
  <c r="I65" i="10" s="1"/>
  <c r="E65" i="10"/>
  <c r="H64" i="10"/>
  <c r="I64" i="10" s="1"/>
  <c r="E64" i="10"/>
  <c r="H63" i="10"/>
  <c r="I63" i="10" s="1"/>
  <c r="E63" i="10"/>
  <c r="H62" i="10"/>
  <c r="I62" i="10" s="1"/>
  <c r="E62" i="10"/>
  <c r="H61" i="10"/>
  <c r="I61" i="10" s="1"/>
  <c r="E61" i="10"/>
  <c r="H60" i="10"/>
  <c r="I60" i="10" s="1"/>
  <c r="E60" i="10"/>
  <c r="H59" i="10"/>
  <c r="I59" i="10" s="1"/>
  <c r="E59" i="10"/>
  <c r="H58" i="10"/>
  <c r="I58" i="10" s="1"/>
  <c r="E58" i="10"/>
  <c r="H57" i="10"/>
  <c r="I57" i="10" s="1"/>
  <c r="E57" i="10"/>
  <c r="H56" i="10"/>
  <c r="I56" i="10" s="1"/>
  <c r="E56" i="10"/>
  <c r="H55" i="10"/>
  <c r="I55" i="10" s="1"/>
  <c r="E55" i="10"/>
  <c r="H54" i="10"/>
  <c r="I54" i="10" s="1"/>
  <c r="E54" i="10"/>
  <c r="H53" i="10"/>
  <c r="I53" i="10" s="1"/>
  <c r="E53" i="10"/>
  <c r="H52" i="10"/>
  <c r="I52" i="10" s="1"/>
  <c r="E52" i="10"/>
  <c r="H51" i="10"/>
  <c r="I51" i="10" s="1"/>
  <c r="E51" i="10"/>
  <c r="H50" i="10"/>
  <c r="I50" i="10" s="1"/>
  <c r="E50" i="10"/>
  <c r="H49" i="10"/>
  <c r="I49" i="10" s="1"/>
  <c r="E49" i="10"/>
  <c r="H48" i="10"/>
  <c r="I48" i="10" s="1"/>
  <c r="E48" i="10"/>
  <c r="H47" i="10"/>
  <c r="I47" i="10" s="1"/>
  <c r="E47" i="10"/>
  <c r="H46" i="10"/>
  <c r="I46" i="10" s="1"/>
  <c r="E46" i="10"/>
  <c r="H45" i="10"/>
  <c r="I45" i="10" s="1"/>
  <c r="E45" i="10"/>
  <c r="H44" i="10"/>
  <c r="I44" i="10" s="1"/>
  <c r="E44" i="10"/>
  <c r="H43" i="10"/>
  <c r="I43" i="10" s="1"/>
  <c r="E43" i="10"/>
  <c r="H42" i="10"/>
  <c r="I42" i="10" s="1"/>
  <c r="E42" i="10"/>
  <c r="H41" i="10"/>
  <c r="I41" i="10" s="1"/>
  <c r="E41" i="10"/>
  <c r="H40" i="10"/>
  <c r="I40" i="10" s="1"/>
  <c r="E40" i="10"/>
  <c r="H39" i="10"/>
  <c r="I39" i="10" s="1"/>
  <c r="E39" i="10"/>
  <c r="H38" i="10"/>
  <c r="I38" i="10" s="1"/>
  <c r="E38" i="10"/>
  <c r="H37" i="10"/>
  <c r="I37" i="10" s="1"/>
  <c r="E37" i="10"/>
  <c r="H36" i="10"/>
  <c r="I36" i="10" s="1"/>
  <c r="E36" i="10"/>
  <c r="H35" i="10"/>
  <c r="I35" i="10" s="1"/>
  <c r="E35" i="10"/>
  <c r="H34" i="10"/>
  <c r="I34" i="10" s="1"/>
  <c r="E34" i="10"/>
  <c r="H33" i="10"/>
  <c r="I33" i="10" s="1"/>
  <c r="E33" i="10"/>
  <c r="H32" i="10"/>
  <c r="I32" i="10" s="1"/>
  <c r="E32" i="10"/>
  <c r="H31" i="10"/>
  <c r="I31" i="10" s="1"/>
  <c r="E31" i="10"/>
  <c r="H30" i="10"/>
  <c r="I30" i="10" s="1"/>
  <c r="E30" i="10"/>
  <c r="R29" i="10"/>
  <c r="H29" i="10"/>
  <c r="I29" i="10" s="1"/>
  <c r="E29" i="10"/>
  <c r="H28" i="10"/>
  <c r="I28" i="10" s="1"/>
  <c r="E28" i="10"/>
  <c r="Y27" i="10"/>
  <c r="H27" i="10"/>
  <c r="I27" i="10" s="1"/>
  <c r="E27" i="10"/>
  <c r="H26" i="10"/>
  <c r="I26" i="10" s="1"/>
  <c r="E26" i="10"/>
  <c r="W25" i="10"/>
  <c r="H25" i="10"/>
  <c r="I25" i="10" s="1"/>
  <c r="E25" i="10"/>
  <c r="V24" i="10"/>
  <c r="H24" i="10"/>
  <c r="I24" i="10" s="1"/>
  <c r="E24" i="10"/>
  <c r="H23" i="10"/>
  <c r="I23" i="10" s="1"/>
  <c r="E23" i="10"/>
  <c r="H22" i="10"/>
  <c r="I22" i="10" s="1"/>
  <c r="E22" i="10"/>
  <c r="H21" i="10"/>
  <c r="I21" i="10" s="1"/>
  <c r="E21" i="10"/>
  <c r="H20" i="10"/>
  <c r="I20" i="10" s="1"/>
  <c r="E20" i="10"/>
  <c r="H19" i="10"/>
  <c r="I19" i="10" s="1"/>
  <c r="E19" i="10"/>
  <c r="E12" i="10"/>
  <c r="B12" i="10"/>
  <c r="B11" i="10"/>
  <c r="AA9" i="10"/>
  <c r="Z9" i="10"/>
  <c r="T9" i="10"/>
  <c r="L9" i="10"/>
  <c r="E8" i="10"/>
  <c r="AA5" i="10"/>
  <c r="Z5" i="10"/>
  <c r="V5" i="10"/>
  <c r="U5" i="10"/>
  <c r="T5" i="10"/>
  <c r="S5" i="10"/>
  <c r="N3" i="10"/>
  <c r="L3" i="10"/>
  <c r="O3" i="10" s="1"/>
  <c r="K3" i="10"/>
  <c r="E3" i="10"/>
  <c r="W24" i="10" s="1"/>
  <c r="D3" i="10"/>
  <c r="AD4" i="3"/>
  <c r="B12" i="5" l="1"/>
  <c r="I13" i="5"/>
  <c r="E4" i="5"/>
  <c r="W28" i="11"/>
  <c r="W29" i="11" s="1"/>
  <c r="E11" i="10"/>
  <c r="G312" i="10" s="1"/>
  <c r="G40" i="10"/>
  <c r="G131" i="10"/>
  <c r="B14" i="10"/>
  <c r="G149" i="10"/>
  <c r="G60" i="10"/>
  <c r="G242" i="10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M19" i="11" s="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W30" i="10"/>
  <c r="W28" i="10"/>
  <c r="W29" i="10" s="1"/>
  <c r="R25" i="10"/>
  <c r="R24" i="10"/>
  <c r="S9" i="10"/>
  <c r="R17" i="10"/>
  <c r="R19" i="10"/>
  <c r="G452" i="10"/>
  <c r="G432" i="10"/>
  <c r="G412" i="10"/>
  <c r="G392" i="10"/>
  <c r="G372" i="10"/>
  <c r="G352" i="10"/>
  <c r="G332" i="10"/>
  <c r="G292" i="10"/>
  <c r="G272" i="10"/>
  <c r="G252" i="10"/>
  <c r="G232" i="10"/>
  <c r="G212" i="10"/>
  <c r="G192" i="10"/>
  <c r="G172" i="10"/>
  <c r="G152" i="10"/>
  <c r="G466" i="10"/>
  <c r="G446" i="10"/>
  <c r="G426" i="10"/>
  <c r="G406" i="10"/>
  <c r="G386" i="10"/>
  <c r="G366" i="10"/>
  <c r="G346" i="10"/>
  <c r="G326" i="10"/>
  <c r="G306" i="10"/>
  <c r="G286" i="10"/>
  <c r="G266" i="10"/>
  <c r="G226" i="10"/>
  <c r="G206" i="10"/>
  <c r="G186" i="10"/>
  <c r="G166" i="10"/>
  <c r="G146" i="10"/>
  <c r="G457" i="10"/>
  <c r="G437" i="10"/>
  <c r="G417" i="10"/>
  <c r="G397" i="10"/>
  <c r="G377" i="10"/>
  <c r="G357" i="10"/>
  <c r="G337" i="10"/>
  <c r="G317" i="10"/>
  <c r="G297" i="10"/>
  <c r="G277" i="10"/>
  <c r="G257" i="10"/>
  <c r="G237" i="10"/>
  <c r="G217" i="10"/>
  <c r="G197" i="10"/>
  <c r="G157" i="10"/>
  <c r="G465" i="10"/>
  <c r="G445" i="10"/>
  <c r="G425" i="10"/>
  <c r="G405" i="10"/>
  <c r="G385" i="10"/>
  <c r="G365" i="10"/>
  <c r="G345" i="10"/>
  <c r="G325" i="10"/>
  <c r="G305" i="10"/>
  <c r="G462" i="10"/>
  <c r="G442" i="10"/>
  <c r="G422" i="10"/>
  <c r="G402" i="10"/>
  <c r="G382" i="10"/>
  <c r="G362" i="10"/>
  <c r="G342" i="10"/>
  <c r="G322" i="10"/>
  <c r="G302" i="10"/>
  <c r="G441" i="10"/>
  <c r="G430" i="10"/>
  <c r="G413" i="10"/>
  <c r="G344" i="10"/>
  <c r="G330" i="10"/>
  <c r="G299" i="10"/>
  <c r="G238" i="10"/>
  <c r="G225" i="10"/>
  <c r="G158" i="10"/>
  <c r="G113" i="10"/>
  <c r="G93" i="10"/>
  <c r="G73" i="10"/>
  <c r="G53" i="10"/>
  <c r="G33" i="10"/>
  <c r="G23" i="10"/>
  <c r="G459" i="10"/>
  <c r="G448" i="10"/>
  <c r="G375" i="10"/>
  <c r="G368" i="10"/>
  <c r="G384" i="10"/>
  <c r="G370" i="10"/>
  <c r="G353" i="10"/>
  <c r="G315" i="10"/>
  <c r="G308" i="10"/>
  <c r="G275" i="10"/>
  <c r="G259" i="10"/>
  <c r="G243" i="10"/>
  <c r="G195" i="10"/>
  <c r="G179" i="10"/>
  <c r="G163" i="10"/>
  <c r="G144" i="10"/>
  <c r="G141" i="10"/>
  <c r="G138" i="10"/>
  <c r="G135" i="10"/>
  <c r="G132" i="10"/>
  <c r="G129" i="10"/>
  <c r="G461" i="10"/>
  <c r="G443" i="10"/>
  <c r="G408" i="10"/>
  <c r="G398" i="10"/>
  <c r="G301" i="10"/>
  <c r="G294" i="10"/>
  <c r="G262" i="10"/>
  <c r="G230" i="10"/>
  <c r="G227" i="10"/>
  <c r="G214" i="10"/>
  <c r="G182" i="10"/>
  <c r="G150" i="10"/>
  <c r="G147" i="10"/>
  <c r="G126" i="10"/>
  <c r="G106" i="10"/>
  <c r="G86" i="10"/>
  <c r="G66" i="10"/>
  <c r="G46" i="10"/>
  <c r="G460" i="10"/>
  <c r="G421" i="10"/>
  <c r="G383" i="10"/>
  <c r="G359" i="10"/>
  <c r="G321" i="10"/>
  <c r="G314" i="10"/>
  <c r="G307" i="10"/>
  <c r="G300" i="10"/>
  <c r="G290" i="10"/>
  <c r="G287" i="10"/>
  <c r="G274" i="10"/>
  <c r="G449" i="10"/>
  <c r="G431" i="10"/>
  <c r="G414" i="10"/>
  <c r="G407" i="10"/>
  <c r="G400" i="10"/>
  <c r="G369" i="10"/>
  <c r="G331" i="10"/>
  <c r="G310" i="10"/>
  <c r="G463" i="10"/>
  <c r="G438" i="10"/>
  <c r="G403" i="10"/>
  <c r="G379" i="10"/>
  <c r="G341" i="10"/>
  <c r="G283" i="10"/>
  <c r="G235" i="10"/>
  <c r="G219" i="10"/>
  <c r="G203" i="10"/>
  <c r="G155" i="10"/>
  <c r="G433" i="10"/>
  <c r="G399" i="10"/>
  <c r="G355" i="10"/>
  <c r="G351" i="10"/>
  <c r="G347" i="10"/>
  <c r="G343" i="10"/>
  <c r="G293" i="10"/>
  <c r="G289" i="10"/>
  <c r="G281" i="10"/>
  <c r="G263" i="10"/>
  <c r="G245" i="10"/>
  <c r="G215" i="10"/>
  <c r="G200" i="10"/>
  <c r="G193" i="10"/>
  <c r="G161" i="10"/>
  <c r="G153" i="10"/>
  <c r="G139" i="10"/>
  <c r="G98" i="10"/>
  <c r="G95" i="10"/>
  <c r="G58" i="10"/>
  <c r="G55" i="10"/>
  <c r="G451" i="10"/>
  <c r="G447" i="10"/>
  <c r="G416" i="10"/>
  <c r="G381" i="10"/>
  <c r="G363" i="10"/>
  <c r="G334" i="10"/>
  <c r="G318" i="10"/>
  <c r="G285" i="10"/>
  <c r="G211" i="10"/>
  <c r="G104" i="10"/>
  <c r="G64" i="10"/>
  <c r="G61" i="10"/>
  <c r="G469" i="10"/>
  <c r="G455" i="10"/>
  <c r="G428" i="10"/>
  <c r="G424" i="10"/>
  <c r="G420" i="10"/>
  <c r="G394" i="10"/>
  <c r="G371" i="10"/>
  <c r="G367" i="10"/>
  <c r="G338" i="10"/>
  <c r="G313" i="10"/>
  <c r="G309" i="10"/>
  <c r="G273" i="10"/>
  <c r="G164" i="10"/>
  <c r="G411" i="10"/>
  <c r="G389" i="10"/>
  <c r="G380" i="10"/>
  <c r="G329" i="10"/>
  <c r="G280" i="10"/>
  <c r="G255" i="10"/>
  <c r="G248" i="10"/>
  <c r="G354" i="10"/>
  <c r="G350" i="10"/>
  <c r="G244" i="10"/>
  <c r="G229" i="10"/>
  <c r="G207" i="10"/>
  <c r="G199" i="10"/>
  <c r="G160" i="10"/>
  <c r="G125" i="10"/>
  <c r="G122" i="10"/>
  <c r="G91" i="10"/>
  <c r="G85" i="10"/>
  <c r="G82" i="10"/>
  <c r="G51" i="10"/>
  <c r="G45" i="10"/>
  <c r="G42" i="10"/>
  <c r="G30" i="10"/>
  <c r="G464" i="10"/>
  <c r="G436" i="10"/>
  <c r="G333" i="10"/>
  <c r="G288" i="10"/>
  <c r="G284" i="10"/>
  <c r="G276" i="10"/>
  <c r="G269" i="10"/>
  <c r="G251" i="10"/>
  <c r="G236" i="10"/>
  <c r="G185" i="10"/>
  <c r="G97" i="10"/>
  <c r="G94" i="10"/>
  <c r="G88" i="10"/>
  <c r="G419" i="10"/>
  <c r="G388" i="10"/>
  <c r="G328" i="10"/>
  <c r="G295" i="10"/>
  <c r="G291" i="10"/>
  <c r="G279" i="10"/>
  <c r="G228" i="10"/>
  <c r="G221" i="10"/>
  <c r="G112" i="10"/>
  <c r="G109" i="10"/>
  <c r="G72" i="10"/>
  <c r="G69" i="10"/>
  <c r="G340" i="10"/>
  <c r="G401" i="10"/>
  <c r="G324" i="10"/>
  <c r="G320" i="10"/>
  <c r="G268" i="10"/>
  <c r="G254" i="10"/>
  <c r="G247" i="10"/>
  <c r="G202" i="10"/>
  <c r="G191" i="10"/>
  <c r="G181" i="10"/>
  <c r="G170" i="10"/>
  <c r="G159" i="10"/>
  <c r="G151" i="10"/>
  <c r="G118" i="10"/>
  <c r="G115" i="10"/>
  <c r="G78" i="10"/>
  <c r="G75" i="10"/>
  <c r="G38" i="10"/>
  <c r="G27" i="10"/>
  <c r="G440" i="10"/>
  <c r="G435" i="10"/>
  <c r="G361" i="10"/>
  <c r="G349" i="10"/>
  <c r="G336" i="10"/>
  <c r="G453" i="10"/>
  <c r="G409" i="10"/>
  <c r="G387" i="10"/>
  <c r="G378" i="10"/>
  <c r="G311" i="10"/>
  <c r="G271" i="10"/>
  <c r="G209" i="10"/>
  <c r="G184" i="10"/>
  <c r="G96" i="10"/>
  <c r="G56" i="10"/>
  <c r="G19" i="10"/>
  <c r="G467" i="10"/>
  <c r="G418" i="10"/>
  <c r="G327" i="10"/>
  <c r="G194" i="10"/>
  <c r="G391" i="10"/>
  <c r="G364" i="10"/>
  <c r="G356" i="10"/>
  <c r="G348" i="10"/>
  <c r="G323" i="10"/>
  <c r="G282" i="10"/>
  <c r="G264" i="10"/>
  <c r="G216" i="10"/>
  <c r="G205" i="10"/>
  <c r="G201" i="10"/>
  <c r="G187" i="10"/>
  <c r="G173" i="10"/>
  <c r="G154" i="10"/>
  <c r="G404" i="10"/>
  <c r="G298" i="10"/>
  <c r="G267" i="10"/>
  <c r="G253" i="10"/>
  <c r="G429" i="10"/>
  <c r="G395" i="10"/>
  <c r="G339" i="10"/>
  <c r="G249" i="10"/>
  <c r="G183" i="10"/>
  <c r="G165" i="10"/>
  <c r="G136" i="10"/>
  <c r="G123" i="10"/>
  <c r="G83" i="10"/>
  <c r="G43" i="10"/>
  <c r="G34" i="10"/>
  <c r="G31" i="10"/>
  <c r="G21" i="10"/>
  <c r="G456" i="10"/>
  <c r="G390" i="10"/>
  <c r="G434" i="10"/>
  <c r="G250" i="10"/>
  <c r="G142" i="10"/>
  <c r="G99" i="10"/>
  <c r="G87" i="10"/>
  <c r="G35" i="10"/>
  <c r="G304" i="10"/>
  <c r="G256" i="10"/>
  <c r="G176" i="10"/>
  <c r="G171" i="10"/>
  <c r="G116" i="10"/>
  <c r="G103" i="10"/>
  <c r="G70" i="10"/>
  <c r="G133" i="10"/>
  <c r="G79" i="10"/>
  <c r="G20" i="10"/>
  <c r="G335" i="10"/>
  <c r="G111" i="10"/>
  <c r="G107" i="10"/>
  <c r="G24" i="10"/>
  <c r="G316" i="10"/>
  <c r="G278" i="10"/>
  <c r="G222" i="10"/>
  <c r="G137" i="10"/>
  <c r="G124" i="10"/>
  <c r="G120" i="10"/>
  <c r="G74" i="10"/>
  <c r="G57" i="10"/>
  <c r="G410" i="10"/>
  <c r="G261" i="10"/>
  <c r="G180" i="10"/>
  <c r="G145" i="10"/>
  <c r="G128" i="10"/>
  <c r="G90" i="10"/>
  <c r="G65" i="10"/>
  <c r="G468" i="10"/>
  <c r="G303" i="10"/>
  <c r="G231" i="10"/>
  <c r="G190" i="10"/>
  <c r="G175" i="10"/>
  <c r="G439" i="10"/>
  <c r="G210" i="10"/>
  <c r="G102" i="10"/>
  <c r="G49" i="10"/>
  <c r="G423" i="10"/>
  <c r="G265" i="10"/>
  <c r="G140" i="10"/>
  <c r="G52" i="10"/>
  <c r="G360" i="10"/>
  <c r="G220" i="10"/>
  <c r="G189" i="10"/>
  <c r="G174" i="10"/>
  <c r="G169" i="10"/>
  <c r="G114" i="10"/>
  <c r="G77" i="10"/>
  <c r="G26" i="10"/>
  <c r="G444" i="10"/>
  <c r="G374" i="10"/>
  <c r="G198" i="10"/>
  <c r="G148" i="10"/>
  <c r="G105" i="10"/>
  <c r="G89" i="10"/>
  <c r="G81" i="10"/>
  <c r="G68" i="10"/>
  <c r="G270" i="10"/>
  <c r="G48" i="10"/>
  <c r="G458" i="10"/>
  <c r="G241" i="10"/>
  <c r="G188" i="10"/>
  <c r="G130" i="10"/>
  <c r="G59" i="10"/>
  <c r="G36" i="10"/>
  <c r="G224" i="10"/>
  <c r="G208" i="10"/>
  <c r="G178" i="10"/>
  <c r="G168" i="10"/>
  <c r="G92" i="10"/>
  <c r="G76" i="10"/>
  <c r="G63" i="10"/>
  <c r="G373" i="10"/>
  <c r="G319" i="10"/>
  <c r="G234" i="10"/>
  <c r="G162" i="10"/>
  <c r="G143" i="10"/>
  <c r="G100" i="10"/>
  <c r="G71" i="10"/>
  <c r="G67" i="10"/>
  <c r="G393" i="10"/>
  <c r="G240" i="10"/>
  <c r="G84" i="10"/>
  <c r="G80" i="10"/>
  <c r="G47" i="10"/>
  <c r="G32" i="10"/>
  <c r="G358" i="10"/>
  <c r="G213" i="10"/>
  <c r="G117" i="10"/>
  <c r="G39" i="10"/>
  <c r="E4" i="10"/>
  <c r="E13" i="10" s="1"/>
  <c r="G427" i="10"/>
  <c r="G223" i="10"/>
  <c r="G218" i="10"/>
  <c r="G167" i="10"/>
  <c r="G156" i="10"/>
  <c r="G121" i="10"/>
  <c r="G108" i="10"/>
  <c r="G54" i="10"/>
  <c r="G28" i="10"/>
  <c r="G239" i="10"/>
  <c r="G233" i="10"/>
  <c r="G196" i="10"/>
  <c r="G62" i="10"/>
  <c r="G50" i="10"/>
  <c r="L10" i="10"/>
  <c r="G41" i="10"/>
  <c r="G127" i="10"/>
  <c r="T21" i="10"/>
  <c r="M312" i="10" l="1"/>
  <c r="K312" i="10"/>
  <c r="K316" i="10"/>
  <c r="M316" i="10"/>
  <c r="M154" i="10"/>
  <c r="K154" i="10"/>
  <c r="M184" i="10"/>
  <c r="K184" i="10"/>
  <c r="K151" i="10"/>
  <c r="M151" i="10"/>
  <c r="M279" i="10"/>
  <c r="K279" i="10"/>
  <c r="K30" i="10"/>
  <c r="M30" i="10"/>
  <c r="M329" i="10"/>
  <c r="K329" i="10"/>
  <c r="K104" i="10"/>
  <c r="M104" i="10"/>
  <c r="M215" i="10"/>
  <c r="K215" i="10"/>
  <c r="K403" i="10"/>
  <c r="M403" i="10"/>
  <c r="K383" i="10"/>
  <c r="M383" i="10"/>
  <c r="K443" i="10"/>
  <c r="M443" i="10"/>
  <c r="K368" i="10"/>
  <c r="M368" i="10"/>
  <c r="K302" i="10"/>
  <c r="M302" i="10"/>
  <c r="K197" i="10"/>
  <c r="M197" i="10"/>
  <c r="K266" i="10"/>
  <c r="M266" i="10"/>
  <c r="M332" i="10"/>
  <c r="K332" i="10"/>
  <c r="K223" i="10"/>
  <c r="M223" i="10"/>
  <c r="K373" i="10"/>
  <c r="M373" i="10"/>
  <c r="K148" i="10"/>
  <c r="M148" i="10"/>
  <c r="M175" i="10"/>
  <c r="K175" i="10"/>
  <c r="M24" i="10"/>
  <c r="K24" i="10"/>
  <c r="K390" i="10"/>
  <c r="M390" i="10"/>
  <c r="K173" i="10"/>
  <c r="M173" i="10"/>
  <c r="M209" i="10"/>
  <c r="K209" i="10"/>
  <c r="M159" i="10"/>
  <c r="K159" i="10"/>
  <c r="K291" i="10"/>
  <c r="M291" i="10"/>
  <c r="M42" i="10"/>
  <c r="K42" i="10"/>
  <c r="K380" i="10"/>
  <c r="M380" i="10"/>
  <c r="K211" i="10"/>
  <c r="M211" i="10"/>
  <c r="M245" i="10"/>
  <c r="K245" i="10"/>
  <c r="K438" i="10"/>
  <c r="M438" i="10"/>
  <c r="K421" i="10"/>
  <c r="M421" i="10"/>
  <c r="K461" i="10"/>
  <c r="M461" i="10"/>
  <c r="K375" i="10"/>
  <c r="M375" i="10"/>
  <c r="K322" i="10"/>
  <c r="M322" i="10"/>
  <c r="K217" i="10"/>
  <c r="M217" i="10"/>
  <c r="K286" i="10"/>
  <c r="M286" i="10"/>
  <c r="M352" i="10"/>
  <c r="K352" i="10"/>
  <c r="M427" i="10"/>
  <c r="K427" i="10"/>
  <c r="K63" i="10"/>
  <c r="M63" i="10"/>
  <c r="K198" i="10"/>
  <c r="M198" i="10"/>
  <c r="K190" i="10"/>
  <c r="M190" i="10"/>
  <c r="M107" i="10"/>
  <c r="K107" i="10"/>
  <c r="M456" i="10"/>
  <c r="K456" i="10"/>
  <c r="M187" i="10"/>
  <c r="K187" i="10"/>
  <c r="K271" i="10"/>
  <c r="M271" i="10"/>
  <c r="K170" i="10"/>
  <c r="M170" i="10"/>
  <c r="M295" i="10"/>
  <c r="K295" i="10"/>
  <c r="K45" i="10"/>
  <c r="M45" i="10"/>
  <c r="M389" i="10"/>
  <c r="K389" i="10"/>
  <c r="M285" i="10"/>
  <c r="K285" i="10"/>
  <c r="K263" i="10"/>
  <c r="M263" i="10"/>
  <c r="K463" i="10"/>
  <c r="M463" i="10"/>
  <c r="K460" i="10"/>
  <c r="M460" i="10"/>
  <c r="M129" i="10"/>
  <c r="K129" i="10"/>
  <c r="M448" i="10"/>
  <c r="K448" i="10"/>
  <c r="M342" i="10"/>
  <c r="K342" i="10"/>
  <c r="K237" i="10"/>
  <c r="M237" i="10"/>
  <c r="M306" i="10"/>
  <c r="K306" i="10"/>
  <c r="K372" i="10"/>
  <c r="M372" i="10"/>
  <c r="K76" i="10"/>
  <c r="M76" i="10"/>
  <c r="K46" i="10"/>
  <c r="M46" i="10"/>
  <c r="M205" i="10"/>
  <c r="K205" i="10"/>
  <c r="K346" i="10"/>
  <c r="M346" i="10"/>
  <c r="K34" i="10"/>
  <c r="M34" i="10"/>
  <c r="K202" i="10"/>
  <c r="M202" i="10"/>
  <c r="M419" i="10"/>
  <c r="K419" i="10"/>
  <c r="M85" i="10"/>
  <c r="K85" i="10"/>
  <c r="K273" i="10"/>
  <c r="M273" i="10"/>
  <c r="K363" i="10"/>
  <c r="M363" i="10"/>
  <c r="K293" i="10"/>
  <c r="M293" i="10"/>
  <c r="M369" i="10"/>
  <c r="K369" i="10"/>
  <c r="K86" i="10"/>
  <c r="M86" i="10"/>
  <c r="K138" i="10"/>
  <c r="M138" i="10"/>
  <c r="K33" i="10"/>
  <c r="M33" i="10"/>
  <c r="M402" i="10"/>
  <c r="K402" i="10"/>
  <c r="K297" i="10"/>
  <c r="M297" i="10"/>
  <c r="K366" i="10"/>
  <c r="M366" i="10"/>
  <c r="M432" i="10"/>
  <c r="K432" i="10"/>
  <c r="K374" i="10"/>
  <c r="M374" i="10"/>
  <c r="M362" i="10"/>
  <c r="K362" i="10"/>
  <c r="K334" i="10"/>
  <c r="M334" i="10"/>
  <c r="K168" i="10"/>
  <c r="M168" i="10"/>
  <c r="M127" i="10"/>
  <c r="K127" i="10"/>
  <c r="M409" i="10"/>
  <c r="K409" i="10"/>
  <c r="M309" i="10"/>
  <c r="K309" i="10"/>
  <c r="K141" i="10"/>
  <c r="M141" i="10"/>
  <c r="K317" i="10"/>
  <c r="M317" i="10"/>
  <c r="K386" i="10"/>
  <c r="M386" i="10"/>
  <c r="M452" i="10"/>
  <c r="K452" i="10"/>
  <c r="K181" i="10"/>
  <c r="M181" i="10"/>
  <c r="M39" i="10"/>
  <c r="K39" i="10"/>
  <c r="K164" i="10"/>
  <c r="M164" i="10"/>
  <c r="M117" i="10"/>
  <c r="K117" i="10"/>
  <c r="K387" i="10"/>
  <c r="M387" i="10"/>
  <c r="K90" i="10"/>
  <c r="M90" i="10"/>
  <c r="K50" i="10"/>
  <c r="M50" i="10"/>
  <c r="M185" i="10"/>
  <c r="K185" i="10"/>
  <c r="K451" i="10"/>
  <c r="M451" i="10"/>
  <c r="K355" i="10"/>
  <c r="M355" i="10"/>
  <c r="K431" i="10"/>
  <c r="M431" i="10"/>
  <c r="K150" i="10"/>
  <c r="M150" i="10"/>
  <c r="M179" i="10"/>
  <c r="K179" i="10"/>
  <c r="K113" i="10"/>
  <c r="M113" i="10"/>
  <c r="M305" i="10"/>
  <c r="K305" i="10"/>
  <c r="M377" i="10"/>
  <c r="K377" i="10"/>
  <c r="K446" i="10"/>
  <c r="M446" i="10"/>
  <c r="K311" i="10"/>
  <c r="M311" i="10"/>
  <c r="M326" i="10"/>
  <c r="K326" i="10"/>
  <c r="K191" i="10"/>
  <c r="M191" i="10"/>
  <c r="M382" i="10"/>
  <c r="K382" i="10"/>
  <c r="M65" i="10"/>
  <c r="K65" i="10"/>
  <c r="K400" i="10"/>
  <c r="M400" i="10"/>
  <c r="K453" i="10"/>
  <c r="M453" i="10"/>
  <c r="K144" i="10"/>
  <c r="M144" i="10"/>
  <c r="K128" i="10"/>
  <c r="M128" i="10"/>
  <c r="M125" i="10"/>
  <c r="K125" i="10"/>
  <c r="K93" i="10"/>
  <c r="M93" i="10"/>
  <c r="K356" i="10"/>
  <c r="M356" i="10"/>
  <c r="M182" i="10"/>
  <c r="K182" i="10"/>
  <c r="M158" i="10"/>
  <c r="K158" i="10"/>
  <c r="K397" i="10"/>
  <c r="M397" i="10"/>
  <c r="K466" i="10"/>
  <c r="M466" i="10"/>
  <c r="K411" i="10"/>
  <c r="M411" i="10"/>
  <c r="M289" i="10"/>
  <c r="K289" i="10"/>
  <c r="K310" i="10"/>
  <c r="M310" i="10"/>
  <c r="M92" i="10"/>
  <c r="K92" i="10"/>
  <c r="K23" i="10"/>
  <c r="M23" i="10"/>
  <c r="M79" i="10"/>
  <c r="K79" i="10"/>
  <c r="K343" i="10"/>
  <c r="M343" i="10"/>
  <c r="K41" i="10"/>
  <c r="M41" i="10"/>
  <c r="K122" i="10"/>
  <c r="M122" i="10"/>
  <c r="K73" i="10"/>
  <c r="M73" i="10"/>
  <c r="K268" i="10"/>
  <c r="M268" i="10"/>
  <c r="K281" i="10"/>
  <c r="M281" i="10"/>
  <c r="K388" i="10"/>
  <c r="M388" i="10"/>
  <c r="M216" i="10"/>
  <c r="K216" i="10"/>
  <c r="K213" i="10"/>
  <c r="M213" i="10"/>
  <c r="K83" i="10"/>
  <c r="M83" i="10"/>
  <c r="M224" i="10"/>
  <c r="K224" i="10"/>
  <c r="M447" i="10"/>
  <c r="K447" i="10"/>
  <c r="M426" i="10"/>
  <c r="K426" i="10"/>
  <c r="K103" i="10"/>
  <c r="M103" i="10"/>
  <c r="K320" i="10"/>
  <c r="M320" i="10"/>
  <c r="K116" i="10"/>
  <c r="M116" i="10"/>
  <c r="K236" i="10"/>
  <c r="M236" i="10"/>
  <c r="K183" i="10"/>
  <c r="M183" i="10"/>
  <c r="K214" i="10"/>
  <c r="M214" i="10"/>
  <c r="K360" i="10"/>
  <c r="M360" i="10"/>
  <c r="K340" i="10"/>
  <c r="M340" i="10"/>
  <c r="M155" i="10"/>
  <c r="K155" i="10"/>
  <c r="K365" i="10"/>
  <c r="M365" i="10"/>
  <c r="K256" i="10"/>
  <c r="M256" i="10"/>
  <c r="M69" i="10"/>
  <c r="K69" i="10"/>
  <c r="K424" i="10"/>
  <c r="M424" i="10"/>
  <c r="K203" i="10"/>
  <c r="M203" i="10"/>
  <c r="M275" i="10"/>
  <c r="K275" i="10"/>
  <c r="K457" i="10"/>
  <c r="M457" i="10"/>
  <c r="M149" i="10"/>
  <c r="K149" i="10"/>
  <c r="K28" i="10"/>
  <c r="M28" i="10"/>
  <c r="K67" i="10"/>
  <c r="M67" i="10"/>
  <c r="K458" i="10"/>
  <c r="M458" i="10"/>
  <c r="K140" i="10"/>
  <c r="M140" i="10"/>
  <c r="M74" i="10"/>
  <c r="K74" i="10"/>
  <c r="K304" i="10"/>
  <c r="M304" i="10"/>
  <c r="K395" i="10"/>
  <c r="M395" i="10"/>
  <c r="K327" i="10"/>
  <c r="M327" i="10"/>
  <c r="K38" i="10"/>
  <c r="M38" i="10"/>
  <c r="M72" i="10"/>
  <c r="K72" i="10"/>
  <c r="K284" i="10"/>
  <c r="M284" i="10"/>
  <c r="K350" i="10"/>
  <c r="M350" i="10"/>
  <c r="K428" i="10"/>
  <c r="M428" i="10"/>
  <c r="M139" i="10"/>
  <c r="K139" i="10"/>
  <c r="M219" i="10"/>
  <c r="K219" i="10"/>
  <c r="K300" i="10"/>
  <c r="M300" i="10"/>
  <c r="M262" i="10"/>
  <c r="K262" i="10"/>
  <c r="K308" i="10"/>
  <c r="M308" i="10"/>
  <c r="K330" i="10"/>
  <c r="M330" i="10"/>
  <c r="K405" i="10"/>
  <c r="M405" i="10"/>
  <c r="K146" i="10"/>
  <c r="M146" i="10"/>
  <c r="M212" i="10"/>
  <c r="K212" i="10"/>
  <c r="K218" i="10"/>
  <c r="M218" i="10"/>
  <c r="K434" i="10"/>
  <c r="M434" i="10"/>
  <c r="K231" i="10"/>
  <c r="M231" i="10"/>
  <c r="K328" i="10"/>
  <c r="M328" i="10"/>
  <c r="K178" i="10"/>
  <c r="M178" i="10"/>
  <c r="K381" i="10"/>
  <c r="M381" i="10"/>
  <c r="K208" i="10"/>
  <c r="M208" i="10"/>
  <c r="K416" i="10"/>
  <c r="M416" i="10"/>
  <c r="K351" i="10"/>
  <c r="M351" i="10"/>
  <c r="K201" i="10"/>
  <c r="M201" i="10"/>
  <c r="K331" i="10"/>
  <c r="M331" i="10"/>
  <c r="K43" i="10"/>
  <c r="M43" i="10"/>
  <c r="K106" i="10"/>
  <c r="M106" i="10"/>
  <c r="K133" i="10"/>
  <c r="M133" i="10"/>
  <c r="M407" i="10"/>
  <c r="K407" i="10"/>
  <c r="K123" i="10"/>
  <c r="M123" i="10"/>
  <c r="K163" i="10"/>
  <c r="M163" i="10"/>
  <c r="M145" i="10"/>
  <c r="K145" i="10"/>
  <c r="K62" i="10"/>
  <c r="M62" i="10"/>
  <c r="M399" i="10"/>
  <c r="K399" i="10"/>
  <c r="K130" i="10"/>
  <c r="M130" i="10"/>
  <c r="K207" i="10"/>
  <c r="M207" i="10"/>
  <c r="K345" i="10"/>
  <c r="M345" i="10"/>
  <c r="M188" i="10"/>
  <c r="K188" i="10"/>
  <c r="K440" i="10"/>
  <c r="M440" i="10"/>
  <c r="M95" i="10"/>
  <c r="K95" i="10"/>
  <c r="M238" i="10"/>
  <c r="K238" i="10"/>
  <c r="K60" i="10"/>
  <c r="M60" i="10"/>
  <c r="M239" i="10"/>
  <c r="K239" i="10"/>
  <c r="M52" i="10"/>
  <c r="K52" i="10"/>
  <c r="M339" i="10"/>
  <c r="K339" i="10"/>
  <c r="K276" i="10"/>
  <c r="M276" i="10"/>
  <c r="K290" i="10"/>
  <c r="M290" i="10"/>
  <c r="M192" i="10"/>
  <c r="K192" i="10"/>
  <c r="K54" i="10"/>
  <c r="M54" i="10"/>
  <c r="M35" i="10"/>
  <c r="K35" i="10"/>
  <c r="K288" i="10"/>
  <c r="M288" i="10"/>
  <c r="K315" i="10"/>
  <c r="M315" i="10"/>
  <c r="K78" i="10"/>
  <c r="M78" i="10"/>
  <c r="K301" i="10"/>
  <c r="M301" i="10"/>
  <c r="K186" i="10"/>
  <c r="M186" i="10"/>
  <c r="K252" i="10"/>
  <c r="M252" i="10"/>
  <c r="K40" i="10"/>
  <c r="M40" i="10"/>
  <c r="M105" i="10"/>
  <c r="K105" i="10"/>
  <c r="M439" i="10"/>
  <c r="K439" i="10"/>
  <c r="K111" i="10"/>
  <c r="M111" i="10"/>
  <c r="K51" i="10"/>
  <c r="M51" i="10"/>
  <c r="M459" i="10"/>
  <c r="K459" i="10"/>
  <c r="M392" i="10"/>
  <c r="K392" i="10"/>
  <c r="K31" i="10"/>
  <c r="M31" i="10"/>
  <c r="K66" i="10"/>
  <c r="M66" i="10"/>
  <c r="K26" i="10"/>
  <c r="M26" i="10"/>
  <c r="K247" i="10"/>
  <c r="M247" i="10"/>
  <c r="M422" i="10"/>
  <c r="K422" i="10"/>
  <c r="K358" i="10"/>
  <c r="M358" i="10"/>
  <c r="M282" i="10"/>
  <c r="K282" i="10"/>
  <c r="K313" i="10"/>
  <c r="M313" i="10"/>
  <c r="K126" i="10"/>
  <c r="M126" i="10"/>
  <c r="M406" i="10"/>
  <c r="K406" i="10"/>
  <c r="M32" i="10"/>
  <c r="K32" i="10"/>
  <c r="K336" i="10"/>
  <c r="M336" i="10"/>
  <c r="K147" i="10"/>
  <c r="M147" i="10"/>
  <c r="K36" i="10"/>
  <c r="M36" i="10"/>
  <c r="M136" i="10"/>
  <c r="K136" i="10"/>
  <c r="K160" i="10"/>
  <c r="M160" i="10"/>
  <c r="M189" i="10"/>
  <c r="K189" i="10"/>
  <c r="K361" i="10"/>
  <c r="M361" i="10"/>
  <c r="K371" i="10"/>
  <c r="M371" i="10"/>
  <c r="M325" i="10"/>
  <c r="K325" i="10"/>
  <c r="K84" i="10"/>
  <c r="M84" i="10"/>
  <c r="K261" i="10"/>
  <c r="M261" i="10"/>
  <c r="K364" i="10"/>
  <c r="M364" i="10"/>
  <c r="K401" i="10"/>
  <c r="M401" i="10"/>
  <c r="M58" i="10"/>
  <c r="K58" i="10"/>
  <c r="M274" i="10"/>
  <c r="K274" i="10"/>
  <c r="K243" i="10"/>
  <c r="M243" i="10"/>
  <c r="M417" i="10"/>
  <c r="K417" i="10"/>
  <c r="K391" i="10"/>
  <c r="M391" i="10"/>
  <c r="K393" i="10"/>
  <c r="M393" i="10"/>
  <c r="K27" i="10"/>
  <c r="M27" i="10"/>
  <c r="K230" i="10"/>
  <c r="M230" i="10"/>
  <c r="M48" i="10"/>
  <c r="K48" i="10"/>
  <c r="M429" i="10"/>
  <c r="K429" i="10"/>
  <c r="M109" i="10"/>
  <c r="K109" i="10"/>
  <c r="K455" i="10"/>
  <c r="M455" i="10"/>
  <c r="M307" i="10"/>
  <c r="K307" i="10"/>
  <c r="K344" i="10"/>
  <c r="M344" i="10"/>
  <c r="M232" i="10"/>
  <c r="K232" i="10"/>
  <c r="K270" i="10"/>
  <c r="M270" i="10"/>
  <c r="K87" i="10"/>
  <c r="M87" i="10"/>
  <c r="M112" i="10"/>
  <c r="K112" i="10"/>
  <c r="M248" i="10"/>
  <c r="K248" i="10"/>
  <c r="K283" i="10"/>
  <c r="M283" i="10"/>
  <c r="K314" i="10"/>
  <c r="M314" i="10"/>
  <c r="K445" i="10"/>
  <c r="M445" i="10"/>
  <c r="M49" i="10"/>
  <c r="K49" i="10"/>
  <c r="K19" i="10"/>
  <c r="M19" i="10"/>
  <c r="M115" i="10"/>
  <c r="K115" i="10"/>
  <c r="K436" i="10"/>
  <c r="M436" i="10"/>
  <c r="M255" i="10"/>
  <c r="K255" i="10"/>
  <c r="K61" i="10"/>
  <c r="M61" i="10"/>
  <c r="K193" i="10"/>
  <c r="M193" i="10"/>
  <c r="K341" i="10"/>
  <c r="M341" i="10"/>
  <c r="K321" i="10"/>
  <c r="M321" i="10"/>
  <c r="M398" i="10"/>
  <c r="K398" i="10"/>
  <c r="K370" i="10"/>
  <c r="M370" i="10"/>
  <c r="K430" i="10"/>
  <c r="M430" i="10"/>
  <c r="K465" i="10"/>
  <c r="M465" i="10"/>
  <c r="K206" i="10"/>
  <c r="M206" i="10"/>
  <c r="M272" i="10"/>
  <c r="K272" i="10"/>
  <c r="G44" i="10"/>
  <c r="M319" i="10"/>
  <c r="K319" i="10"/>
  <c r="K21" i="10"/>
  <c r="M21" i="10"/>
  <c r="K318" i="10"/>
  <c r="M318" i="10"/>
  <c r="K257" i="10"/>
  <c r="M257" i="10"/>
  <c r="M444" i="10"/>
  <c r="K444" i="10"/>
  <c r="K303" i="10"/>
  <c r="M303" i="10"/>
  <c r="M378" i="10"/>
  <c r="K378" i="10"/>
  <c r="M82" i="10"/>
  <c r="K82" i="10"/>
  <c r="M135" i="10"/>
  <c r="K135" i="10"/>
  <c r="K412" i="10"/>
  <c r="M412" i="10"/>
  <c r="K468" i="10"/>
  <c r="M468" i="10"/>
  <c r="M77" i="10"/>
  <c r="K77" i="10"/>
  <c r="K88" i="10"/>
  <c r="M88" i="10"/>
  <c r="K53" i="10"/>
  <c r="M53" i="10"/>
  <c r="K114" i="10"/>
  <c r="M114" i="10"/>
  <c r="K254" i="10"/>
  <c r="M254" i="10"/>
  <c r="K347" i="10"/>
  <c r="M347" i="10"/>
  <c r="M442" i="10"/>
  <c r="K442" i="10"/>
  <c r="M169" i="10"/>
  <c r="K169" i="10"/>
  <c r="K70" i="10"/>
  <c r="M70" i="10"/>
  <c r="K323" i="10"/>
  <c r="M323" i="10"/>
  <c r="K338" i="10"/>
  <c r="M338" i="10"/>
  <c r="K414" i="10"/>
  <c r="M414" i="10"/>
  <c r="K462" i="10"/>
  <c r="M462" i="10"/>
  <c r="K174" i="10"/>
  <c r="M174" i="10"/>
  <c r="M349" i="10"/>
  <c r="K349" i="10"/>
  <c r="M367" i="10"/>
  <c r="K367" i="10"/>
  <c r="M59" i="10"/>
  <c r="K59" i="10"/>
  <c r="K180" i="10"/>
  <c r="M180" i="10"/>
  <c r="M165" i="10"/>
  <c r="K165" i="10"/>
  <c r="M324" i="10"/>
  <c r="K324" i="10"/>
  <c r="M199" i="10"/>
  <c r="K199" i="10"/>
  <c r="M449" i="10"/>
  <c r="K449" i="10"/>
  <c r="M195" i="10"/>
  <c r="K195" i="10"/>
  <c r="K220" i="10"/>
  <c r="M220" i="10"/>
  <c r="K171" i="10"/>
  <c r="M171" i="10"/>
  <c r="K435" i="10"/>
  <c r="M435" i="10"/>
  <c r="K251" i="10"/>
  <c r="M251" i="10"/>
  <c r="K433" i="10"/>
  <c r="M433" i="10"/>
  <c r="M225" i="10"/>
  <c r="K225" i="10"/>
  <c r="M152" i="10"/>
  <c r="K152" i="10"/>
  <c r="M242" i="10"/>
  <c r="K242" i="10"/>
  <c r="K240" i="10"/>
  <c r="M240" i="10"/>
  <c r="K410" i="10"/>
  <c r="M410" i="10"/>
  <c r="M249" i="10"/>
  <c r="K249" i="10"/>
  <c r="M269" i="10"/>
  <c r="K269" i="10"/>
  <c r="K420" i="10"/>
  <c r="M420" i="10"/>
  <c r="K287" i="10"/>
  <c r="M287" i="10"/>
  <c r="M259" i="10"/>
  <c r="K259" i="10"/>
  <c r="M172" i="10"/>
  <c r="K172" i="10"/>
  <c r="K57" i="10"/>
  <c r="M57" i="10"/>
  <c r="M244" i="10"/>
  <c r="K244" i="10"/>
  <c r="M299" i="10"/>
  <c r="K299" i="10"/>
  <c r="K71" i="10"/>
  <c r="M71" i="10"/>
  <c r="K120" i="10"/>
  <c r="M120" i="10"/>
  <c r="K418" i="10"/>
  <c r="M418" i="10"/>
  <c r="M354" i="10"/>
  <c r="K354" i="10"/>
  <c r="M235" i="10"/>
  <c r="K235" i="10"/>
  <c r="M294" i="10"/>
  <c r="K294" i="10"/>
  <c r="M166" i="10"/>
  <c r="K166" i="10"/>
  <c r="K100" i="10"/>
  <c r="M100" i="10"/>
  <c r="M124" i="10"/>
  <c r="K124" i="10"/>
  <c r="M467" i="10"/>
  <c r="K467" i="10"/>
  <c r="M469" i="10"/>
  <c r="K469" i="10"/>
  <c r="K413" i="10"/>
  <c r="M413" i="10"/>
  <c r="K143" i="10"/>
  <c r="M143" i="10"/>
  <c r="K137" i="10"/>
  <c r="M137" i="10"/>
  <c r="M156" i="10"/>
  <c r="K156" i="10"/>
  <c r="K118" i="10"/>
  <c r="M118" i="10"/>
  <c r="M359" i="10"/>
  <c r="K359" i="10"/>
  <c r="M157" i="10"/>
  <c r="K157" i="10"/>
  <c r="M292" i="10"/>
  <c r="K292" i="10"/>
  <c r="M132" i="10"/>
  <c r="K132" i="10"/>
  <c r="K335" i="10"/>
  <c r="M335" i="10"/>
  <c r="M277" i="10"/>
  <c r="K277" i="10"/>
  <c r="K20" i="10"/>
  <c r="M20" i="10"/>
  <c r="K264" i="10"/>
  <c r="M264" i="10"/>
  <c r="K91" i="10"/>
  <c r="M91" i="10"/>
  <c r="M94" i="10"/>
  <c r="K94" i="10"/>
  <c r="K337" i="10"/>
  <c r="M337" i="10"/>
  <c r="X5" i="10"/>
  <c r="W5" i="10"/>
  <c r="X9" i="10"/>
  <c r="M97" i="10"/>
  <c r="K97" i="10"/>
  <c r="M357" i="10"/>
  <c r="K357" i="10"/>
  <c r="M47" i="10"/>
  <c r="K47" i="10"/>
  <c r="M348" i="10"/>
  <c r="K348" i="10"/>
  <c r="K80" i="10"/>
  <c r="M80" i="10"/>
  <c r="M55" i="10"/>
  <c r="K55" i="10"/>
  <c r="K196" i="10"/>
  <c r="M196" i="10"/>
  <c r="M394" i="10"/>
  <c r="K394" i="10"/>
  <c r="K233" i="10"/>
  <c r="M233" i="10"/>
  <c r="M176" i="10"/>
  <c r="K176" i="10"/>
  <c r="M229" i="10"/>
  <c r="K229" i="10"/>
  <c r="K227" i="10"/>
  <c r="M227" i="10"/>
  <c r="K437" i="10"/>
  <c r="M437" i="10"/>
  <c r="K241" i="10"/>
  <c r="M241" i="10"/>
  <c r="K194" i="10"/>
  <c r="M194" i="10"/>
  <c r="K98" i="10"/>
  <c r="M98" i="10"/>
  <c r="K385" i="10"/>
  <c r="M385" i="10"/>
  <c r="M265" i="10"/>
  <c r="K265" i="10"/>
  <c r="M75" i="10"/>
  <c r="K75" i="10"/>
  <c r="K153" i="10"/>
  <c r="M153" i="10"/>
  <c r="K425" i="10"/>
  <c r="M425" i="10"/>
  <c r="K131" i="10"/>
  <c r="M131" i="10"/>
  <c r="K108" i="10"/>
  <c r="M108" i="10"/>
  <c r="K423" i="10"/>
  <c r="M423" i="10"/>
  <c r="K253" i="10"/>
  <c r="M253" i="10"/>
  <c r="K333" i="10"/>
  <c r="M333" i="10"/>
  <c r="K161" i="10"/>
  <c r="M161" i="10"/>
  <c r="K353" i="10"/>
  <c r="M353" i="10"/>
  <c r="K121" i="10"/>
  <c r="M121" i="10"/>
  <c r="M68" i="10"/>
  <c r="K68" i="10"/>
  <c r="M99" i="10"/>
  <c r="K99" i="10"/>
  <c r="K267" i="10"/>
  <c r="M267" i="10"/>
  <c r="K221" i="10"/>
  <c r="M221" i="10"/>
  <c r="K162" i="10"/>
  <c r="M162" i="10"/>
  <c r="K81" i="10"/>
  <c r="M81" i="10"/>
  <c r="M102" i="10"/>
  <c r="K102" i="10"/>
  <c r="M222" i="10"/>
  <c r="K222" i="10"/>
  <c r="M142" i="10"/>
  <c r="K142" i="10"/>
  <c r="K298" i="10"/>
  <c r="M298" i="10"/>
  <c r="K56" i="10"/>
  <c r="M56" i="10"/>
  <c r="K228" i="10"/>
  <c r="M228" i="10"/>
  <c r="K464" i="10"/>
  <c r="M464" i="10"/>
  <c r="K280" i="10"/>
  <c r="M280" i="10"/>
  <c r="M64" i="10"/>
  <c r="K64" i="10"/>
  <c r="K200" i="10"/>
  <c r="M200" i="10"/>
  <c r="M379" i="10"/>
  <c r="K379" i="10"/>
  <c r="K408" i="10"/>
  <c r="M408" i="10"/>
  <c r="K384" i="10"/>
  <c r="M384" i="10"/>
  <c r="K441" i="10"/>
  <c r="M441" i="10"/>
  <c r="K226" i="10"/>
  <c r="M226" i="10"/>
  <c r="K167" i="10"/>
  <c r="M167" i="10"/>
  <c r="K234" i="10"/>
  <c r="M234" i="10"/>
  <c r="M89" i="10"/>
  <c r="K89" i="10"/>
  <c r="K210" i="10"/>
  <c r="M210" i="10"/>
  <c r="K278" i="10"/>
  <c r="M278" i="10"/>
  <c r="K250" i="10"/>
  <c r="M250" i="10"/>
  <c r="K404" i="10"/>
  <c r="M404" i="10"/>
  <c r="K96" i="10"/>
  <c r="M96" i="10"/>
  <c r="G134" i="10"/>
  <c r="G258" i="10"/>
  <c r="G25" i="10"/>
  <c r="G296" i="10"/>
  <c r="G101" i="10"/>
  <c r="G204" i="10"/>
  <c r="G396" i="10"/>
  <c r="G376" i="10"/>
  <c r="G415" i="10"/>
  <c r="G454" i="10"/>
  <c r="G450" i="10"/>
  <c r="G177" i="10"/>
  <c r="G246" i="10"/>
  <c r="X5" i="11"/>
  <c r="W5" i="11"/>
  <c r="X9" i="11"/>
  <c r="K229" i="11"/>
  <c r="M229" i="11"/>
  <c r="K342" i="11"/>
  <c r="M342" i="11"/>
  <c r="M55" i="11"/>
  <c r="K55" i="11"/>
  <c r="M355" i="11"/>
  <c r="K355" i="11"/>
  <c r="M30" i="11"/>
  <c r="K30" i="11"/>
  <c r="K72" i="11"/>
  <c r="M72" i="11"/>
  <c r="K117" i="11"/>
  <c r="M117" i="11"/>
  <c r="K187" i="11"/>
  <c r="M187" i="11"/>
  <c r="M380" i="11"/>
  <c r="K380" i="11"/>
  <c r="K78" i="11"/>
  <c r="M78" i="11"/>
  <c r="K414" i="11"/>
  <c r="M414" i="11"/>
  <c r="K32" i="11"/>
  <c r="M32" i="11"/>
  <c r="K314" i="11"/>
  <c r="M314" i="11"/>
  <c r="K67" i="11"/>
  <c r="M67" i="11"/>
  <c r="M280" i="11"/>
  <c r="K280" i="11"/>
  <c r="K172" i="11"/>
  <c r="M172" i="11"/>
  <c r="K77" i="11"/>
  <c r="M77" i="11"/>
  <c r="M193" i="11"/>
  <c r="K193" i="11"/>
  <c r="K389" i="11"/>
  <c r="M389" i="11"/>
  <c r="M323" i="11"/>
  <c r="K323" i="11"/>
  <c r="K207" i="11"/>
  <c r="M207" i="11"/>
  <c r="K88" i="11"/>
  <c r="M88" i="11"/>
  <c r="K261" i="11"/>
  <c r="M261" i="11"/>
  <c r="K417" i="11"/>
  <c r="M417" i="11"/>
  <c r="K146" i="11"/>
  <c r="M146" i="11"/>
  <c r="K378" i="11"/>
  <c r="M378" i="11"/>
  <c r="K171" i="11"/>
  <c r="M171" i="11"/>
  <c r="K76" i="11"/>
  <c r="M76" i="11"/>
  <c r="K138" i="11"/>
  <c r="M138" i="11"/>
  <c r="K246" i="11"/>
  <c r="M246" i="11"/>
  <c r="K467" i="11"/>
  <c r="M467" i="11"/>
  <c r="M85" i="11"/>
  <c r="K85" i="11"/>
  <c r="K448" i="11"/>
  <c r="M448" i="11"/>
  <c r="M75" i="11"/>
  <c r="K75" i="11"/>
  <c r="K254" i="11"/>
  <c r="M254" i="11"/>
  <c r="K328" i="11"/>
  <c r="M328" i="11"/>
  <c r="M105" i="11"/>
  <c r="K105" i="11"/>
  <c r="K290" i="11"/>
  <c r="M290" i="11"/>
  <c r="K179" i="11"/>
  <c r="M179" i="11"/>
  <c r="M80" i="11"/>
  <c r="K80" i="11"/>
  <c r="M300" i="11"/>
  <c r="K300" i="11"/>
  <c r="K458" i="11"/>
  <c r="M458" i="11"/>
  <c r="K326" i="11"/>
  <c r="M326" i="11"/>
  <c r="M210" i="11"/>
  <c r="K210" i="11"/>
  <c r="K108" i="11"/>
  <c r="M108" i="11"/>
  <c r="K281" i="11"/>
  <c r="M281" i="11"/>
  <c r="M200" i="11"/>
  <c r="K200" i="11"/>
  <c r="K174" i="11"/>
  <c r="M174" i="11"/>
  <c r="M395" i="11"/>
  <c r="K395" i="11"/>
  <c r="K269" i="11"/>
  <c r="M269" i="11"/>
  <c r="K137" i="11"/>
  <c r="M137" i="11"/>
  <c r="K242" i="11"/>
  <c r="M242" i="11"/>
  <c r="K298" i="11"/>
  <c r="M298" i="11"/>
  <c r="K62" i="11"/>
  <c r="M62" i="11"/>
  <c r="M93" i="11"/>
  <c r="K93" i="11"/>
  <c r="M20" i="11"/>
  <c r="K20" i="11"/>
  <c r="K114" i="11"/>
  <c r="M114" i="11"/>
  <c r="K286" i="11"/>
  <c r="M286" i="11"/>
  <c r="K339" i="11"/>
  <c r="M339" i="11"/>
  <c r="K132" i="11"/>
  <c r="M132" i="11"/>
  <c r="K307" i="11"/>
  <c r="M307" i="11"/>
  <c r="K186" i="11"/>
  <c r="M186" i="11"/>
  <c r="M83" i="11"/>
  <c r="K83" i="11"/>
  <c r="M315" i="11"/>
  <c r="K315" i="11"/>
  <c r="K468" i="11"/>
  <c r="M468" i="11"/>
  <c r="K390" i="11"/>
  <c r="M390" i="11"/>
  <c r="M213" i="11"/>
  <c r="K213" i="11"/>
  <c r="K128" i="11"/>
  <c r="M128" i="11"/>
  <c r="K301" i="11"/>
  <c r="M301" i="11"/>
  <c r="M65" i="11"/>
  <c r="K65" i="11"/>
  <c r="M245" i="11"/>
  <c r="K245" i="11"/>
  <c r="K21" i="11"/>
  <c r="M21" i="11"/>
  <c r="K44" i="11"/>
  <c r="M44" i="11"/>
  <c r="K191" i="11"/>
  <c r="M191" i="11"/>
  <c r="K330" i="11"/>
  <c r="M330" i="11"/>
  <c r="M340" i="11"/>
  <c r="K340" i="11"/>
  <c r="K162" i="11"/>
  <c r="M162" i="11"/>
  <c r="K131" i="11"/>
  <c r="M131" i="11"/>
  <c r="K29" i="11"/>
  <c r="M29" i="11"/>
  <c r="M173" i="11"/>
  <c r="K173" i="11"/>
  <c r="K306" i="11"/>
  <c r="M306" i="11"/>
  <c r="M353" i="11"/>
  <c r="K353" i="11"/>
  <c r="K168" i="11"/>
  <c r="M168" i="11"/>
  <c r="K311" i="11"/>
  <c r="M311" i="11"/>
  <c r="K196" i="11"/>
  <c r="M196" i="11"/>
  <c r="M140" i="11"/>
  <c r="K140" i="11"/>
  <c r="K329" i="11"/>
  <c r="M329" i="11"/>
  <c r="K139" i="11"/>
  <c r="M139" i="11"/>
  <c r="K422" i="11"/>
  <c r="M422" i="11"/>
  <c r="K216" i="11"/>
  <c r="M216" i="11"/>
  <c r="K199" i="11"/>
  <c r="M199" i="11"/>
  <c r="K321" i="11"/>
  <c r="M321" i="11"/>
  <c r="M145" i="11"/>
  <c r="K145" i="11"/>
  <c r="K297" i="11"/>
  <c r="M297" i="11"/>
  <c r="M25" i="11"/>
  <c r="K25" i="11"/>
  <c r="K236" i="11"/>
  <c r="M236" i="11"/>
  <c r="K197" i="11"/>
  <c r="M197" i="11"/>
  <c r="K358" i="11"/>
  <c r="M358" i="11"/>
  <c r="K351" i="11"/>
  <c r="M351" i="11"/>
  <c r="K220" i="11"/>
  <c r="M220" i="11"/>
  <c r="M135" i="11"/>
  <c r="K135" i="11"/>
  <c r="K36" i="11"/>
  <c r="M36" i="11"/>
  <c r="K217" i="11"/>
  <c r="M217" i="11"/>
  <c r="M335" i="11"/>
  <c r="K335" i="11"/>
  <c r="M393" i="11"/>
  <c r="K393" i="11"/>
  <c r="K189" i="11"/>
  <c r="M189" i="11"/>
  <c r="M325" i="11"/>
  <c r="K325" i="11"/>
  <c r="K206" i="11"/>
  <c r="M206" i="11"/>
  <c r="M255" i="11"/>
  <c r="K255" i="11"/>
  <c r="K347" i="11"/>
  <c r="M347" i="11"/>
  <c r="K164" i="11"/>
  <c r="M164" i="11"/>
  <c r="M425" i="11"/>
  <c r="K425" i="11"/>
  <c r="K222" i="11"/>
  <c r="M222" i="11"/>
  <c r="K202" i="11"/>
  <c r="M202" i="11"/>
  <c r="K341" i="11"/>
  <c r="M341" i="11"/>
  <c r="M233" i="11"/>
  <c r="K233" i="11"/>
  <c r="M275" i="11"/>
  <c r="K275" i="11"/>
  <c r="M455" i="11"/>
  <c r="K455" i="11"/>
  <c r="K272" i="11"/>
  <c r="M272" i="11"/>
  <c r="K107" i="11"/>
  <c r="M107" i="11"/>
  <c r="M420" i="11"/>
  <c r="K420" i="11"/>
  <c r="M53" i="11"/>
  <c r="K53" i="11"/>
  <c r="K38" i="11"/>
  <c r="M38" i="11"/>
  <c r="K356" i="11"/>
  <c r="M356" i="11"/>
  <c r="K309" i="11"/>
  <c r="M309" i="11"/>
  <c r="M110" i="11"/>
  <c r="K110" i="11"/>
  <c r="M344" i="11"/>
  <c r="K344" i="11"/>
  <c r="M400" i="11"/>
  <c r="K400" i="11"/>
  <c r="K111" i="11"/>
  <c r="M111" i="11"/>
  <c r="M293" i="11"/>
  <c r="K293" i="11"/>
  <c r="K368" i="11"/>
  <c r="M368" i="11"/>
  <c r="M265" i="11"/>
  <c r="K265" i="11"/>
  <c r="M333" i="11"/>
  <c r="K333" i="11"/>
  <c r="K91" i="11"/>
  <c r="M91" i="11"/>
  <c r="K262" i="11"/>
  <c r="M262" i="11"/>
  <c r="K434" i="11"/>
  <c r="M434" i="11"/>
  <c r="K317" i="11"/>
  <c r="M317" i="11"/>
  <c r="K359" i="11"/>
  <c r="M359" i="11"/>
  <c r="K401" i="11"/>
  <c r="M401" i="11"/>
  <c r="M415" i="11"/>
  <c r="K415" i="11"/>
  <c r="M285" i="11"/>
  <c r="K285" i="11"/>
  <c r="K28" i="11"/>
  <c r="M28" i="11"/>
  <c r="M373" i="11"/>
  <c r="K373" i="11"/>
  <c r="K188" i="11"/>
  <c r="M188" i="11"/>
  <c r="K34" i="11"/>
  <c r="M34" i="11"/>
  <c r="K178" i="11"/>
  <c r="M178" i="11"/>
  <c r="K52" i="11"/>
  <c r="M52" i="11"/>
  <c r="K366" i="11"/>
  <c r="M366" i="11"/>
  <c r="K352" i="11"/>
  <c r="M352" i="11"/>
  <c r="M123" i="11"/>
  <c r="K123" i="11"/>
  <c r="K47" i="11"/>
  <c r="M47" i="11"/>
  <c r="K411" i="11"/>
  <c r="M411" i="11"/>
  <c r="K118" i="11"/>
  <c r="M118" i="11"/>
  <c r="M303" i="11"/>
  <c r="K303" i="11"/>
  <c r="K372" i="11"/>
  <c r="M372" i="11"/>
  <c r="K268" i="11"/>
  <c r="M268" i="11"/>
  <c r="K354" i="11"/>
  <c r="M354" i="11"/>
  <c r="K94" i="11"/>
  <c r="M94" i="11"/>
  <c r="M283" i="11"/>
  <c r="K283" i="11"/>
  <c r="K437" i="11"/>
  <c r="M437" i="11"/>
  <c r="M320" i="11"/>
  <c r="K320" i="11"/>
  <c r="K362" i="11"/>
  <c r="M362" i="11"/>
  <c r="K421" i="11"/>
  <c r="M421" i="11"/>
  <c r="M384" i="11"/>
  <c r="K384" i="11"/>
  <c r="M243" i="11"/>
  <c r="K243" i="11"/>
  <c r="K234" i="11"/>
  <c r="M234" i="11"/>
  <c r="K120" i="11"/>
  <c r="M120" i="11"/>
  <c r="M63" i="11"/>
  <c r="K63" i="11"/>
  <c r="K322" i="11"/>
  <c r="M322" i="11"/>
  <c r="K388" i="11"/>
  <c r="M388" i="11"/>
  <c r="K46" i="11"/>
  <c r="M46" i="11"/>
  <c r="K402" i="11"/>
  <c r="M402" i="11"/>
  <c r="K231" i="11"/>
  <c r="M231" i="11"/>
  <c r="M403" i="11"/>
  <c r="K403" i="11"/>
  <c r="M260" i="11"/>
  <c r="K260" i="11"/>
  <c r="K81" i="11"/>
  <c r="M81" i="11"/>
  <c r="M375" i="11"/>
  <c r="K375" i="11"/>
  <c r="M385" i="11"/>
  <c r="K385" i="11"/>
  <c r="K127" i="11"/>
  <c r="M127" i="11"/>
  <c r="K82" i="11"/>
  <c r="M82" i="11"/>
  <c r="M125" i="11"/>
  <c r="K125" i="11"/>
  <c r="M143" i="11"/>
  <c r="K143" i="11"/>
  <c r="K318" i="11"/>
  <c r="M318" i="11"/>
  <c r="M383" i="11"/>
  <c r="K383" i="11"/>
  <c r="K271" i="11"/>
  <c r="M271" i="11"/>
  <c r="K376" i="11"/>
  <c r="M376" i="11"/>
  <c r="K97" i="11"/>
  <c r="M97" i="11"/>
  <c r="M304" i="11"/>
  <c r="K304" i="11"/>
  <c r="M440" i="11"/>
  <c r="K440" i="11"/>
  <c r="K387" i="11"/>
  <c r="M387" i="11"/>
  <c r="K439" i="11"/>
  <c r="M439" i="11"/>
  <c r="K441" i="11"/>
  <c r="M441" i="11"/>
  <c r="K151" i="11"/>
  <c r="M151" i="11"/>
  <c r="M405" i="11"/>
  <c r="K405" i="11"/>
  <c r="K256" i="11"/>
  <c r="M256" i="11"/>
  <c r="K406" i="11"/>
  <c r="M406" i="11"/>
  <c r="K109" i="11"/>
  <c r="M109" i="11"/>
  <c r="K124" i="11"/>
  <c r="M124" i="11"/>
  <c r="K49" i="11"/>
  <c r="M49" i="11"/>
  <c r="K289" i="11"/>
  <c r="M289" i="11"/>
  <c r="K90" i="11"/>
  <c r="M90" i="11"/>
  <c r="K427" i="11"/>
  <c r="M427" i="11"/>
  <c r="K394" i="11"/>
  <c r="M394" i="11"/>
  <c r="K190" i="11"/>
  <c r="M190" i="11"/>
  <c r="K208" i="11"/>
  <c r="M208" i="11"/>
  <c r="K150" i="11"/>
  <c r="M150" i="11"/>
  <c r="M175" i="11"/>
  <c r="K175" i="11"/>
  <c r="K336" i="11"/>
  <c r="M336" i="11"/>
  <c r="K426" i="11"/>
  <c r="M426" i="11"/>
  <c r="K274" i="11"/>
  <c r="M274" i="11"/>
  <c r="M423" i="11"/>
  <c r="K423" i="11"/>
  <c r="M100" i="11"/>
  <c r="K100" i="11"/>
  <c r="K332" i="11"/>
  <c r="M332" i="11"/>
  <c r="K48" i="11"/>
  <c r="M48" i="11"/>
  <c r="K409" i="11"/>
  <c r="M409" i="11"/>
  <c r="K442" i="11"/>
  <c r="M442" i="11"/>
  <c r="K461" i="11"/>
  <c r="M461" i="11"/>
  <c r="K312" i="11"/>
  <c r="M312" i="11"/>
  <c r="K266" i="11"/>
  <c r="M266" i="11"/>
  <c r="K349" i="11"/>
  <c r="M349" i="11"/>
  <c r="K404" i="11"/>
  <c r="M404" i="11"/>
  <c r="K428" i="11"/>
  <c r="M428" i="11"/>
  <c r="K381" i="11"/>
  <c r="M381" i="11"/>
  <c r="M130" i="11"/>
  <c r="K130" i="11"/>
  <c r="K121" i="11"/>
  <c r="M121" i="11"/>
  <c r="K142" i="11"/>
  <c r="M142" i="11"/>
  <c r="M50" i="11"/>
  <c r="K50" i="11"/>
  <c r="K267" i="11"/>
  <c r="M267" i="11"/>
  <c r="K219" i="11"/>
  <c r="M219" i="11"/>
  <c r="K436" i="11"/>
  <c r="M436" i="11"/>
  <c r="K277" i="11"/>
  <c r="M277" i="11"/>
  <c r="M433" i="11"/>
  <c r="K433" i="11"/>
  <c r="M103" i="11"/>
  <c r="K103" i="11"/>
  <c r="K396" i="11"/>
  <c r="M396" i="11"/>
  <c r="K92" i="11"/>
  <c r="M92" i="11"/>
  <c r="K444" i="11"/>
  <c r="M444" i="11"/>
  <c r="M463" i="11"/>
  <c r="K463" i="11"/>
  <c r="M343" i="11"/>
  <c r="K343" i="11"/>
  <c r="K292" i="11"/>
  <c r="M292" i="11"/>
  <c r="K284" i="11"/>
  <c r="M284" i="11"/>
  <c r="K431" i="11"/>
  <c r="M431" i="11"/>
  <c r="K24" i="11"/>
  <c r="M24" i="11"/>
  <c r="K438" i="11"/>
  <c r="M438" i="11"/>
  <c r="K87" i="11"/>
  <c r="M87" i="11"/>
  <c r="K382" i="11"/>
  <c r="M382" i="11"/>
  <c r="K452" i="11"/>
  <c r="M452" i="11"/>
  <c r="M235" i="11"/>
  <c r="K235" i="11"/>
  <c r="K157" i="11"/>
  <c r="M157" i="11"/>
  <c r="K357" i="11"/>
  <c r="M357" i="11"/>
  <c r="K31" i="11"/>
  <c r="M31" i="11"/>
  <c r="K257" i="11"/>
  <c r="M257" i="11"/>
  <c r="K327" i="11"/>
  <c r="M327" i="11"/>
  <c r="K134" i="11"/>
  <c r="M134" i="11"/>
  <c r="M133" i="11"/>
  <c r="K133" i="11"/>
  <c r="K19" i="11"/>
  <c r="K159" i="11"/>
  <c r="M159" i="11"/>
  <c r="M35" i="11"/>
  <c r="K35" i="11"/>
  <c r="K106" i="11"/>
  <c r="M106" i="11"/>
  <c r="K239" i="11"/>
  <c r="M239" i="11"/>
  <c r="K291" i="11"/>
  <c r="M291" i="11"/>
  <c r="M160" i="11"/>
  <c r="K160" i="11"/>
  <c r="K226" i="11"/>
  <c r="M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M95" i="11"/>
  <c r="K95" i="11"/>
  <c r="K447" i="11"/>
  <c r="M447" i="11"/>
  <c r="K466" i="11"/>
  <c r="M466" i="11"/>
  <c r="K79" i="11"/>
  <c r="M79" i="11"/>
  <c r="K302" i="11"/>
  <c r="M302" i="11"/>
  <c r="M345" i="11"/>
  <c r="K345" i="11"/>
  <c r="K41" i="11"/>
  <c r="M41" i="11"/>
  <c r="M273" i="11"/>
  <c r="K273" i="11"/>
  <c r="K59" i="11"/>
  <c r="M59" i="11"/>
  <c r="K218" i="11"/>
  <c r="M218" i="11"/>
  <c r="M144" i="11"/>
  <c r="K144" i="11"/>
  <c r="K149" i="11"/>
  <c r="M149" i="11"/>
  <c r="K249" i="11"/>
  <c r="M249" i="11"/>
  <c r="M295" i="11"/>
  <c r="K295" i="11"/>
  <c r="K192" i="11"/>
  <c r="M192" i="11"/>
  <c r="K258" i="11"/>
  <c r="M258" i="11"/>
  <c r="K397" i="11"/>
  <c r="M397" i="11"/>
  <c r="K27" i="11"/>
  <c r="M27" i="11"/>
  <c r="K412" i="11"/>
  <c r="M412" i="11"/>
  <c r="K22" i="11"/>
  <c r="M22" i="11"/>
  <c r="K176" i="11"/>
  <c r="M176" i="11"/>
  <c r="K449" i="11"/>
  <c r="M449" i="11"/>
  <c r="K98" i="11"/>
  <c r="M98" i="11"/>
  <c r="M450" i="11"/>
  <c r="K450" i="11"/>
  <c r="K457" i="11"/>
  <c r="M457" i="11"/>
  <c r="M33" i="11"/>
  <c r="K33" i="11"/>
  <c r="K40" i="11"/>
  <c r="M40" i="11"/>
  <c r="M225" i="11"/>
  <c r="K225" i="11"/>
  <c r="K370" i="11"/>
  <c r="M370" i="11"/>
  <c r="K247" i="11"/>
  <c r="M247" i="11"/>
  <c r="M365" i="11"/>
  <c r="K365" i="11"/>
  <c r="K407" i="11"/>
  <c r="M407" i="11"/>
  <c r="K238" i="11"/>
  <c r="M238" i="11"/>
  <c r="K369" i="11"/>
  <c r="M369" i="11"/>
  <c r="K227" i="11"/>
  <c r="M227" i="11"/>
  <c r="M153" i="11"/>
  <c r="K153" i="11"/>
  <c r="K167" i="11"/>
  <c r="M167" i="11"/>
  <c r="K278" i="11"/>
  <c r="M278" i="11"/>
  <c r="K334" i="11"/>
  <c r="M334" i="11"/>
  <c r="K212" i="11"/>
  <c r="M212" i="11"/>
  <c r="K346" i="11"/>
  <c r="M346" i="11"/>
  <c r="K408" i="11"/>
  <c r="M408" i="11"/>
  <c r="K54" i="11"/>
  <c r="M54" i="11"/>
  <c r="K416" i="11"/>
  <c r="M416" i="11"/>
  <c r="K39" i="11"/>
  <c r="M39" i="11"/>
  <c r="K182" i="11"/>
  <c r="M182" i="11"/>
  <c r="M45" i="11"/>
  <c r="K45" i="11"/>
  <c r="K101" i="11"/>
  <c r="M101" i="11"/>
  <c r="M453" i="11"/>
  <c r="K453" i="11"/>
  <c r="K141" i="11"/>
  <c r="M141" i="11"/>
  <c r="M223" i="11"/>
  <c r="K223" i="11"/>
  <c r="M350" i="11"/>
  <c r="K350" i="11"/>
  <c r="K392" i="11"/>
  <c r="M392" i="11"/>
  <c r="K259" i="11"/>
  <c r="M259" i="11"/>
  <c r="K209" i="11"/>
  <c r="M209" i="11"/>
  <c r="K361" i="11"/>
  <c r="M361" i="11"/>
  <c r="M73" i="11"/>
  <c r="K73" i="11"/>
  <c r="K454" i="11"/>
  <c r="M454" i="11"/>
  <c r="K56" i="11"/>
  <c r="M56" i="11"/>
  <c r="K386" i="11"/>
  <c r="M386" i="11"/>
  <c r="K42" i="11"/>
  <c r="M42" i="11"/>
  <c r="K99" i="11"/>
  <c r="M99" i="11"/>
  <c r="M224" i="11"/>
  <c r="K224" i="11"/>
  <c r="K89" i="11"/>
  <c r="M89" i="11"/>
  <c r="K152" i="11"/>
  <c r="M152" i="11"/>
  <c r="K459" i="11"/>
  <c r="M459" i="11"/>
  <c r="M413" i="11"/>
  <c r="K413" i="11"/>
  <c r="M310" i="11"/>
  <c r="K310" i="11"/>
  <c r="K398" i="11"/>
  <c r="M398" i="11"/>
  <c r="K294" i="11"/>
  <c r="M294" i="11"/>
  <c r="M270" i="11"/>
  <c r="K270" i="11"/>
  <c r="M305" i="11"/>
  <c r="K305" i="11"/>
  <c r="K282" i="11"/>
  <c r="M282" i="11"/>
  <c r="M113" i="11"/>
  <c r="K113" i="11"/>
  <c r="K66" i="11"/>
  <c r="M66" i="11"/>
  <c r="M445" i="11"/>
  <c r="K445" i="11"/>
  <c r="K374" i="11"/>
  <c r="M374" i="11"/>
  <c r="K308" i="11"/>
  <c r="M308" i="11"/>
  <c r="K148" i="11"/>
  <c r="M148" i="11"/>
  <c r="M185" i="11"/>
  <c r="K185" i="11"/>
  <c r="K324" i="11"/>
  <c r="M324" i="11"/>
  <c r="K367" i="11"/>
  <c r="M367" i="11"/>
  <c r="K364" i="11"/>
  <c r="M364" i="11"/>
  <c r="K419" i="11"/>
  <c r="M419" i="11"/>
  <c r="K102" i="11"/>
  <c r="M102" i="11"/>
  <c r="K61" i="11"/>
  <c r="M61" i="11"/>
  <c r="M203" i="11"/>
  <c r="K203" i="11"/>
  <c r="K86" i="11"/>
  <c r="M86" i="11"/>
  <c r="K456" i="11"/>
  <c r="M456" i="11"/>
  <c r="K161" i="11"/>
  <c r="M161" i="11"/>
  <c r="K84" i="11"/>
  <c r="M84" i="11"/>
  <c r="K418" i="11"/>
  <c r="M418" i="11"/>
  <c r="K181" i="11"/>
  <c r="M181" i="11"/>
  <c r="K232" i="11"/>
  <c r="M232" i="11"/>
  <c r="K169" i="11"/>
  <c r="M169" i="11"/>
  <c r="M264" i="11"/>
  <c r="K264" i="11"/>
  <c r="K60" i="11"/>
  <c r="M60" i="11"/>
  <c r="K214" i="11"/>
  <c r="M214" i="11"/>
  <c r="K116" i="11"/>
  <c r="M116" i="11"/>
  <c r="K211" i="11"/>
  <c r="M211" i="11"/>
  <c r="M435" i="11"/>
  <c r="K435" i="11"/>
  <c r="M263" i="11"/>
  <c r="K263" i="11"/>
  <c r="M410" i="11"/>
  <c r="K410" i="11"/>
  <c r="K432" i="11"/>
  <c r="M432" i="11"/>
  <c r="K251" i="11"/>
  <c r="M251" i="11"/>
  <c r="K429" i="11"/>
  <c r="M429" i="11"/>
  <c r="K122" i="11"/>
  <c r="M122" i="11"/>
  <c r="K129" i="11"/>
  <c r="M129" i="11"/>
  <c r="K51" i="11"/>
  <c r="M51" i="11"/>
  <c r="K119" i="11"/>
  <c r="M119" i="11"/>
  <c r="K252" i="11"/>
  <c r="M252" i="11"/>
  <c r="M155" i="11"/>
  <c r="K155" i="11"/>
  <c r="K177" i="11"/>
  <c r="M177" i="11"/>
  <c r="K462" i="11"/>
  <c r="M462" i="11"/>
  <c r="K201" i="11"/>
  <c r="M201" i="11"/>
  <c r="K391" i="11"/>
  <c r="M391" i="11"/>
  <c r="K279" i="11"/>
  <c r="M279" i="11"/>
  <c r="M205" i="11"/>
  <c r="K205" i="11"/>
  <c r="M230" i="11"/>
  <c r="K230" i="11"/>
  <c r="K430" i="11"/>
  <c r="M430" i="11"/>
  <c r="M70" i="11"/>
  <c r="K70" i="11"/>
  <c r="K337" i="11"/>
  <c r="M337" i="11"/>
  <c r="K198" i="11"/>
  <c r="M198" i="11"/>
  <c r="M240" i="11"/>
  <c r="K240" i="11"/>
  <c r="M443" i="11"/>
  <c r="K443" i="11"/>
  <c r="K104" i="11"/>
  <c r="M104" i="11"/>
  <c r="M163" i="11"/>
  <c r="K163" i="11"/>
  <c r="K451" i="11"/>
  <c r="M451" i="11"/>
  <c r="K377" i="11"/>
  <c r="M377" i="11"/>
  <c r="K96" i="11"/>
  <c r="M96" i="11"/>
  <c r="K166" i="11"/>
  <c r="M166" i="11"/>
  <c r="K194" i="11"/>
  <c r="M194" i="11"/>
  <c r="K371" i="11"/>
  <c r="M371" i="11"/>
  <c r="M424" i="11"/>
  <c r="K424" i="11"/>
  <c r="K244" i="11"/>
  <c r="M244" i="11"/>
  <c r="M64" i="11"/>
  <c r="K64" i="11"/>
  <c r="M115" i="11"/>
  <c r="K115" i="11"/>
  <c r="K156" i="11"/>
  <c r="M156" i="11"/>
  <c r="K331" i="11"/>
  <c r="M331" i="11"/>
  <c r="M180" i="11"/>
  <c r="K180" i="11"/>
  <c r="K288" i="11"/>
  <c r="M288" i="11"/>
  <c r="M460" i="11"/>
  <c r="K460" i="11"/>
  <c r="K69" i="11"/>
  <c r="M69" i="11"/>
  <c r="K126" i="11"/>
  <c r="M126" i="11"/>
  <c r="M253" i="11"/>
  <c r="K253" i="11"/>
  <c r="M43" i="11"/>
  <c r="K43" i="11"/>
  <c r="K338" i="11"/>
  <c r="M338" i="11"/>
  <c r="M23" i="11"/>
  <c r="K23" i="11"/>
  <c r="M195" i="11"/>
  <c r="K195" i="11"/>
  <c r="K296" i="11"/>
  <c r="M296" i="11"/>
  <c r="M464" i="11"/>
  <c r="K464" i="11"/>
  <c r="K237" i="11"/>
  <c r="M237" i="11"/>
  <c r="K136" i="11"/>
  <c r="M136" i="11"/>
  <c r="K71" i="11"/>
  <c r="M71" i="11"/>
  <c r="K158" i="11"/>
  <c r="M158" i="11"/>
  <c r="K316" i="11"/>
  <c r="M316" i="11"/>
  <c r="K228" i="11"/>
  <c r="M228" i="11"/>
  <c r="M183" i="11"/>
  <c r="K183" i="11"/>
  <c r="M465" i="11"/>
  <c r="K465" i="11"/>
  <c r="K221" i="11"/>
  <c r="M221" i="11"/>
  <c r="M360" i="11"/>
  <c r="K360" i="11"/>
  <c r="M184" i="11"/>
  <c r="K184" i="11"/>
  <c r="K37" i="11"/>
  <c r="M37" i="11"/>
  <c r="K276" i="11"/>
  <c r="M276" i="11"/>
  <c r="M363" i="11"/>
  <c r="K363" i="11"/>
  <c r="K112" i="11"/>
  <c r="M112" i="11"/>
  <c r="M170" i="11"/>
  <c r="K170" i="11"/>
  <c r="M313" i="11"/>
  <c r="K313" i="11"/>
  <c r="M58" i="11"/>
  <c r="K58" i="11"/>
  <c r="K348" i="11"/>
  <c r="M348" i="11"/>
  <c r="K26" i="11"/>
  <c r="M26" i="11"/>
  <c r="M215" i="11"/>
  <c r="K215" i="11"/>
  <c r="K299" i="11"/>
  <c r="M299" i="11"/>
  <c r="K57" i="11"/>
  <c r="M57" i="11"/>
  <c r="K248" i="11"/>
  <c r="M248" i="11"/>
  <c r="K147" i="11"/>
  <c r="M147" i="11"/>
  <c r="K74" i="11"/>
  <c r="M74" i="11"/>
  <c r="M165" i="11"/>
  <c r="K165" i="11"/>
  <c r="K319" i="11"/>
  <c r="M319" i="11"/>
  <c r="K250" i="11"/>
  <c r="M250" i="11"/>
  <c r="K204" i="11"/>
  <c r="M204" i="11"/>
  <c r="K68" i="11"/>
  <c r="M68" i="11"/>
  <c r="K241" i="11"/>
  <c r="M241" i="11"/>
  <c r="G22" i="10"/>
  <c r="G29" i="10"/>
  <c r="G260" i="10"/>
  <c r="G37" i="10"/>
  <c r="G110" i="10"/>
  <c r="G119" i="10"/>
  <c r="E14" i="11"/>
  <c r="E15" i="11"/>
  <c r="E16" i="11" s="1"/>
  <c r="R9" i="11"/>
  <c r="R5" i="11"/>
  <c r="V9" i="11"/>
  <c r="R21" i="11"/>
  <c r="V21" i="11" s="1"/>
  <c r="R17" i="11"/>
  <c r="R21" i="10"/>
  <c r="V21" i="10" s="1"/>
  <c r="E14" i="10"/>
  <c r="E15" i="10"/>
  <c r="E16" i="10" s="1"/>
  <c r="R9" i="10"/>
  <c r="R5" i="10"/>
  <c r="V9" i="10"/>
  <c r="M246" i="10" l="1"/>
  <c r="K246" i="10"/>
  <c r="K177" i="10"/>
  <c r="M177" i="10"/>
  <c r="N177" i="10" s="1"/>
  <c r="K450" i="10"/>
  <c r="M450" i="10"/>
  <c r="M119" i="10"/>
  <c r="N119" i="10" s="1"/>
  <c r="K119" i="10"/>
  <c r="M258" i="10"/>
  <c r="N258" i="10" s="1"/>
  <c r="K258" i="10"/>
  <c r="M376" i="10"/>
  <c r="N376" i="10" s="1"/>
  <c r="K376" i="10"/>
  <c r="K415" i="10"/>
  <c r="M415" i="10"/>
  <c r="N415" i="10" s="1"/>
  <c r="K110" i="10"/>
  <c r="M110" i="10"/>
  <c r="N110" i="10" s="1"/>
  <c r="M44" i="10"/>
  <c r="N44" i="10" s="1"/>
  <c r="K44" i="10"/>
  <c r="M25" i="10"/>
  <c r="N25" i="10" s="1"/>
  <c r="K25" i="10"/>
  <c r="K134" i="10"/>
  <c r="M134" i="10"/>
  <c r="M204" i="10"/>
  <c r="N204" i="10" s="1"/>
  <c r="K204" i="10"/>
  <c r="M29" i="10"/>
  <c r="K29" i="10"/>
  <c r="M22" i="10"/>
  <c r="N22" i="10" s="1"/>
  <c r="K22" i="10"/>
  <c r="K296" i="10"/>
  <c r="M296" i="10"/>
  <c r="N296" i="10" s="1"/>
  <c r="K454" i="10"/>
  <c r="M454" i="10"/>
  <c r="N454" i="10" s="1"/>
  <c r="K396" i="10"/>
  <c r="M396" i="10"/>
  <c r="N396" i="10" s="1"/>
  <c r="K37" i="10"/>
  <c r="M37" i="10"/>
  <c r="N37" i="10" s="1"/>
  <c r="K260" i="10"/>
  <c r="M260" i="10"/>
  <c r="N260" i="10" s="1"/>
  <c r="K101" i="10"/>
  <c r="M101" i="10"/>
  <c r="N101" i="10" s="1"/>
  <c r="U9" i="1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N29" i="10"/>
  <c r="N49" i="10"/>
  <c r="N69" i="10"/>
  <c r="N89" i="10"/>
  <c r="N109" i="10"/>
  <c r="N129" i="10"/>
  <c r="N149" i="10"/>
  <c r="N169" i="10"/>
  <c r="N189" i="10"/>
  <c r="N209" i="10"/>
  <c r="N229" i="10"/>
  <c r="N249" i="10"/>
  <c r="N269" i="10"/>
  <c r="N289" i="10"/>
  <c r="N309" i="10"/>
  <c r="N329" i="10"/>
  <c r="N349" i="10"/>
  <c r="N369" i="10"/>
  <c r="N389" i="10"/>
  <c r="N409" i="10"/>
  <c r="N429" i="10"/>
  <c r="N449" i="10"/>
  <c r="N469" i="10"/>
  <c r="N30" i="10"/>
  <c r="N70" i="10"/>
  <c r="N90" i="10"/>
  <c r="N130" i="10"/>
  <c r="N150" i="10"/>
  <c r="N170" i="10"/>
  <c r="N190" i="10"/>
  <c r="N210" i="10"/>
  <c r="N230" i="10"/>
  <c r="N250" i="10"/>
  <c r="N270" i="10"/>
  <c r="N290" i="10"/>
  <c r="N310" i="10"/>
  <c r="N330" i="10"/>
  <c r="N350" i="10"/>
  <c r="N370" i="10"/>
  <c r="N390" i="10"/>
  <c r="N410" i="10"/>
  <c r="N430" i="10"/>
  <c r="N450" i="10"/>
  <c r="N31" i="10"/>
  <c r="N51" i="10"/>
  <c r="N71" i="10"/>
  <c r="N91" i="10"/>
  <c r="N111" i="10"/>
  <c r="N131" i="10"/>
  <c r="N151" i="10"/>
  <c r="N171" i="10"/>
  <c r="N191" i="10"/>
  <c r="N211" i="10"/>
  <c r="N231" i="10"/>
  <c r="N251" i="10"/>
  <c r="N271" i="10"/>
  <c r="N291" i="10"/>
  <c r="N311" i="10"/>
  <c r="N331" i="10"/>
  <c r="N351" i="10"/>
  <c r="N371" i="10"/>
  <c r="N391" i="10"/>
  <c r="N411" i="10"/>
  <c r="N431" i="10"/>
  <c r="N451" i="10"/>
  <c r="N72" i="10"/>
  <c r="N212" i="10"/>
  <c r="N292" i="10"/>
  <c r="N392" i="10"/>
  <c r="N50" i="10"/>
  <c r="N132" i="10"/>
  <c r="N32" i="10"/>
  <c r="N152" i="10"/>
  <c r="N432" i="10"/>
  <c r="N33" i="10"/>
  <c r="N53" i="10"/>
  <c r="N73" i="10"/>
  <c r="N93" i="10"/>
  <c r="N113" i="10"/>
  <c r="N133" i="10"/>
  <c r="N153" i="10"/>
  <c r="N173" i="10"/>
  <c r="N193" i="10"/>
  <c r="N213" i="10"/>
  <c r="N233" i="10"/>
  <c r="N253" i="10"/>
  <c r="N273" i="10"/>
  <c r="N293" i="10"/>
  <c r="N313" i="10"/>
  <c r="N333" i="10"/>
  <c r="N353" i="10"/>
  <c r="N373" i="10"/>
  <c r="N393" i="10"/>
  <c r="N413" i="10"/>
  <c r="N433" i="10"/>
  <c r="N453" i="10"/>
  <c r="N34" i="10"/>
  <c r="N54" i="10"/>
  <c r="N74" i="10"/>
  <c r="N94" i="10"/>
  <c r="N114" i="10"/>
  <c r="N134" i="10"/>
  <c r="N154" i="10"/>
  <c r="N174" i="10"/>
  <c r="N194" i="10"/>
  <c r="N214" i="10"/>
  <c r="N234" i="10"/>
  <c r="N254" i="10"/>
  <c r="N274" i="10"/>
  <c r="N294" i="10"/>
  <c r="N314" i="10"/>
  <c r="N334" i="10"/>
  <c r="N354" i="10"/>
  <c r="N374" i="10"/>
  <c r="N394" i="10"/>
  <c r="N414" i="10"/>
  <c r="N434" i="10"/>
  <c r="N35" i="10"/>
  <c r="N55" i="10"/>
  <c r="N75" i="10"/>
  <c r="N95" i="10"/>
  <c r="N115" i="10"/>
  <c r="N135" i="10"/>
  <c r="N155" i="10"/>
  <c r="N175" i="10"/>
  <c r="N195" i="10"/>
  <c r="N215" i="10"/>
  <c r="N235" i="10"/>
  <c r="N255" i="10"/>
  <c r="N275" i="10"/>
  <c r="N295" i="10"/>
  <c r="N315" i="10"/>
  <c r="N335" i="10"/>
  <c r="N355" i="10"/>
  <c r="N375" i="10"/>
  <c r="N395" i="10"/>
  <c r="N435" i="10"/>
  <c r="N455" i="10"/>
  <c r="N36" i="10"/>
  <c r="N56" i="10"/>
  <c r="N76" i="10"/>
  <c r="N96" i="10"/>
  <c r="N116" i="10"/>
  <c r="N136" i="10"/>
  <c r="N156" i="10"/>
  <c r="N176" i="10"/>
  <c r="N196" i="10"/>
  <c r="N216" i="10"/>
  <c r="N236" i="10"/>
  <c r="N256" i="10"/>
  <c r="N276" i="10"/>
  <c r="N316" i="10"/>
  <c r="N336" i="10"/>
  <c r="N356" i="10"/>
  <c r="N416" i="10"/>
  <c r="N436" i="10"/>
  <c r="N456" i="10"/>
  <c r="N57" i="10"/>
  <c r="N77" i="10"/>
  <c r="N97" i="10"/>
  <c r="N117" i="10"/>
  <c r="N137" i="10"/>
  <c r="N157" i="10"/>
  <c r="N197" i="10"/>
  <c r="N217" i="10"/>
  <c r="N237" i="10"/>
  <c r="N257" i="10"/>
  <c r="N277" i="10"/>
  <c r="N297" i="10"/>
  <c r="N317" i="10"/>
  <c r="N337" i="10"/>
  <c r="N357" i="10"/>
  <c r="N377" i="10"/>
  <c r="N397" i="10"/>
  <c r="N417" i="10"/>
  <c r="N437" i="10"/>
  <c r="N457" i="10"/>
  <c r="N59" i="10"/>
  <c r="N38" i="10"/>
  <c r="N58" i="10"/>
  <c r="N78" i="10"/>
  <c r="N98" i="10"/>
  <c r="N118" i="10"/>
  <c r="N138" i="10"/>
  <c r="N158" i="10"/>
  <c r="N178" i="10"/>
  <c r="N198" i="10"/>
  <c r="N218" i="10"/>
  <c r="N238" i="10"/>
  <c r="N278" i="10"/>
  <c r="N298" i="10"/>
  <c r="N318" i="10"/>
  <c r="N338" i="10"/>
  <c r="N358" i="10"/>
  <c r="N378" i="10"/>
  <c r="N398" i="10"/>
  <c r="N418" i="10"/>
  <c r="N438" i="10"/>
  <c r="N458" i="10"/>
  <c r="N39" i="10"/>
  <c r="N19" i="10"/>
  <c r="N79" i="10"/>
  <c r="N99" i="10"/>
  <c r="N139" i="10"/>
  <c r="N159" i="10"/>
  <c r="N179" i="10"/>
  <c r="N199" i="10"/>
  <c r="N219" i="10"/>
  <c r="N239" i="10"/>
  <c r="N259" i="10"/>
  <c r="N279" i="10"/>
  <c r="N299" i="10"/>
  <c r="N319" i="10"/>
  <c r="N339" i="10"/>
  <c r="N359" i="10"/>
  <c r="N379" i="10"/>
  <c r="N399" i="10"/>
  <c r="N419" i="10"/>
  <c r="N439" i="10"/>
  <c r="N459" i="10"/>
  <c r="N21" i="10"/>
  <c r="N41" i="10"/>
  <c r="N61" i="10"/>
  <c r="N81" i="10"/>
  <c r="N121" i="10"/>
  <c r="N141" i="10"/>
  <c r="N161" i="10"/>
  <c r="N181" i="10"/>
  <c r="N201" i="10"/>
  <c r="N221" i="10"/>
  <c r="N241" i="10"/>
  <c r="N261" i="10"/>
  <c r="N281" i="10"/>
  <c r="N301" i="10"/>
  <c r="N321" i="10"/>
  <c r="N341" i="10"/>
  <c r="N361" i="10"/>
  <c r="N381" i="10"/>
  <c r="N401" i="10"/>
  <c r="N421" i="10"/>
  <c r="N441" i="10"/>
  <c r="N461" i="10"/>
  <c r="N42" i="10"/>
  <c r="N62" i="10"/>
  <c r="N82" i="10"/>
  <c r="N102" i="10"/>
  <c r="N122" i="10"/>
  <c r="N142" i="10"/>
  <c r="N162" i="10"/>
  <c r="N182" i="10"/>
  <c r="N202" i="10"/>
  <c r="N222" i="10"/>
  <c r="N242" i="10"/>
  <c r="N262" i="10"/>
  <c r="N282" i="10"/>
  <c r="N302" i="10"/>
  <c r="N322" i="10"/>
  <c r="N342" i="10"/>
  <c r="N362" i="10"/>
  <c r="N382" i="10"/>
  <c r="N402" i="10"/>
  <c r="N422" i="10"/>
  <c r="N442" i="10"/>
  <c r="N462" i="10"/>
  <c r="N23" i="10"/>
  <c r="N43" i="10"/>
  <c r="N63" i="10"/>
  <c r="N83" i="10"/>
  <c r="N103" i="10"/>
  <c r="N123" i="10"/>
  <c r="N143" i="10"/>
  <c r="N163" i="10"/>
  <c r="N183" i="10"/>
  <c r="N203" i="10"/>
  <c r="N223" i="10"/>
  <c r="N243" i="10"/>
  <c r="N263" i="10"/>
  <c r="N283" i="10"/>
  <c r="N303" i="10"/>
  <c r="N323" i="10"/>
  <c r="N343" i="10"/>
  <c r="N363" i="10"/>
  <c r="N383" i="10"/>
  <c r="N403" i="10"/>
  <c r="N423" i="10"/>
  <c r="N443" i="10"/>
  <c r="N463" i="10"/>
  <c r="N24" i="10"/>
  <c r="N64" i="10"/>
  <c r="N84" i="10"/>
  <c r="N104" i="10"/>
  <c r="N124" i="10"/>
  <c r="N144" i="10"/>
  <c r="N164" i="10"/>
  <c r="N184" i="10"/>
  <c r="N224" i="10"/>
  <c r="N244" i="10"/>
  <c r="N264" i="10"/>
  <c r="N284" i="10"/>
  <c r="N304" i="10"/>
  <c r="N324" i="10"/>
  <c r="N45" i="10"/>
  <c r="N65" i="10"/>
  <c r="N85" i="10"/>
  <c r="N105" i="10"/>
  <c r="N125" i="10"/>
  <c r="N145" i="10"/>
  <c r="N165" i="10"/>
  <c r="N185" i="10"/>
  <c r="N205" i="10"/>
  <c r="N225" i="10"/>
  <c r="N245" i="10"/>
  <c r="N265" i="10"/>
  <c r="N285" i="10"/>
  <c r="N305" i="10"/>
  <c r="N325" i="10"/>
  <c r="N345" i="10"/>
  <c r="N365" i="10"/>
  <c r="N385" i="10"/>
  <c r="N405" i="10"/>
  <c r="N425" i="10"/>
  <c r="N445" i="10"/>
  <c r="N465" i="10"/>
  <c r="N308" i="10"/>
  <c r="N112" i="10"/>
  <c r="N172" i="10"/>
  <c r="N252" i="10"/>
  <c r="N332" i="10"/>
  <c r="N412" i="10"/>
  <c r="N26" i="10"/>
  <c r="N46" i="10"/>
  <c r="N66" i="10"/>
  <c r="N86" i="10"/>
  <c r="N106" i="10"/>
  <c r="N126" i="10"/>
  <c r="N146" i="10"/>
  <c r="N166" i="10"/>
  <c r="N186" i="10"/>
  <c r="N206" i="10"/>
  <c r="N226" i="10"/>
  <c r="N246" i="10"/>
  <c r="N266" i="10"/>
  <c r="N286" i="10"/>
  <c r="N306" i="10"/>
  <c r="N326" i="10"/>
  <c r="N346" i="10"/>
  <c r="N366" i="10"/>
  <c r="N386" i="10"/>
  <c r="N406" i="10"/>
  <c r="N426" i="10"/>
  <c r="N446" i="10"/>
  <c r="N466" i="10"/>
  <c r="N28" i="10"/>
  <c r="N48" i="10"/>
  <c r="N68" i="10"/>
  <c r="N88" i="10"/>
  <c r="N108" i="10"/>
  <c r="N128" i="10"/>
  <c r="N148" i="10"/>
  <c r="N168" i="10"/>
  <c r="N188" i="10"/>
  <c r="N208" i="10"/>
  <c r="N228" i="10"/>
  <c r="N248" i="10"/>
  <c r="N268" i="10"/>
  <c r="N328" i="10"/>
  <c r="N348" i="10"/>
  <c r="N368" i="10"/>
  <c r="N388" i="10"/>
  <c r="N408" i="10"/>
  <c r="N428" i="10"/>
  <c r="N448" i="10"/>
  <c r="N468" i="10"/>
  <c r="N52" i="10"/>
  <c r="N232" i="10"/>
  <c r="N352" i="10"/>
  <c r="N452" i="10"/>
  <c r="N27" i="10"/>
  <c r="N47" i="10"/>
  <c r="N67" i="10"/>
  <c r="N87" i="10"/>
  <c r="N107" i="10"/>
  <c r="N127" i="10"/>
  <c r="N147" i="10"/>
  <c r="N167" i="10"/>
  <c r="N187" i="10"/>
  <c r="N207" i="10"/>
  <c r="N227" i="10"/>
  <c r="N247" i="10"/>
  <c r="N267" i="10"/>
  <c r="N287" i="10"/>
  <c r="N307" i="10"/>
  <c r="N327" i="10"/>
  <c r="N347" i="10"/>
  <c r="N367" i="10"/>
  <c r="N387" i="10"/>
  <c r="N407" i="10"/>
  <c r="N427" i="10"/>
  <c r="N447" i="10"/>
  <c r="N467" i="10"/>
  <c r="N288" i="10"/>
  <c r="N92" i="10"/>
  <c r="N192" i="10"/>
  <c r="N272" i="10"/>
  <c r="N312" i="10"/>
  <c r="N372" i="10"/>
  <c r="N200" i="10"/>
  <c r="N464" i="10"/>
  <c r="N220" i="10"/>
  <c r="N240" i="10"/>
  <c r="N280" i="10"/>
  <c r="N300" i="10"/>
  <c r="N320" i="10"/>
  <c r="N340" i="10"/>
  <c r="N344" i="10"/>
  <c r="N360" i="10"/>
  <c r="N20" i="10"/>
  <c r="N364" i="10"/>
  <c r="N380" i="10"/>
  <c r="N384" i="10"/>
  <c r="N40" i="10"/>
  <c r="N60" i="10"/>
  <c r="N400" i="10"/>
  <c r="N80" i="10"/>
  <c r="N404" i="10"/>
  <c r="N100" i="10"/>
  <c r="N420" i="10"/>
  <c r="N120" i="10"/>
  <c r="N424" i="10"/>
  <c r="N140" i="10"/>
  <c r="N440" i="10"/>
  <c r="N160" i="10"/>
  <c r="N444" i="10"/>
  <c r="N180" i="10"/>
  <c r="N460" i="10"/>
  <c r="U9" i="10"/>
  <c r="P19" i="11" l="1"/>
  <c r="P19" i="10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B38" i="3" s="1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B76" i="3" s="1"/>
  <c r="AD76" i="3" s="1"/>
  <c r="AD77" i="3"/>
  <c r="AC78" i="3"/>
  <c r="AB78" i="3" s="1"/>
  <c r="AD78" i="3" s="1"/>
  <c r="AC79" i="3"/>
  <c r="AB79" i="3" s="1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B70" i="3" s="1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B45" i="3" s="1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B20" i="3" s="1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B13" i="3" s="1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R29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C6" i="3"/>
  <c r="AB6" i="3" s="1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24" i="5" l="1"/>
  <c r="M324" i="5"/>
  <c r="K338" i="5"/>
  <c r="M338" i="5"/>
  <c r="N338" i="5" s="1"/>
  <c r="K177" i="5"/>
  <c r="M177" i="5"/>
  <c r="N177" i="5" s="1"/>
  <c r="K407" i="5"/>
  <c r="M407" i="5"/>
  <c r="N407" i="5" s="1"/>
  <c r="K373" i="5"/>
  <c r="M373" i="5"/>
  <c r="N373" i="5" s="1"/>
  <c r="K102" i="5"/>
  <c r="M102" i="5"/>
  <c r="N102" i="5" s="1"/>
  <c r="K35" i="5"/>
  <c r="M35" i="5"/>
  <c r="N35" i="5" s="1"/>
  <c r="K212" i="5"/>
  <c r="M212" i="5"/>
  <c r="N212" i="5" s="1"/>
  <c r="K340" i="5"/>
  <c r="M340" i="5"/>
  <c r="N340" i="5" s="1"/>
  <c r="K161" i="5"/>
  <c r="M161" i="5"/>
  <c r="N161" i="5" s="1"/>
  <c r="K380" i="5"/>
  <c r="M380" i="5"/>
  <c r="K208" i="5"/>
  <c r="M208" i="5"/>
  <c r="N208" i="5" s="1"/>
  <c r="K377" i="5"/>
  <c r="M377" i="5"/>
  <c r="N377" i="5" s="1"/>
  <c r="K401" i="5"/>
  <c r="M401" i="5"/>
  <c r="N401" i="5" s="1"/>
  <c r="K99" i="5"/>
  <c r="M99" i="5"/>
  <c r="N99" i="5" s="1"/>
  <c r="K382" i="5"/>
  <c r="M382" i="5"/>
  <c r="N382" i="5" s="1"/>
  <c r="K230" i="5"/>
  <c r="M230" i="5"/>
  <c r="N230" i="5" s="1"/>
  <c r="K429" i="5"/>
  <c r="M429" i="5"/>
  <c r="N429" i="5" s="1"/>
  <c r="K138" i="5"/>
  <c r="M138" i="5"/>
  <c r="N138" i="5" s="1"/>
  <c r="K226" i="5"/>
  <c r="M226" i="5"/>
  <c r="N226" i="5" s="1"/>
  <c r="K362" i="5"/>
  <c r="M362" i="5"/>
  <c r="N362" i="5" s="1"/>
  <c r="K291" i="5"/>
  <c r="M291" i="5"/>
  <c r="N291" i="5" s="1"/>
  <c r="K197" i="5"/>
  <c r="M197" i="5"/>
  <c r="N197" i="5" s="1"/>
  <c r="K369" i="5"/>
  <c r="M369" i="5"/>
  <c r="N369" i="5" s="1"/>
  <c r="K241" i="5"/>
  <c r="M241" i="5"/>
  <c r="N241" i="5" s="1"/>
  <c r="K297" i="5"/>
  <c r="M297" i="5"/>
  <c r="N297" i="5" s="1"/>
  <c r="K85" i="5"/>
  <c r="M85" i="5"/>
  <c r="N85" i="5" s="1"/>
  <c r="K301" i="5"/>
  <c r="M301" i="5"/>
  <c r="N301" i="5" s="1"/>
  <c r="K29" i="5"/>
  <c r="M29" i="5"/>
  <c r="N29" i="5" s="1"/>
  <c r="K356" i="5"/>
  <c r="M356" i="5"/>
  <c r="N356" i="5" s="1"/>
  <c r="K424" i="5"/>
  <c r="M424" i="5"/>
  <c r="N424" i="5" s="1"/>
  <c r="K105" i="5"/>
  <c r="M105" i="5"/>
  <c r="N105" i="5" s="1"/>
  <c r="K461" i="5"/>
  <c r="M461" i="5"/>
  <c r="N461" i="5" s="1"/>
  <c r="K285" i="5"/>
  <c r="M285" i="5"/>
  <c r="N285" i="5" s="1"/>
  <c r="K51" i="5"/>
  <c r="M51" i="5"/>
  <c r="N51" i="5" s="1"/>
  <c r="K414" i="5"/>
  <c r="M414" i="5"/>
  <c r="N414" i="5" s="1"/>
  <c r="K86" i="5"/>
  <c r="M86" i="5"/>
  <c r="N86" i="5" s="1"/>
  <c r="K135" i="5"/>
  <c r="M135" i="5"/>
  <c r="N135" i="5" s="1"/>
  <c r="K268" i="5"/>
  <c r="M268" i="5"/>
  <c r="N268" i="5" s="1"/>
  <c r="K341" i="5"/>
  <c r="M341" i="5"/>
  <c r="N341" i="5" s="1"/>
  <c r="K129" i="5"/>
  <c r="M129" i="5"/>
  <c r="N129" i="5" s="1"/>
  <c r="K25" i="5"/>
  <c r="M25" i="5"/>
  <c r="N25" i="5" s="1"/>
  <c r="K98" i="5"/>
  <c r="M98" i="5"/>
  <c r="N98" i="5" s="1"/>
  <c r="K266" i="5"/>
  <c r="M266" i="5"/>
  <c r="N266" i="5" s="1"/>
  <c r="K168" i="5"/>
  <c r="M168" i="5"/>
  <c r="N168" i="5" s="1"/>
  <c r="K30" i="5"/>
  <c r="M30" i="5"/>
  <c r="N30" i="5" s="1"/>
  <c r="K358" i="5"/>
  <c r="M358" i="5"/>
  <c r="N358" i="5" s="1"/>
  <c r="K359" i="5"/>
  <c r="M359" i="5"/>
  <c r="N359" i="5" s="1"/>
  <c r="K314" i="5"/>
  <c r="M314" i="5"/>
  <c r="N314" i="5" s="1"/>
  <c r="K465" i="5"/>
  <c r="M465" i="5"/>
  <c r="N465" i="5" s="1"/>
  <c r="K89" i="5"/>
  <c r="M89" i="5"/>
  <c r="N89" i="5" s="1"/>
  <c r="K111" i="5"/>
  <c r="M111" i="5"/>
  <c r="N111" i="5" s="1"/>
  <c r="K172" i="5"/>
  <c r="M172" i="5"/>
  <c r="N172" i="5" s="1"/>
  <c r="K417" i="5"/>
  <c r="M417" i="5"/>
  <c r="N417" i="5" s="1"/>
  <c r="K430" i="5"/>
  <c r="M430" i="5"/>
  <c r="N430" i="5" s="1"/>
  <c r="K337" i="5"/>
  <c r="M337" i="5"/>
  <c r="N337" i="5" s="1"/>
  <c r="K353" i="5"/>
  <c r="M353" i="5"/>
  <c r="N353" i="5" s="1"/>
  <c r="K166" i="5"/>
  <c r="M166" i="5"/>
  <c r="N166" i="5" s="1"/>
  <c r="K79" i="5"/>
  <c r="M79" i="5"/>
  <c r="N79" i="5" s="1"/>
  <c r="K87" i="5"/>
  <c r="M87" i="5"/>
  <c r="N87" i="5" s="1"/>
  <c r="K260" i="5"/>
  <c r="M260" i="5"/>
  <c r="N260" i="5" s="1"/>
  <c r="K408" i="5"/>
  <c r="M408" i="5"/>
  <c r="N408" i="5" s="1"/>
  <c r="K185" i="5"/>
  <c r="M185" i="5"/>
  <c r="N185" i="5" s="1"/>
  <c r="K463" i="5"/>
  <c r="M463" i="5"/>
  <c r="N463" i="5" s="1"/>
  <c r="K281" i="5"/>
  <c r="M281" i="5"/>
  <c r="N281" i="5" s="1"/>
  <c r="K295" i="5"/>
  <c r="M295" i="5"/>
  <c r="N295" i="5" s="1"/>
  <c r="K28" i="5"/>
  <c r="M28" i="5"/>
  <c r="N28" i="5" s="1"/>
  <c r="K47" i="5"/>
  <c r="M47" i="5"/>
  <c r="N47" i="5" s="1"/>
  <c r="K159" i="5"/>
  <c r="M159" i="5"/>
  <c r="N159" i="5" s="1"/>
  <c r="K273" i="5"/>
  <c r="M273" i="5"/>
  <c r="N273" i="5" s="1"/>
  <c r="K67" i="5"/>
  <c r="M67" i="5"/>
  <c r="N67" i="5" s="1"/>
  <c r="K350" i="5"/>
  <c r="M350" i="5"/>
  <c r="N350" i="5" s="1"/>
  <c r="K321" i="5"/>
  <c r="M321" i="5"/>
  <c r="N321" i="5" s="1"/>
  <c r="K444" i="5"/>
  <c r="M444" i="5"/>
  <c r="N444" i="5" s="1"/>
  <c r="K41" i="5"/>
  <c r="M41" i="5"/>
  <c r="N41" i="5" s="1"/>
  <c r="K288" i="5"/>
  <c r="M288" i="5"/>
  <c r="N288" i="5" s="1"/>
  <c r="K153" i="5"/>
  <c r="M153" i="5"/>
  <c r="N153" i="5" s="1"/>
  <c r="K306" i="5"/>
  <c r="M306" i="5"/>
  <c r="N306" i="5" s="1"/>
  <c r="K245" i="5"/>
  <c r="M245" i="5"/>
  <c r="N245" i="5" s="1"/>
  <c r="K434" i="5"/>
  <c r="M434" i="5"/>
  <c r="N434" i="5" s="1"/>
  <c r="K232" i="5"/>
  <c r="M232" i="5"/>
  <c r="N232" i="5" s="1"/>
  <c r="K361" i="5"/>
  <c r="M361" i="5"/>
  <c r="N361" i="5" s="1"/>
  <c r="K243" i="5"/>
  <c r="M243" i="5"/>
  <c r="N243" i="5" s="1"/>
  <c r="K127" i="5"/>
  <c r="M127" i="5"/>
  <c r="N127" i="5" s="1"/>
  <c r="K372" i="5"/>
  <c r="M372" i="5"/>
  <c r="N372" i="5" s="1"/>
  <c r="K258" i="5"/>
  <c r="M258" i="5"/>
  <c r="N258" i="5" s="1"/>
  <c r="K333" i="5"/>
  <c r="M333" i="5"/>
  <c r="N333" i="5" s="1"/>
  <c r="K214" i="5"/>
  <c r="M214" i="5"/>
  <c r="N214" i="5" s="1"/>
  <c r="K305" i="5"/>
  <c r="M305" i="5"/>
  <c r="N305" i="5" s="1"/>
  <c r="K379" i="5"/>
  <c r="M379" i="5"/>
  <c r="N379" i="5" s="1"/>
  <c r="K433" i="5"/>
  <c r="M433" i="5"/>
  <c r="N433" i="5" s="1"/>
  <c r="K413" i="5"/>
  <c r="M413" i="5"/>
  <c r="N413" i="5" s="1"/>
  <c r="K290" i="5"/>
  <c r="M290" i="5"/>
  <c r="N290" i="5" s="1"/>
  <c r="K90" i="5"/>
  <c r="M90" i="5"/>
  <c r="N90" i="5" s="1"/>
  <c r="K421" i="5"/>
  <c r="M421" i="5"/>
  <c r="N421" i="5" s="1"/>
  <c r="K389" i="5"/>
  <c r="M389" i="5"/>
  <c r="N389" i="5" s="1"/>
  <c r="K404" i="5"/>
  <c r="M404" i="5"/>
  <c r="N404" i="5" s="1"/>
  <c r="K235" i="5"/>
  <c r="M235" i="5"/>
  <c r="N235" i="5" s="1"/>
  <c r="K464" i="5"/>
  <c r="M464" i="5"/>
  <c r="N464" i="5" s="1"/>
  <c r="K255" i="5"/>
  <c r="M255" i="5"/>
  <c r="N255" i="5" s="1"/>
  <c r="K228" i="5"/>
  <c r="M228" i="5"/>
  <c r="N228" i="5" s="1"/>
  <c r="K33" i="5"/>
  <c r="M33" i="5"/>
  <c r="N33" i="5" s="1"/>
  <c r="K320" i="5"/>
  <c r="M320" i="5"/>
  <c r="N320" i="5" s="1"/>
  <c r="K222" i="5"/>
  <c r="M222" i="5"/>
  <c r="N222" i="5" s="1"/>
  <c r="K223" i="5"/>
  <c r="M223" i="5"/>
  <c r="N223" i="5" s="1"/>
  <c r="K206" i="5"/>
  <c r="M206" i="5"/>
  <c r="N206" i="5" s="1"/>
  <c r="K145" i="5"/>
  <c r="M145" i="5"/>
  <c r="N145" i="5" s="1"/>
  <c r="K282" i="5"/>
  <c r="M282" i="5"/>
  <c r="N282" i="5" s="1"/>
  <c r="K176" i="5"/>
  <c r="M176" i="5"/>
  <c r="N176" i="5" s="1"/>
  <c r="K224" i="5"/>
  <c r="M224" i="5"/>
  <c r="N224" i="5" s="1"/>
  <c r="K385" i="5"/>
  <c r="M385" i="5"/>
  <c r="N385" i="5" s="1"/>
  <c r="K370" i="5"/>
  <c r="M370" i="5"/>
  <c r="N370" i="5" s="1"/>
  <c r="K313" i="5"/>
  <c r="M313" i="5"/>
  <c r="N313" i="5" s="1"/>
  <c r="K440" i="5"/>
  <c r="M440" i="5"/>
  <c r="N440" i="5" s="1"/>
  <c r="K134" i="5"/>
  <c r="M134" i="5"/>
  <c r="N134" i="5" s="1"/>
  <c r="K276" i="5"/>
  <c r="M276" i="5"/>
  <c r="N276" i="5" s="1"/>
  <c r="K239" i="5"/>
  <c r="M239" i="5"/>
  <c r="N239" i="5" s="1"/>
  <c r="K218" i="5"/>
  <c r="M218" i="5"/>
  <c r="N218" i="5" s="1"/>
  <c r="K292" i="5"/>
  <c r="M292" i="5"/>
  <c r="N292" i="5" s="1"/>
  <c r="K330" i="5"/>
  <c r="M330" i="5"/>
  <c r="N330" i="5" s="1"/>
  <c r="K27" i="5"/>
  <c r="M27" i="5"/>
  <c r="N27" i="5" s="1"/>
  <c r="K348" i="5"/>
  <c r="M348" i="5"/>
  <c r="N348" i="5" s="1"/>
  <c r="K236" i="5"/>
  <c r="M236" i="5"/>
  <c r="N236" i="5" s="1"/>
  <c r="K94" i="5"/>
  <c r="M94" i="5"/>
  <c r="N94" i="5" s="1"/>
  <c r="K104" i="5"/>
  <c r="M104" i="5"/>
  <c r="N104" i="5" s="1"/>
  <c r="K431" i="5"/>
  <c r="M431" i="5"/>
  <c r="N431" i="5" s="1"/>
  <c r="K219" i="5"/>
  <c r="M219" i="5"/>
  <c r="N219" i="5" s="1"/>
  <c r="K32" i="5"/>
  <c r="M32" i="5"/>
  <c r="N32" i="5" s="1"/>
  <c r="K92" i="5"/>
  <c r="M92" i="5"/>
  <c r="N92" i="5" s="1"/>
  <c r="K364" i="5"/>
  <c r="M364" i="5"/>
  <c r="N364" i="5" s="1"/>
  <c r="K298" i="5"/>
  <c r="M298" i="5"/>
  <c r="N298" i="5" s="1"/>
  <c r="K180" i="5"/>
  <c r="M180" i="5"/>
  <c r="N180" i="5" s="1"/>
  <c r="K171" i="5"/>
  <c r="M171" i="5"/>
  <c r="N171" i="5" s="1"/>
  <c r="K80" i="5"/>
  <c r="M80" i="5"/>
  <c r="N80" i="5" s="1"/>
  <c r="K242" i="5"/>
  <c r="M242" i="5"/>
  <c r="N242" i="5" s="1"/>
  <c r="K448" i="5"/>
  <c r="M448" i="5"/>
  <c r="N448" i="5" s="1"/>
  <c r="K335" i="5"/>
  <c r="M335" i="5"/>
  <c r="N335" i="5" s="1"/>
  <c r="K344" i="5"/>
  <c r="M344" i="5"/>
  <c r="N344" i="5" s="1"/>
  <c r="K46" i="5"/>
  <c r="M46" i="5"/>
  <c r="N46" i="5" s="1"/>
  <c r="K374" i="5"/>
  <c r="M374" i="5"/>
  <c r="N374" i="5" s="1"/>
  <c r="K38" i="5"/>
  <c r="M38" i="5"/>
  <c r="N38" i="5" s="1"/>
  <c r="K307" i="5"/>
  <c r="M307" i="5"/>
  <c r="N307" i="5" s="1"/>
  <c r="K70" i="5"/>
  <c r="M70" i="5"/>
  <c r="N70" i="5" s="1"/>
  <c r="K52" i="5"/>
  <c r="M52" i="5"/>
  <c r="N52" i="5" s="1"/>
  <c r="K108" i="5"/>
  <c r="M108" i="5"/>
  <c r="N108" i="5" s="1"/>
  <c r="K140" i="5"/>
  <c r="M140" i="5"/>
  <c r="N140" i="5" s="1"/>
  <c r="K71" i="5"/>
  <c r="M71" i="5"/>
  <c r="N71" i="5" s="1"/>
  <c r="K165" i="5"/>
  <c r="M165" i="5"/>
  <c r="N165" i="5" s="1"/>
  <c r="K164" i="5"/>
  <c r="M164" i="5"/>
  <c r="N164" i="5" s="1"/>
  <c r="K279" i="5"/>
  <c r="M279" i="5"/>
  <c r="N279" i="5" s="1"/>
  <c r="K40" i="5"/>
  <c r="M40" i="5"/>
  <c r="N40" i="5" s="1"/>
  <c r="K88" i="5"/>
  <c r="M88" i="5"/>
  <c r="N88" i="5" s="1"/>
  <c r="K402" i="5"/>
  <c r="M402" i="5"/>
  <c r="N402" i="5" s="1"/>
  <c r="K173" i="5"/>
  <c r="M173" i="5"/>
  <c r="N173" i="5" s="1"/>
  <c r="K469" i="5"/>
  <c r="M469" i="5"/>
  <c r="N469" i="5" s="1"/>
  <c r="K265" i="5"/>
  <c r="M265" i="5"/>
  <c r="N265" i="5" s="1"/>
  <c r="K60" i="5"/>
  <c r="M60" i="5"/>
  <c r="N60" i="5" s="1"/>
  <c r="K72" i="5"/>
  <c r="M72" i="5"/>
  <c r="N72" i="5" s="1"/>
  <c r="K334" i="5"/>
  <c r="M334" i="5"/>
  <c r="N334" i="5" s="1"/>
  <c r="K253" i="5"/>
  <c r="M253" i="5"/>
  <c r="N253" i="5" s="1"/>
  <c r="K91" i="5"/>
  <c r="M91" i="5"/>
  <c r="N91" i="5" s="1"/>
  <c r="K317" i="5"/>
  <c r="M317" i="5"/>
  <c r="N317" i="5" s="1"/>
  <c r="K328" i="5"/>
  <c r="M328" i="5"/>
  <c r="N328" i="5" s="1"/>
  <c r="K182" i="5"/>
  <c r="M182" i="5"/>
  <c r="N182" i="5" s="1"/>
  <c r="K409" i="5"/>
  <c r="M409" i="5"/>
  <c r="N409" i="5" s="1"/>
  <c r="K151" i="5"/>
  <c r="M151" i="5"/>
  <c r="N151" i="5" s="1"/>
  <c r="K365" i="5"/>
  <c r="M365" i="5"/>
  <c r="N365" i="5" s="1"/>
  <c r="K354" i="5"/>
  <c r="M354" i="5"/>
  <c r="N354" i="5" s="1"/>
  <c r="K156" i="5"/>
  <c r="M156" i="5"/>
  <c r="N156" i="5" s="1"/>
  <c r="K199" i="5"/>
  <c r="M199" i="5"/>
  <c r="N199" i="5" s="1"/>
  <c r="K319" i="5"/>
  <c r="M319" i="5"/>
  <c r="N319" i="5" s="1"/>
  <c r="K277" i="5"/>
  <c r="M277" i="5"/>
  <c r="N277" i="5" s="1"/>
  <c r="K64" i="5"/>
  <c r="M64" i="5"/>
  <c r="N64" i="5" s="1"/>
  <c r="K19" i="5"/>
  <c r="N19" i="5"/>
  <c r="K466" i="5"/>
  <c r="M466" i="5"/>
  <c r="N466" i="5" s="1"/>
  <c r="K269" i="5"/>
  <c r="M269" i="5"/>
  <c r="N269" i="5" s="1"/>
  <c r="K139" i="5"/>
  <c r="M139" i="5"/>
  <c r="N139" i="5" s="1"/>
  <c r="K427" i="5"/>
  <c r="M427" i="5"/>
  <c r="N427" i="5" s="1"/>
  <c r="K388" i="5"/>
  <c r="M388" i="5"/>
  <c r="N388" i="5" s="1"/>
  <c r="K202" i="5"/>
  <c r="M202" i="5"/>
  <c r="N202" i="5" s="1"/>
  <c r="K378" i="5"/>
  <c r="M378" i="5"/>
  <c r="N378" i="5" s="1"/>
  <c r="K325" i="5"/>
  <c r="M325" i="5"/>
  <c r="N325" i="5" s="1"/>
  <c r="K262" i="5"/>
  <c r="M262" i="5"/>
  <c r="N262" i="5" s="1"/>
  <c r="K103" i="5"/>
  <c r="M103" i="5"/>
  <c r="N103" i="5" s="1"/>
  <c r="K57" i="5"/>
  <c r="M57" i="5"/>
  <c r="N57" i="5" s="1"/>
  <c r="K349" i="5"/>
  <c r="M349" i="5"/>
  <c r="N349" i="5" s="1"/>
  <c r="K406" i="5"/>
  <c r="M406" i="5"/>
  <c r="N406" i="5" s="1"/>
  <c r="K264" i="5"/>
  <c r="M264" i="5"/>
  <c r="N264" i="5" s="1"/>
  <c r="K229" i="5"/>
  <c r="M229" i="5"/>
  <c r="N229" i="5" s="1"/>
  <c r="K423" i="5"/>
  <c r="M423" i="5"/>
  <c r="N423" i="5" s="1"/>
  <c r="K147" i="5"/>
  <c r="M147" i="5"/>
  <c r="N147" i="5" s="1"/>
  <c r="K169" i="5"/>
  <c r="M169" i="5"/>
  <c r="N169" i="5" s="1"/>
  <c r="K445" i="5"/>
  <c r="M445" i="5"/>
  <c r="N445" i="5" s="1"/>
  <c r="K458" i="5"/>
  <c r="M458" i="5"/>
  <c r="N458" i="5" s="1"/>
  <c r="K300" i="5"/>
  <c r="M300" i="5"/>
  <c r="N300" i="5" s="1"/>
  <c r="K227" i="5"/>
  <c r="M227" i="5"/>
  <c r="N227" i="5" s="1"/>
  <c r="K252" i="5"/>
  <c r="M252" i="5"/>
  <c r="N252" i="5" s="1"/>
  <c r="K303" i="5"/>
  <c r="M303" i="5"/>
  <c r="N303" i="5" s="1"/>
  <c r="K452" i="5"/>
  <c r="M452" i="5"/>
  <c r="N452" i="5" s="1"/>
  <c r="K363" i="5"/>
  <c r="M363" i="5"/>
  <c r="N363" i="5" s="1"/>
  <c r="K65" i="5"/>
  <c r="M65" i="5"/>
  <c r="N65" i="5" s="1"/>
  <c r="K148" i="5"/>
  <c r="M148" i="5"/>
  <c r="N148" i="5" s="1"/>
  <c r="K155" i="5"/>
  <c r="M155" i="5"/>
  <c r="N155" i="5" s="1"/>
  <c r="K237" i="5"/>
  <c r="M237" i="5"/>
  <c r="N237" i="5" s="1"/>
  <c r="K121" i="5"/>
  <c r="M121" i="5"/>
  <c r="N121" i="5" s="1"/>
  <c r="K154" i="5"/>
  <c r="M154" i="5"/>
  <c r="N154" i="5" s="1"/>
  <c r="K96" i="5"/>
  <c r="M96" i="5"/>
  <c r="N96" i="5" s="1"/>
  <c r="K422" i="5"/>
  <c r="M422" i="5"/>
  <c r="N422" i="5" s="1"/>
  <c r="K332" i="5"/>
  <c r="M332" i="5"/>
  <c r="N332" i="5" s="1"/>
  <c r="K117" i="5"/>
  <c r="M117" i="5"/>
  <c r="N117" i="5" s="1"/>
  <c r="K126" i="5"/>
  <c r="M126" i="5"/>
  <c r="N126" i="5" s="1"/>
  <c r="K118" i="5"/>
  <c r="M118" i="5"/>
  <c r="N118" i="5" s="1"/>
  <c r="K157" i="5"/>
  <c r="M157" i="5"/>
  <c r="N157" i="5" s="1"/>
  <c r="K459" i="5"/>
  <c r="M459" i="5"/>
  <c r="N459" i="5" s="1"/>
  <c r="K254" i="5"/>
  <c r="M254" i="5"/>
  <c r="N254" i="5" s="1"/>
  <c r="K371" i="5"/>
  <c r="M371" i="5"/>
  <c r="N371" i="5" s="1"/>
  <c r="K109" i="5"/>
  <c r="M109" i="5"/>
  <c r="N109" i="5" s="1"/>
  <c r="K76" i="5"/>
  <c r="M76" i="5"/>
  <c r="N76" i="5" s="1"/>
  <c r="K68" i="5"/>
  <c r="M68" i="5"/>
  <c r="N68" i="5" s="1"/>
  <c r="K107" i="5"/>
  <c r="M107" i="5"/>
  <c r="N107" i="5" s="1"/>
  <c r="K412" i="5"/>
  <c r="M412" i="5"/>
  <c r="N412" i="5" s="1"/>
  <c r="K399" i="5"/>
  <c r="M399" i="5"/>
  <c r="N399" i="5" s="1"/>
  <c r="K205" i="5"/>
  <c r="M205" i="5"/>
  <c r="N205" i="5" s="1"/>
  <c r="K439" i="5"/>
  <c r="M439" i="5"/>
  <c r="N439" i="5" s="1"/>
  <c r="K311" i="5"/>
  <c r="M311" i="5"/>
  <c r="N311" i="5" s="1"/>
  <c r="K48" i="5"/>
  <c r="M48" i="5"/>
  <c r="N48" i="5" s="1"/>
  <c r="K93" i="5"/>
  <c r="M93" i="5"/>
  <c r="N93" i="5" s="1"/>
  <c r="K122" i="5"/>
  <c r="M122" i="5"/>
  <c r="N122" i="5" s="1"/>
  <c r="K50" i="5"/>
  <c r="M50" i="5"/>
  <c r="N50" i="5" s="1"/>
  <c r="K415" i="5"/>
  <c r="M415" i="5"/>
  <c r="N415" i="5" s="1"/>
  <c r="K322" i="5"/>
  <c r="M322" i="5"/>
  <c r="N322" i="5" s="1"/>
  <c r="K184" i="5"/>
  <c r="M184" i="5"/>
  <c r="N184" i="5" s="1"/>
  <c r="K37" i="5"/>
  <c r="M37" i="5"/>
  <c r="N37" i="5" s="1"/>
  <c r="K119" i="5"/>
  <c r="M119" i="5"/>
  <c r="N119" i="5" s="1"/>
  <c r="K392" i="5"/>
  <c r="M392" i="5"/>
  <c r="N392" i="5" s="1"/>
  <c r="K351" i="5"/>
  <c r="M351" i="5"/>
  <c r="N351" i="5" s="1"/>
  <c r="K387" i="5"/>
  <c r="M387" i="5"/>
  <c r="N387" i="5" s="1"/>
  <c r="K181" i="5"/>
  <c r="M181" i="5"/>
  <c r="N181" i="5" s="1"/>
  <c r="K56" i="5"/>
  <c r="M56" i="5"/>
  <c r="N56" i="5" s="1"/>
  <c r="K63" i="5"/>
  <c r="M63" i="5"/>
  <c r="N63" i="5" s="1"/>
  <c r="K425" i="5"/>
  <c r="M425" i="5"/>
  <c r="N425" i="5" s="1"/>
  <c r="K24" i="5"/>
  <c r="M24" i="5"/>
  <c r="N24" i="5" s="1"/>
  <c r="K352" i="5"/>
  <c r="M352" i="5"/>
  <c r="N352" i="5" s="1"/>
  <c r="K22" i="5"/>
  <c r="M22" i="5"/>
  <c r="N22" i="5" s="1"/>
  <c r="K467" i="5"/>
  <c r="M467" i="5"/>
  <c r="N467" i="5" s="1"/>
  <c r="K21" i="5"/>
  <c r="M21" i="5"/>
  <c r="N21" i="5" s="1"/>
  <c r="K267" i="5"/>
  <c r="M267" i="5"/>
  <c r="N267" i="5" s="1"/>
  <c r="K238" i="5"/>
  <c r="M238" i="5"/>
  <c r="N238" i="5" s="1"/>
  <c r="K42" i="5"/>
  <c r="M42" i="5"/>
  <c r="N42" i="5" s="1"/>
  <c r="K327" i="5"/>
  <c r="M327" i="5"/>
  <c r="N327" i="5" s="1"/>
  <c r="K204" i="5"/>
  <c r="M204" i="5"/>
  <c r="N204" i="5" s="1"/>
  <c r="K225" i="5"/>
  <c r="M225" i="5"/>
  <c r="N225" i="5" s="1"/>
  <c r="K345" i="5"/>
  <c r="M345" i="5"/>
  <c r="N345" i="5" s="1"/>
  <c r="K251" i="5"/>
  <c r="M251" i="5"/>
  <c r="N251" i="5" s="1"/>
  <c r="K34" i="5"/>
  <c r="M34" i="5"/>
  <c r="N34" i="5" s="1"/>
  <c r="K162" i="5"/>
  <c r="M162" i="5"/>
  <c r="N162" i="5" s="1"/>
  <c r="K201" i="5"/>
  <c r="M201" i="5"/>
  <c r="N201" i="5" s="1"/>
  <c r="K188" i="5"/>
  <c r="M188" i="5"/>
  <c r="N188" i="5" s="1"/>
  <c r="K132" i="5"/>
  <c r="M132" i="5"/>
  <c r="N132" i="5" s="1"/>
  <c r="K142" i="5"/>
  <c r="M142" i="5"/>
  <c r="N142" i="5" s="1"/>
  <c r="K69" i="5"/>
  <c r="M69" i="5"/>
  <c r="N69" i="5" s="1"/>
  <c r="K175" i="5"/>
  <c r="M175" i="5"/>
  <c r="N175" i="5" s="1"/>
  <c r="K468" i="5"/>
  <c r="M468" i="5"/>
  <c r="N468" i="5" s="1"/>
  <c r="K194" i="5"/>
  <c r="M194" i="5"/>
  <c r="N194" i="5" s="1"/>
  <c r="K198" i="5"/>
  <c r="M198" i="5"/>
  <c r="N198" i="5" s="1"/>
  <c r="K357" i="5"/>
  <c r="M357" i="5"/>
  <c r="N357" i="5" s="1"/>
  <c r="K113" i="5"/>
  <c r="M113" i="5"/>
  <c r="N113" i="5" s="1"/>
  <c r="K310" i="5"/>
  <c r="M310" i="5"/>
  <c r="N310" i="5" s="1"/>
  <c r="K55" i="5"/>
  <c r="M55" i="5"/>
  <c r="N55" i="5" s="1"/>
  <c r="K191" i="5"/>
  <c r="M191" i="5"/>
  <c r="N191" i="5" s="1"/>
  <c r="K261" i="5"/>
  <c r="M261" i="5"/>
  <c r="N261" i="5" s="1"/>
  <c r="K215" i="5"/>
  <c r="M215" i="5"/>
  <c r="N215" i="5" s="1"/>
  <c r="K136" i="5"/>
  <c r="M136" i="5"/>
  <c r="N136" i="5" s="1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K405" i="5"/>
  <c r="M405" i="5"/>
  <c r="N405" i="5" s="1"/>
  <c r="K193" i="5"/>
  <c r="M193" i="5"/>
  <c r="N193" i="5" s="1"/>
  <c r="K95" i="5"/>
  <c r="M95" i="5"/>
  <c r="N95" i="5" s="1"/>
  <c r="K231" i="5"/>
  <c r="M231" i="5"/>
  <c r="N231" i="5" s="1"/>
  <c r="K457" i="5"/>
  <c r="M457" i="5"/>
  <c r="N457" i="5" s="1"/>
  <c r="K186" i="5"/>
  <c r="M186" i="5"/>
  <c r="N186" i="5" s="1"/>
  <c r="K146" i="5"/>
  <c r="M146" i="5"/>
  <c r="N146" i="5" s="1"/>
  <c r="K447" i="5"/>
  <c r="M447" i="5"/>
  <c r="N447" i="5" s="1"/>
  <c r="K131" i="5"/>
  <c r="M131" i="5"/>
  <c r="N131" i="5" s="1"/>
  <c r="K83" i="5"/>
  <c r="M83" i="5"/>
  <c r="N83" i="5" s="1"/>
  <c r="K462" i="5"/>
  <c r="M462" i="5"/>
  <c r="N462" i="5" s="1"/>
  <c r="K355" i="5"/>
  <c r="M355" i="5"/>
  <c r="N355" i="5" s="1"/>
  <c r="K419" i="5"/>
  <c r="M419" i="5"/>
  <c r="N419" i="5" s="1"/>
  <c r="K244" i="5"/>
  <c r="M244" i="5"/>
  <c r="N244" i="5" s="1"/>
  <c r="K240" i="5"/>
  <c r="M240" i="5"/>
  <c r="N240" i="5" s="1"/>
  <c r="K150" i="5"/>
  <c r="M150" i="5"/>
  <c r="N150" i="5" s="1"/>
  <c r="K84" i="5"/>
  <c r="M84" i="5"/>
  <c r="N84" i="5" s="1"/>
  <c r="K316" i="5"/>
  <c r="M316" i="5"/>
  <c r="N316" i="5" s="1"/>
  <c r="K39" i="5"/>
  <c r="M39" i="5"/>
  <c r="N39" i="5" s="1"/>
  <c r="K216" i="5"/>
  <c r="M216" i="5"/>
  <c r="N216" i="5" s="1"/>
  <c r="K66" i="5"/>
  <c r="M66" i="5"/>
  <c r="N66" i="5" s="1"/>
  <c r="K418" i="5"/>
  <c r="M418" i="5"/>
  <c r="N418" i="5" s="1"/>
  <c r="K309" i="5"/>
  <c r="M309" i="5"/>
  <c r="N309" i="5" s="1"/>
  <c r="K75" i="5"/>
  <c r="M75" i="5"/>
  <c r="N75" i="5" s="1"/>
  <c r="K437" i="5"/>
  <c r="M437" i="5"/>
  <c r="N437" i="5" s="1"/>
  <c r="K250" i="5"/>
  <c r="M250" i="5"/>
  <c r="N250" i="5" s="1"/>
  <c r="K234" i="5"/>
  <c r="M234" i="5"/>
  <c r="N234" i="5" s="1"/>
  <c r="K163" i="5"/>
  <c r="M163" i="5"/>
  <c r="N163" i="5" s="1"/>
  <c r="K59" i="5"/>
  <c r="M59" i="5"/>
  <c r="N59" i="5" s="1"/>
  <c r="K312" i="5"/>
  <c r="M312" i="5"/>
  <c r="N312" i="5" s="1"/>
  <c r="K128" i="5"/>
  <c r="M128" i="5"/>
  <c r="N128" i="5" s="1"/>
  <c r="K442" i="5"/>
  <c r="M442" i="5"/>
  <c r="N442" i="5" s="1"/>
  <c r="K190" i="5"/>
  <c r="M190" i="5"/>
  <c r="N190" i="5" s="1"/>
  <c r="K393" i="5"/>
  <c r="M393" i="5"/>
  <c r="N393" i="5" s="1"/>
  <c r="K112" i="5"/>
  <c r="M112" i="5"/>
  <c r="N112" i="5" s="1"/>
  <c r="K209" i="5"/>
  <c r="M209" i="5"/>
  <c r="N209" i="5" s="1"/>
  <c r="K274" i="5"/>
  <c r="M274" i="5"/>
  <c r="N274" i="5" s="1"/>
  <c r="K381" i="5"/>
  <c r="M381" i="5"/>
  <c r="N381" i="5" s="1"/>
  <c r="K426" i="5"/>
  <c r="M426" i="5"/>
  <c r="N426" i="5" s="1"/>
  <c r="K221" i="5"/>
  <c r="M221" i="5"/>
  <c r="N221" i="5" s="1"/>
  <c r="K54" i="5"/>
  <c r="M54" i="5"/>
  <c r="N54" i="5" s="1"/>
  <c r="K278" i="5"/>
  <c r="M278" i="5"/>
  <c r="N278" i="5" s="1"/>
  <c r="K395" i="5"/>
  <c r="M395" i="5"/>
  <c r="N395" i="5" s="1"/>
  <c r="K329" i="5"/>
  <c r="M329" i="5"/>
  <c r="N329" i="5" s="1"/>
  <c r="K100" i="5"/>
  <c r="M100" i="5"/>
  <c r="N100" i="5" s="1"/>
  <c r="K45" i="5"/>
  <c r="M45" i="5"/>
  <c r="N45" i="5" s="1"/>
  <c r="K200" i="5"/>
  <c r="M200" i="5"/>
  <c r="N200" i="5" s="1"/>
  <c r="K81" i="5"/>
  <c r="M81" i="5"/>
  <c r="N81" i="5" s="1"/>
  <c r="K192" i="5"/>
  <c r="M192" i="5"/>
  <c r="N192" i="5" s="1"/>
  <c r="K456" i="5"/>
  <c r="M456" i="5"/>
  <c r="N456" i="5" s="1"/>
  <c r="K336" i="5"/>
  <c r="M336" i="5"/>
  <c r="N336" i="5" s="1"/>
  <c r="K211" i="5"/>
  <c r="M211" i="5"/>
  <c r="N211" i="5" s="1"/>
  <c r="K189" i="5"/>
  <c r="M189" i="5"/>
  <c r="N189" i="5" s="1"/>
  <c r="K451" i="5"/>
  <c r="M451" i="5"/>
  <c r="N451" i="5" s="1"/>
  <c r="K124" i="5"/>
  <c r="M124" i="5"/>
  <c r="N124" i="5" s="1"/>
  <c r="K343" i="5"/>
  <c r="M343" i="5"/>
  <c r="N343" i="5" s="1"/>
  <c r="K179" i="5"/>
  <c r="M179" i="5"/>
  <c r="N179" i="5" s="1"/>
  <c r="K315" i="5"/>
  <c r="M315" i="5"/>
  <c r="N315" i="5" s="1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73" i="5"/>
  <c r="M73" i="5"/>
  <c r="N73" i="5" s="1"/>
  <c r="K318" i="5"/>
  <c r="M318" i="5"/>
  <c r="N318" i="5" s="1"/>
  <c r="K141" i="5"/>
  <c r="M141" i="5"/>
  <c r="N141" i="5" s="1"/>
  <c r="K331" i="5"/>
  <c r="M331" i="5"/>
  <c r="N331" i="5" s="1"/>
  <c r="K394" i="5"/>
  <c r="M394" i="5"/>
  <c r="N394" i="5" s="1"/>
  <c r="K326" i="5"/>
  <c r="M326" i="5"/>
  <c r="N326" i="5" s="1"/>
  <c r="K82" i="5"/>
  <c r="M82" i="5"/>
  <c r="N82" i="5" s="1"/>
  <c r="K53" i="5"/>
  <c r="M53" i="5"/>
  <c r="N53" i="5" s="1"/>
  <c r="K210" i="5"/>
  <c r="M210" i="5"/>
  <c r="N210" i="5" s="1"/>
  <c r="K196" i="5"/>
  <c r="M196" i="5"/>
  <c r="N196" i="5" s="1"/>
  <c r="K125" i="5"/>
  <c r="M125" i="5"/>
  <c r="N125" i="5" s="1"/>
  <c r="K366" i="5"/>
  <c r="M366" i="5"/>
  <c r="N366" i="5" s="1"/>
  <c r="K195" i="5"/>
  <c r="M195" i="5"/>
  <c r="N195" i="5" s="1"/>
  <c r="K420" i="5"/>
  <c r="M420" i="5"/>
  <c r="N420" i="5" s="1"/>
  <c r="K43" i="5"/>
  <c r="M43" i="5"/>
  <c r="N43" i="5" s="1"/>
  <c r="K460" i="5"/>
  <c r="M460" i="5"/>
  <c r="N460" i="5" s="1"/>
  <c r="K174" i="5"/>
  <c r="M174" i="5"/>
  <c r="N174" i="5" s="1"/>
  <c r="K203" i="5"/>
  <c r="M203" i="5"/>
  <c r="N203" i="5" s="1"/>
  <c r="K384" i="5"/>
  <c r="M384" i="5"/>
  <c r="N384" i="5" s="1"/>
  <c r="K49" i="5"/>
  <c r="M49" i="5"/>
  <c r="N49" i="5" s="1"/>
  <c r="K410" i="5"/>
  <c r="M410" i="5"/>
  <c r="N410" i="5" s="1"/>
  <c r="K20" i="5"/>
  <c r="N20" i="5"/>
  <c r="K446" i="5"/>
  <c r="M446" i="5"/>
  <c r="N446" i="5" s="1"/>
  <c r="K342" i="5"/>
  <c r="M342" i="5"/>
  <c r="N342" i="5" s="1"/>
  <c r="K368" i="5"/>
  <c r="M368" i="5"/>
  <c r="N368" i="5" s="1"/>
  <c r="K249" i="5"/>
  <c r="M249" i="5"/>
  <c r="N249" i="5" s="1"/>
  <c r="K375" i="5"/>
  <c r="M375" i="5"/>
  <c r="N375" i="5" s="1"/>
  <c r="K137" i="5"/>
  <c r="M137" i="5"/>
  <c r="N137" i="5" s="1"/>
  <c r="K449" i="5"/>
  <c r="M449" i="5"/>
  <c r="N449" i="5" s="1"/>
  <c r="K390" i="5"/>
  <c r="M390" i="5"/>
  <c r="N390" i="5" s="1"/>
  <c r="K167" i="5"/>
  <c r="M167" i="5"/>
  <c r="N167" i="5" s="1"/>
  <c r="K391" i="5"/>
  <c r="M391" i="5"/>
  <c r="N391" i="5" s="1"/>
  <c r="K170" i="5"/>
  <c r="M170" i="5"/>
  <c r="N170" i="5" s="1"/>
  <c r="K246" i="5"/>
  <c r="M246" i="5"/>
  <c r="N246" i="5" s="1"/>
  <c r="K183" i="5"/>
  <c r="M183" i="5"/>
  <c r="N183" i="5" s="1"/>
  <c r="K284" i="5"/>
  <c r="M284" i="5"/>
  <c r="N284" i="5" s="1"/>
  <c r="K435" i="5"/>
  <c r="M435" i="5"/>
  <c r="N435" i="5" s="1"/>
  <c r="K256" i="5"/>
  <c r="M256" i="5"/>
  <c r="N256" i="5" s="1"/>
  <c r="K160" i="5"/>
  <c r="M160" i="5"/>
  <c r="N160" i="5" s="1"/>
  <c r="K454" i="5"/>
  <c r="M454" i="5"/>
  <c r="N454" i="5" s="1"/>
  <c r="K263" i="5"/>
  <c r="M263" i="5"/>
  <c r="N263" i="5" s="1"/>
  <c r="K286" i="5"/>
  <c r="M286" i="5"/>
  <c r="N286" i="5" s="1"/>
  <c r="K114" i="5"/>
  <c r="M114" i="5"/>
  <c r="N114" i="5" s="1"/>
  <c r="K308" i="5"/>
  <c r="M308" i="5"/>
  <c r="N308" i="5" s="1"/>
  <c r="K299" i="5"/>
  <c r="M299" i="5"/>
  <c r="N299" i="5" s="1"/>
  <c r="K455" i="5"/>
  <c r="M455" i="5"/>
  <c r="N455" i="5" s="1"/>
  <c r="K323" i="5"/>
  <c r="M323" i="5"/>
  <c r="N323" i="5" s="1"/>
  <c r="K143" i="5"/>
  <c r="M143" i="5"/>
  <c r="N143" i="5" s="1"/>
  <c r="K74" i="5"/>
  <c r="M74" i="5"/>
  <c r="N74" i="5" s="1"/>
  <c r="K120" i="5"/>
  <c r="M120" i="5"/>
  <c r="N120" i="5" s="1"/>
  <c r="K61" i="5"/>
  <c r="M61" i="5"/>
  <c r="N61" i="5" s="1"/>
  <c r="K347" i="5"/>
  <c r="M347" i="5"/>
  <c r="N347" i="5" s="1"/>
  <c r="K271" i="5"/>
  <c r="M271" i="5"/>
  <c r="N271" i="5" s="1"/>
  <c r="K450" i="5"/>
  <c r="M450" i="5"/>
  <c r="N450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233" i="5"/>
  <c r="M233" i="5"/>
  <c r="N233" i="5" s="1"/>
  <c r="K187" i="5"/>
  <c r="M187" i="5"/>
  <c r="N187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K217" i="5"/>
  <c r="M217" i="5"/>
  <c r="N217" i="5" s="1"/>
  <c r="K149" i="5"/>
  <c r="M149" i="5"/>
  <c r="N149" i="5" s="1"/>
  <c r="K403" i="5"/>
  <c r="M403" i="5"/>
  <c r="N403" i="5" s="1"/>
  <c r="K339" i="5"/>
  <c r="M339" i="5"/>
  <c r="N339" i="5" s="1"/>
  <c r="K400" i="5"/>
  <c r="M400" i="5"/>
  <c r="N400" i="5" s="1"/>
  <c r="K116" i="5"/>
  <c r="M116" i="5"/>
  <c r="N116" i="5" s="1"/>
  <c r="K248" i="5"/>
  <c r="M248" i="5"/>
  <c r="N248" i="5" s="1"/>
  <c r="K275" i="5"/>
  <c r="M275" i="5"/>
  <c r="N275" i="5" s="1"/>
  <c r="K398" i="5"/>
  <c r="M398" i="5"/>
  <c r="N398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K259" i="5"/>
  <c r="M259" i="5"/>
  <c r="N259" i="5" s="1"/>
  <c r="K257" i="5"/>
  <c r="M257" i="5"/>
  <c r="N257" i="5" s="1"/>
  <c r="K44" i="5"/>
  <c r="M44" i="5"/>
  <c r="N44" i="5" s="1"/>
  <c r="K432" i="5"/>
  <c r="M432" i="5"/>
  <c r="N432" i="5" s="1"/>
  <c r="K289" i="5"/>
  <c r="M289" i="5"/>
  <c r="N289" i="5" s="1"/>
  <c r="K77" i="5"/>
  <c r="M77" i="5"/>
  <c r="N77" i="5" s="1"/>
  <c r="K396" i="5"/>
  <c r="M396" i="5"/>
  <c r="N396" i="5" s="1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N324" i="5"/>
  <c r="N380" i="5"/>
  <c r="E14" i="5"/>
  <c r="R9" i="5"/>
  <c r="R5" i="5"/>
  <c r="P19" i="5" l="1"/>
</calcChain>
</file>

<file path=xl/sharedStrings.xml><?xml version="1.0" encoding="utf-8"?>
<sst xmlns="http://schemas.openxmlformats.org/spreadsheetml/2006/main" count="2254" uniqueCount="277">
  <si>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</si>
  <si>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</si>
  <si>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</si>
  <si>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</si>
  <si>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</si>
  <si>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</si>
  <si>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</si>
  <si>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</si>
  <si>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</si>
  <si>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</si>
  <si>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</si>
  <si>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</si>
  <si>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</si>
  <si>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</si>
  <si>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Note: Z(FCC)=12, Z(HCP)=12, Z(BCC)=8</t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</si>
  <si>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</si>
  <si>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</si>
  <si>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</si>
  <si>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</si>
  <si>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</si>
  <si>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</si>
  <si>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</si>
  <si>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</si>
  <si>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</si>
  <si>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</si>
  <si>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</si>
  <si>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</si>
  <si>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</si>
  <si>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</si>
  <si>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</si>
  <si>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</si>
  <si>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</si>
  <si>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</si>
  <si>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(FCC)=4, (HCP)=2, (BCC)=2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</si>
  <si>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</si>
  <si>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</si>
  <si>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</si>
  <si>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</si>
  <si>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</si>
  <si>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&lt;- re=a0/factor. i.e., FCC:a0/sqrt(2), BCC:a0/1, ideal HCP:a0(FCC or BCC)*/sqrt(3)*(4/3)^(1/3)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</si>
  <si>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</si>
  <si>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</si>
  <si>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</si>
  <si>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</si>
  <si>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</si>
  <si>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</si>
  <si>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</si>
  <si>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</si>
  <si>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</si>
  <si>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</si>
  <si>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</si>
  <si>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</si>
  <si>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</si>
  <si>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</si>
  <si>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</si>
  <si>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</si>
  <si>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</si>
  <si>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</si>
  <si>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</si>
  <si>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</si>
  <si>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</si>
  <si>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</si>
  <si>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</si>
  <si>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</si>
  <si>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</si>
  <si>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</si>
  <si>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</si>
  <si>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</si>
  <si>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</si>
  <si>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</si>
  <si>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</si>
  <si>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</si>
  <si>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</si>
  <si>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</si>
  <si>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</si>
  <si>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</si>
  <si>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</si>
  <si>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</si>
  <si>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</si>
  <si>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</si>
  <si>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</si>
  <si>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</si>
  <si>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</si>
  <si>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</si>
  <si>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</si>
  <si>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</si>
  <si>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</si>
  <si>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</si>
  <si>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</si>
  <si>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</si>
  <si>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</si>
  <si>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</si>
  <si>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</si>
  <si>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</si>
  <si>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</si>
  <si>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</si>
  <si>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</si>
  <si>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</si>
  <si>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</si>
  <si>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</si>
  <si>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</si>
  <si>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</si>
  <si>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</si>
  <si>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</si>
  <si>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</si>
  <si>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</si>
  <si>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</si>
  <si>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</si>
  <si>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</si>
  <si>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</si>
  <si>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</si>
  <si>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</si>
  <si>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</si>
  <si>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</si>
  <si>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</si>
  <si>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</si>
  <si>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</si>
  <si>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</si>
  <si>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</si>
  <si>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</si>
  <si>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</si>
  <si>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</si>
  <si>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</si>
  <si>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</si>
  <si>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</si>
  <si>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</si>
  <si>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</si>
  <si>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</si>
  <si>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</si>
  <si>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</si>
  <si>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</si>
  <si>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</si>
  <si>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</si>
  <si>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</si>
  <si>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</si>
  <si>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</si>
  <si>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</si>
  <si>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</si>
  <si>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</si>
  <si>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</si>
  <si>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</si>
  <si>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</si>
  <si>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</si>
  <si>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</si>
  <si>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</si>
  <si>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</si>
  <si>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</si>
  <si>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</si>
  <si>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</si>
  <si>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</si>
  <si>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</si>
  <si>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</si>
  <si>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</si>
  <si>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</si>
  <si>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</si>
  <si>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</si>
  <si>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</si>
  <si>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</si>
  <si>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</si>
  <si>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</si>
  <si>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</si>
  <si>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</si>
  <si>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</si>
  <si>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</si>
  <si>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</si>
  <si>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</si>
  <si>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</si>
  <si>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</si>
  <si>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</si>
  <si>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</si>
  <si>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</si>
  <si>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</si>
  <si>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</si>
  <si>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</si>
  <si>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</si>
  <si>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</si>
  <si>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</si>
  <si>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</si>
  <si>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</si>
  <si>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</si>
  <si>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</si>
  <si>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</si>
  <si>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</si>
  <si>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</si>
  <si>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</si>
  <si>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</si>
  <si>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</si>
  <si>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</si>
  <si>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</si>
  <si>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</si>
  <si>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</si>
  <si>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</si>
  <si>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</si>
  <si>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</si>
  <si>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</si>
  <si>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</si>
  <si>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</si>
  <si>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</si>
  <si>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</si>
  <si>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</si>
  <si>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</si>
  <si>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</si>
  <si>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</si>
  <si>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</si>
  <si>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</si>
  <si>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</si>
  <si>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</si>
  <si>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</si>
  <si>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</si>
  <si>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</si>
  <si>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</si>
  <si>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</si>
  <si>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</si>
  <si>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</si>
  <si>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</si>
  <si>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</si>
  <si>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</si>
  <si>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</si>
  <si>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</si>
  <si>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</si>
  <si>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</si>
  <si>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</si>
  <si>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</si>
  <si>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</si>
  <si>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</si>
  <si>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</si>
  <si>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</si>
  <si>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</si>
  <si>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</si>
  <si>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</si>
  <si>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</si>
  <si>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</si>
  <si>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</si>
  <si>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</si>
  <si>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</si>
  <si>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</si>
  <si>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</si>
  <si>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</si>
  <si>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</si>
  <si>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</si>
  <si>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</si>
  <si>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</si>
  <si>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</si>
  <si>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</si>
  <si>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</si>
  <si>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</si>
  <si>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</si>
  <si>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</si>
  <si>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</si>
  <si>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</si>
  <si>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&lt;- FCC:sqrt(2), BCC:2/sqrt(3), ideal HCP:sqrt(3)/(4/3)^(1/3)</t>
    <phoneticPr fontId="1"/>
  </si>
  <si>
    <t>pair_coeff 1 1</t>
    <phoneticPr fontId="1"/>
  </si>
  <si>
    <t>pair_style smatb # R0(A)   p       q     A(eV)   xi(eV)  Rcs(A)   Rc(A): 2NN</t>
    <phoneticPr fontId="1"/>
  </si>
  <si>
    <t>pair_style smatb # R0(A)   p       q     A(eV)   xi(eV)  Rcs(A)   Rc(A): 1NN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</si>
  <si>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</si>
  <si>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</si>
  <si>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</si>
  <si>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</si>
  <si>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</si>
  <si>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</si>
  <si>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</si>
  <si>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</si>
  <si>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</si>
  <si>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</si>
  <si>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</si>
  <si>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</si>
  <si>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Constraints 2</t>
    <phoneticPr fontId="1"/>
  </si>
  <si>
    <t>&lt;-Not use</t>
  </si>
  <si>
    <t>r&gt;= rp(for p/q)</t>
    <phoneticPr fontId="1"/>
  </si>
  <si>
    <t>Note: If it is larger than this, the effect of p/q (&gt;=2) will occur.</t>
    <phoneticPr fontId="1"/>
  </si>
  <si>
    <t xml:space="preserve"> -&gt;</t>
    <phoneticPr fontId="1"/>
  </si>
  <si>
    <t>&lt;-</t>
    <phoneticPr fontId="1"/>
  </si>
  <si>
    <t xml:space="preserve"> -&gt;</t>
    <phoneticPr fontId="1"/>
  </si>
  <si>
    <t>&lt;-</t>
    <phoneticPr fontId="1"/>
  </si>
  <si>
    <t>murnaghan</t>
  </si>
  <si>
    <t>H</t>
  </si>
  <si>
    <t>Hg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</si>
</sst>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177" fontId="0" fillId="0" borderId="9" xfId="0" applyNumberFormat="1" applyBorder="1">
      <alignment vertical="center"/>
    </xf>
    <xf numFmtId="0" fontId="0" fillId="1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7" fillId="0" borderId="1" xfId="0" applyNumberFormat="1" applyFont="1" applyBorder="1">
      <alignment vertical="center"/>
    </xf>
    <xf numFmtId="0" fontId="7" fillId="14" borderId="1" xfId="0" applyFont="1" applyFill="1" applyBorder="1">
      <alignment vertical="center"/>
    </xf>
    <xf numFmtId="0" fontId="5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fit_2NN_FCC!$H$19:$H$469</c:f>
              <c:numCache>
                <c:formatCode>0.0000</c:formatCode>
                <c:ptCount val="451"/>
                <c:pt idx="0">
                  <c:v>0.55602222467393658</c:v>
                </c:pt>
                <c:pt idx="1">
                  <c:v>0.2947954896463843</c:v>
                </c:pt>
                <c:pt idx="2">
                  <c:v>4.4952500397558333E-2</c:v>
                </c:pt>
                <c:pt idx="3">
                  <c:v>-0.19390515946543388</c:v>
                </c:pt>
                <c:pt idx="4">
                  <c:v>-0.42216310340670316</c:v>
                </c:pt>
                <c:pt idx="5">
                  <c:v>-0.64019453209625987</c:v>
                </c:pt>
                <c:pt idx="6">
                  <c:v>-0.84836061214049752</c:v>
                </c:pt>
                <c:pt idx="7">
                  <c:v>-1.0470108437303158</c:v>
                </c:pt>
                <c:pt idx="8">
                  <c:v>-1.2364834175198698</c:v>
                </c:pt>
                <c:pt idx="9">
                  <c:v>-1.4171055610403838</c:v>
                </c:pt>
                <c:pt idx="10">
                  <c:v>-1.5891938749451142</c:v>
                </c:pt>
                <c:pt idx="11">
                  <c:v>-1.7530546593734369</c:v>
                </c:pt>
                <c:pt idx="12">
                  <c:v>-1.9089842307140947</c:v>
                </c:pt>
                <c:pt idx="13">
                  <c:v>-2.0572692290400014</c:v>
                </c:pt>
                <c:pt idx="14">
                  <c:v>-2.1981869164794592</c:v>
                </c:pt>
                <c:pt idx="15">
                  <c:v>-2.3320054667813843</c:v>
                </c:pt>
                <c:pt idx="16">
                  <c:v>-2.4589842463250471</c:v>
                </c:pt>
                <c:pt idx="17">
                  <c:v>-2.5793740868179116</c:v>
                </c:pt>
                <c:pt idx="18">
                  <c:v>-2.6934175499184483</c:v>
                </c:pt>
                <c:pt idx="19">
                  <c:v>-2.8013491840142768</c:v>
                </c:pt>
                <c:pt idx="20">
                  <c:v>-2.9033957733795992</c:v>
                </c:pt>
                <c:pt idx="21">
                  <c:v>-2.9997765799297182</c:v>
                </c:pt>
                <c:pt idx="22">
                  <c:v>-3.0907035777843981</c:v>
                </c:pt>
                <c:pt idx="23">
                  <c:v>-3.1763816808459762</c:v>
                </c:pt>
                <c:pt idx="24">
                  <c:v>-3.2570089635924018</c:v>
                </c:pt>
                <c:pt idx="25">
                  <c:v>-3.3327768752798668</c:v>
                </c:pt>
                <c:pt idx="26">
                  <c:v>-3.4038704477442479</c:v>
                </c:pt>
                <c:pt idx="27">
                  <c:v>-3.4704684969853647</c:v>
                </c:pt>
                <c:pt idx="28">
                  <c:v>-3.5327438187129077</c:v>
                </c:pt>
                <c:pt idx="29">
                  <c:v>-3.5908633780279429</c:v>
                </c:pt>
                <c:pt idx="30">
                  <c:v>-3.6449884934090302</c:v>
                </c:pt>
                <c:pt idx="31">
                  <c:v>-3.6952750151673328</c:v>
                </c:pt>
                <c:pt idx="32">
                  <c:v>-3.7418734985304218</c:v>
                </c:pt>
                <c:pt idx="33">
                  <c:v>-3.7849293715101306</c:v>
                </c:pt>
                <c:pt idx="34">
                  <c:v>-3.824583097705379</c:v>
                </c:pt>
                <c:pt idx="35">
                  <c:v>-3.8609703341867414</c:v>
                </c:pt>
                <c:pt idx="36">
                  <c:v>-3.8942220846053579</c:v>
                </c:pt>
                <c:pt idx="37">
                  <c:v>-3.9244648476648711</c:v>
                </c:pt>
                <c:pt idx="38">
                  <c:v>-3.9518207610910925</c:v>
                </c:pt>
                <c:pt idx="39">
                  <c:v>-3.9764077412304224</c:v>
                </c:pt>
                <c:pt idx="40">
                  <c:v>-3.9983396184042777</c:v>
                </c:pt>
                <c:pt idx="41">
                  <c:v>-4.0177262681432797</c:v>
                </c:pt>
                <c:pt idx="42">
                  <c:v>-4.0346737384214055</c:v>
                </c:pt>
                <c:pt idx="43">
                  <c:v>-4.0492843730069934</c:v>
                </c:pt>
                <c:pt idx="44">
                  <c:v>-4.0616569310441379</c:v>
                </c:pt>
                <c:pt idx="45">
                  <c:v>-4.0718867029748385</c:v>
                </c:pt>
                <c:pt idx="46">
                  <c:v>-4.0800656229091539</c:v>
                </c:pt>
                <c:pt idx="47">
                  <c:v>-4.0862823775475654</c:v>
                </c:pt>
                <c:pt idx="48">
                  <c:v>-4.090622511756818</c:v>
                </c:pt>
                <c:pt idx="49">
                  <c:v>-4.0931685308976515</c:v>
                </c:pt>
                <c:pt idx="50">
                  <c:v>-4.0940000000000003</c:v>
                </c:pt>
                <c:pt idx="51">
                  <c:v>-4.0931936398786206</c:v>
                </c:pt>
                <c:pt idx="52">
                  <c:v>-4.090823420279345</c:v>
                </c:pt>
                <c:pt idx="53">
                  <c:v>-4.0869606501437179</c:v>
                </c:pt>
                <c:pt idx="54">
                  <c:v>-4.0816740650771832</c:v>
                </c:pt>
                <c:pt idx="55">
                  <c:v>-4.0750299121036289</c:v>
                </c:pt>
                <c:pt idx="56">
                  <c:v>-4.0670920317866956</c:v>
                </c:pt>
                <c:pt idx="57">
                  <c:v>-4.0579219377959967</c:v>
                </c:pt>
                <c:pt idx="58">
                  <c:v>-4.0475788939941264</c:v>
                </c:pt>
                <c:pt idx="59">
                  <c:v>-4.0361199891182187</c:v>
                </c:pt>
                <c:pt idx="60">
                  <c:v>-4.0236002091276397</c:v>
                </c:pt>
                <c:pt idx="61">
                  <c:v>-4.0100725072874361</c:v>
                </c:pt>
                <c:pt idx="62">
                  <c:v>-3.9955878720550695</c:v>
                </c:pt>
                <c:pt idx="63">
                  <c:v>-3.9801953928361176</c:v>
                </c:pt>
                <c:pt idx="64">
                  <c:v>-3.9639423236726747</c:v>
                </c:pt>
                <c:pt idx="65">
                  <c:v>-3.9468741449263827</c:v>
                </c:pt>
                <c:pt idx="66">
                  <c:v>-3.9290346230162423</c:v>
                </c:pt>
                <c:pt idx="67">
                  <c:v>-3.9104658682696067</c:v>
                </c:pt>
                <c:pt idx="68">
                  <c:v>-3.8912083909430883</c:v>
                </c:pt>
                <c:pt idx="69">
                  <c:v>-3.8713011554684762</c:v>
                </c:pt>
                <c:pt idx="70">
                  <c:v>-3.850781632977144</c:v>
                </c:pt>
                <c:pt idx="71">
                  <c:v>-3.8296858521549293</c:v>
                </c:pt>
                <c:pt idx="72">
                  <c:v>-3.8080484484779138</c:v>
                </c:pt>
                <c:pt idx="73">
                  <c:v>-3.7859027118780877</c:v>
                </c:pt>
                <c:pt idx="74">
                  <c:v>-3.7632806328864898</c:v>
                </c:pt>
                <c:pt idx="75">
                  <c:v>-3.7402129472999794</c:v>
                </c:pt>
                <c:pt idx="76">
                  <c:v>-3.7167291794165029</c:v>
                </c:pt>
                <c:pt idx="77">
                  <c:v>-3.6928576838823828</c:v>
                </c:pt>
                <c:pt idx="78">
                  <c:v>-3.6686256861939093</c:v>
                </c:pt>
                <c:pt idx="79">
                  <c:v>-3.6440593218942618</c:v>
                </c:pt>
                <c:pt idx="80">
                  <c:v>-3.6191836745056016</c:v>
                </c:pt>
                <c:pt idx="81">
                  <c:v>-3.5940228122350262</c:v>
                </c:pt>
                <c:pt idx="82">
                  <c:v>-3.5685998234919007</c:v>
                </c:pt>
                <c:pt idx="83">
                  <c:v>-3.542936851253041</c:v>
                </c:pt>
                <c:pt idx="84">
                  <c:v>-3.5170551263111069</c:v>
                </c:pt>
                <c:pt idx="85">
                  <c:v>-3.4909749994405432</c:v>
                </c:pt>
                <c:pt idx="86">
                  <c:v>-3.4647159725144059</c:v>
                </c:pt>
                <c:pt idx="87">
                  <c:v>-3.4382967286044153</c:v>
                </c:pt>
                <c:pt idx="88">
                  <c:v>-3.4117351610956352</c:v>
                </c:pt>
                <c:pt idx="89">
                  <c:v>-3.3850484018462419</c:v>
                </c:pt>
                <c:pt idx="90">
                  <c:v>-3.3582528484219578</c:v>
                </c:pt>
                <c:pt idx="91">
                  <c:v>-3.3313641904338507</c:v>
                </c:pt>
                <c:pt idx="92">
                  <c:v>-3.3043974350073291</c:v>
                </c:pt>
                <c:pt idx="93">
                  <c:v>-3.2773669314093774</c:v>
                </c:pt>
                <c:pt idx="94">
                  <c:v>-3.2502863948602365</c:v>
                </c:pt>
                <c:pt idx="95">
                  <c:v>-3.223168929554975</c:v>
                </c:pt>
                <c:pt idx="96">
                  <c:v>-3.1960270509196391</c:v>
                </c:pt>
                <c:pt idx="97">
                  <c:v>-3.1688727071259355</c:v>
                </c:pt>
                <c:pt idx="98">
                  <c:v>-3.1417172998876675</c:v>
                </c:pt>
                <c:pt idx="99">
                  <c:v>-3.114571704561496</c:v>
                </c:pt>
                <c:pt idx="100">
                  <c:v>-3.0874462895738692</c:v>
                </c:pt>
                <c:pt idx="101">
                  <c:v>-3.060350935195348</c:v>
                </c:pt>
                <c:pt idx="102">
                  <c:v>-3.0332950516829111</c:v>
                </c:pt>
                <c:pt idx="103">
                  <c:v>-3.0062875968101954</c:v>
                </c:pt>
                <c:pt idx="104">
                  <c:v>-2.9793370928050416</c:v>
                </c:pt>
                <c:pt idx="105">
                  <c:v>-2.9524516427131191</c:v>
                </c:pt>
                <c:pt idx="106">
                  <c:v>-2.9256389462058565</c:v>
                </c:pt>
                <c:pt idx="107">
                  <c:v>-2.8989063148503389</c:v>
                </c:pt>
                <c:pt idx="108">
                  <c:v>-2.8722606868583016</c:v>
                </c:pt>
                <c:pt idx="109">
                  <c:v>-2.8457086413308468</c:v>
                </c:pt>
                <c:pt idx="110">
                  <c:v>-2.8192564120149912</c:v>
                </c:pt>
                <c:pt idx="111">
                  <c:v>-2.7929099005876581</c:v>
                </c:pt>
                <c:pt idx="112">
                  <c:v>-2.7666746894822971</c:v>
                </c:pt>
                <c:pt idx="113">
                  <c:v>-2.7405560542727754</c:v>
                </c:pt>
                <c:pt idx="114">
                  <c:v>-2.71455897562883</c:v>
                </c:pt>
                <c:pt idx="115">
                  <c:v>-2.6886881508568572</c:v>
                </c:pt>
                <c:pt idx="116">
                  <c:v>-2.6629480050394476</c:v>
                </c:pt>
                <c:pt idx="117">
                  <c:v>-2.6373427017866318</c:v>
                </c:pt>
                <c:pt idx="118">
                  <c:v>-2.6118761536114317</c:v>
                </c:pt>
                <c:pt idx="119">
                  <c:v>-2.5865520319419</c:v>
                </c:pt>
                <c:pt idx="120">
                  <c:v>-2.5613737767814881</c:v>
                </c:pt>
                <c:pt idx="121">
                  <c:v>-2.5363446060291825</c:v>
                </c:pt>
                <c:pt idx="122">
                  <c:v>-2.5114675244705262</c:v>
                </c:pt>
                <c:pt idx="123">
                  <c:v>-2.4867453324502935</c:v>
                </c:pt>
                <c:pt idx="124">
                  <c:v>-2.4621806342372383</c:v>
                </c:pt>
                <c:pt idx="125">
                  <c:v>-2.4377758460910375</c:v>
                </c:pt>
                <c:pt idx="126">
                  <c:v>-2.4135332040412165</c:v>
                </c:pt>
                <c:pt idx="127">
                  <c:v>-2.3894547713875576</c:v>
                </c:pt>
                <c:pt idx="128">
                  <c:v>-2.3655424459311845</c:v>
                </c:pt>
                <c:pt idx="129">
                  <c:v>-2.341797966945236</c:v>
                </c:pt>
                <c:pt idx="130">
                  <c:v>-2.3182229218937702</c:v>
                </c:pt>
                <c:pt idx="131">
                  <c:v>-2.2948187529072497</c:v>
                </c:pt>
                <c:pt idx="132">
                  <c:v>-2.2715867630227318</c:v>
                </c:pt>
                <c:pt idx="133">
                  <c:v>-2.2485281221965976</c:v>
                </c:pt>
                <c:pt idx="134">
                  <c:v>-2.2256438730974306</c:v>
                </c:pt>
                <c:pt idx="135">
                  <c:v>-2.2029349366864199</c:v>
                </c:pt>
                <c:pt idx="136">
                  <c:v>-2.1804021175923984</c:v>
                </c:pt>
                <c:pt idx="137">
                  <c:v>-2.1580461092884589</c:v>
                </c:pt>
                <c:pt idx="138">
                  <c:v>-2.1358674990768067</c:v>
                </c:pt>
                <c:pt idx="139">
                  <c:v>-2.1138667728883553</c:v>
                </c:pt>
                <c:pt idx="140">
                  <c:v>-2.0920443199033243</c:v>
                </c:pt>
                <c:pt idx="141">
                  <c:v>-2.0704004369989226</c:v>
                </c:pt>
                <c:pt idx="142">
                  <c:v>-2.0489353330299989</c:v>
                </c:pt>
                <c:pt idx="143">
                  <c:v>-2.0276491329483592</c:v>
                </c:pt>
                <c:pt idx="144">
                  <c:v>-2.006541881766259</c:v>
                </c:pt>
                <c:pt idx="145">
                  <c:v>-1.9856135483694142</c:v>
                </c:pt>
                <c:pt idx="146">
                  <c:v>-1.9648640291847037</c:v>
                </c:pt>
                <c:pt idx="147">
                  <c:v>-1.9442931517075508</c:v>
                </c:pt>
                <c:pt idx="148">
                  <c:v>-1.9239006778938452</c:v>
                </c:pt>
                <c:pt idx="149">
                  <c:v>-1.9036863074210766</c:v>
                </c:pt>
                <c:pt idx="150">
                  <c:v>-1.8836496808232219</c:v>
                </c:pt>
                <c:pt idx="151">
                  <c:v>-1.8637903825037792</c:v>
                </c:pt>
                <c:pt idx="152">
                  <c:v>-1.8441079436311865</c:v>
                </c:pt>
                <c:pt idx="153">
                  <c:v>-1.8246018449207431</c:v>
                </c:pt>
                <c:pt idx="154">
                  <c:v>-1.8052715193070052</c:v>
                </c:pt>
                <c:pt idx="155">
                  <c:v>-1.7861163545105108</c:v>
                </c:pt>
                <c:pt idx="156">
                  <c:v>-1.767135695502543</c:v>
                </c:pt>
                <c:pt idx="157">
                  <c:v>-1.7483288468715446</c:v>
                </c:pt>
                <c:pt idx="158">
                  <c:v>-1.7296950750946627</c:v>
                </c:pt>
                <c:pt idx="159">
                  <c:v>-1.711233610717789</c:v>
                </c:pt>
                <c:pt idx="160">
                  <c:v>-1.6929436504473578</c:v>
                </c:pt>
                <c:pt idx="161">
                  <c:v>-1.6748243591570533</c:v>
                </c:pt>
                <c:pt idx="162">
                  <c:v>-1.6568748718124706</c:v>
                </c:pt>
                <c:pt idx="163">
                  <c:v>-1.6390942953166783</c:v>
                </c:pt>
                <c:pt idx="164">
                  <c:v>-1.6214817102795331</c:v>
                </c:pt>
                <c:pt idx="165">
                  <c:v>-1.6040361727135011</c:v>
                </c:pt>
                <c:pt idx="166">
                  <c:v>-1.5867567156586453</c:v>
                </c:pt>
                <c:pt idx="167">
                  <c:v>-1.5696423507393602</c:v>
                </c:pt>
                <c:pt idx="168">
                  <c:v>-1.5526920696553357</c:v>
                </c:pt>
                <c:pt idx="169">
                  <c:v>-1.5359048456091586</c:v>
                </c:pt>
                <c:pt idx="170">
                  <c:v>-1.5192796346728825</c:v>
                </c:pt>
                <c:pt idx="171">
                  <c:v>-1.5028153770957948</c:v>
                </c:pt>
                <c:pt idx="172">
                  <c:v>-1.4865109985555778</c:v>
                </c:pt>
                <c:pt idx="173">
                  <c:v>-1.4703654113549367</c:v>
                </c:pt>
                <c:pt idx="174">
                  <c:v>-1.4543775155657401</c:v>
                </c:pt>
                <c:pt idx="175">
                  <c:v>-1.4385462001226177</c:v>
                </c:pt>
                <c:pt idx="176">
                  <c:v>-1.4228703438679182</c:v>
                </c:pt>
                <c:pt idx="177">
                  <c:v>-1.4073488165498453</c:v>
                </c:pt>
                <c:pt idx="178">
                  <c:v>-1.3919804797755428</c:v>
                </c:pt>
                <c:pt idx="179">
                  <c:v>-1.3767641879208308</c:v>
                </c:pt>
                <c:pt idx="180">
                  <c:v>-1.3616987889982377</c:v>
                </c:pt>
                <c:pt idx="181">
                  <c:v>-1.3467831254849219</c:v>
                </c:pt>
                <c:pt idx="182">
                  <c:v>-1.3320160351120132</c:v>
                </c:pt>
                <c:pt idx="183">
                  <c:v>-1.3173963516168585</c:v>
                </c:pt>
                <c:pt idx="184">
                  <c:v>-1.3029229054596001</c:v>
                </c:pt>
                <c:pt idx="185">
                  <c:v>-1.2885945245054691</c:v>
                </c:pt>
                <c:pt idx="186">
                  <c:v>-1.2744100346741229</c:v>
                </c:pt>
                <c:pt idx="187">
                  <c:v>-1.2603682605573217</c:v>
                </c:pt>
                <c:pt idx="188">
                  <c:v>-1.2464680260061702</c:v>
                </c:pt>
                <c:pt idx="189">
                  <c:v>-1.2327081546891367</c:v>
                </c:pt>
                <c:pt idx="190">
                  <c:v>-1.2190874706219967</c:v>
                </c:pt>
                <c:pt idx="191">
                  <c:v>-1.2056047986708176</c:v>
                </c:pt>
                <c:pt idx="192">
                  <c:v>-1.1922589650290589</c:v>
                </c:pt>
                <c:pt idx="193">
                  <c:v>-1.1790487976698247</c:v>
                </c:pt>
                <c:pt idx="194">
                  <c:v>-1.165973126774273</c:v>
                </c:pt>
                <c:pt idx="195">
                  <c:v>-1.1530307851371355</c:v>
                </c:pt>
                <c:pt idx="196">
                  <c:v>-1.1402206085502915</c:v>
                </c:pt>
                <c:pt idx="197">
                  <c:v>-1.1275414361652802</c:v>
                </c:pt>
                <c:pt idx="198">
                  <c:v>-1.1149921108356227</c:v>
                </c:pt>
                <c:pt idx="199">
                  <c:v>-1.1025714794397843</c:v>
                </c:pt>
                <c:pt idx="200">
                  <c:v>-1.090278393185578</c:v>
                </c:pt>
                <c:pt idx="201">
                  <c:v>-1.0781117078967888</c:v>
                </c:pt>
                <c:pt idx="202">
                  <c:v>-1.0660702842827543</c:v>
                </c:pt>
                <c:pt idx="203">
                  <c:v>-1.0541529881916296</c:v>
                </c:pt>
                <c:pt idx="204">
                  <c:v>-1.0423586908480227</c:v>
                </c:pt>
                <c:pt idx="205">
                  <c:v>-1.0306862690756662</c:v>
                </c:pt>
                <c:pt idx="206">
                  <c:v>-1.0191346055057704</c:v>
                </c:pt>
                <c:pt idx="207">
                  <c:v>-1.0077025887716728</c:v>
                </c:pt>
                <c:pt idx="208">
                  <c:v>-0.99638911369037952</c:v>
                </c:pt>
                <c:pt idx="209">
                  <c:v>-0.98519308143157114</c:v>
                </c:pt>
                <c:pt idx="210">
                  <c:v>-0.97411339967462629</c:v>
                </c:pt>
                <c:pt idx="211">
                  <c:v>-0.96314898275418792</c:v>
                </c:pt>
                <c:pt idx="212">
                  <c:v>-0.95229875179479029</c:v>
                </c:pt>
                <c:pt idx="213">
                  <c:v>-0.94156163483503041</c:v>
                </c:pt>
                <c:pt idx="214">
                  <c:v>-0.93093656694176119</c:v>
                </c:pt>
                <c:pt idx="215">
                  <c:v>-0.92042249031475976</c:v>
                </c:pt>
                <c:pt idx="216">
                  <c:v>-0.91001835438230527</c:v>
                </c:pt>
                <c:pt idx="217">
                  <c:v>-0.89972311588809017</c:v>
                </c:pt>
                <c:pt idx="218">
                  <c:v>-0.88953573896986637</c:v>
                </c:pt>
                <c:pt idx="219">
                  <c:v>-0.87945519523021554</c:v>
                </c:pt>
                <c:pt idx="220">
                  <c:v>-0.86948046379981458</c:v>
                </c:pt>
                <c:pt idx="221">
                  <c:v>-0.85961053139356025</c:v>
                </c:pt>
                <c:pt idx="222">
                  <c:v>-0.84984439235988984</c:v>
                </c:pt>
                <c:pt idx="223">
                  <c:v>-0.84018104872363608</c:v>
                </c:pt>
                <c:pt idx="224">
                  <c:v>-0.8306195102227274</c:v>
                </c:pt>
                <c:pt idx="225">
                  <c:v>-0.82115879433904526</c:v>
                </c:pt>
                <c:pt idx="226">
                  <c:v>-0.81179792632372583</c:v>
                </c:pt>
                <c:pt idx="227">
                  <c:v>-0.80253593921719002</c:v>
                </c:pt>
                <c:pt idx="228">
                  <c:v>-0.79337187386417185</c:v>
                </c:pt>
                <c:pt idx="229">
                  <c:v>-0.78430477892400141</c:v>
                </c:pt>
                <c:pt idx="230">
                  <c:v>-0.7753337108763968</c:v>
                </c:pt>
                <c:pt idx="231">
                  <c:v>-0.766457734022993</c:v>
                </c:pt>
                <c:pt idx="232">
                  <c:v>-0.75767592048484711</c:v>
                </c:pt>
                <c:pt idx="233">
                  <c:v>-0.74898735019613105</c:v>
                </c:pt>
                <c:pt idx="234">
                  <c:v>-0.7403911108942256</c:v>
                </c:pt>
                <c:pt idx="235">
                  <c:v>-0.73188629810641403</c:v>
                </c:pt>
                <c:pt idx="236">
                  <c:v>-0.72347201513336989</c:v>
                </c:pt>
                <c:pt idx="237">
                  <c:v>-0.71514737302962306</c:v>
                </c:pt>
                <c:pt idx="238">
                  <c:v>-0.70691149058117941</c:v>
                </c:pt>
                <c:pt idx="239">
                  <c:v>-0.6987634942804638</c:v>
                </c:pt>
                <c:pt idx="240">
                  <c:v>-0.6907025182987494</c:v>
                </c:pt>
                <c:pt idx="241">
                  <c:v>-0.68272770445622477</c:v>
                </c:pt>
                <c:pt idx="242">
                  <c:v>-0.67483820218985058</c:v>
                </c:pt>
                <c:pt idx="243">
                  <c:v>-0.66703316851914451</c:v>
                </c:pt>
                <c:pt idx="244">
                  <c:v>-0.65931176801003055</c:v>
                </c:pt>
                <c:pt idx="245">
                  <c:v>-0.65167317273688197</c:v>
                </c:pt>
                <c:pt idx="246">
                  <c:v>-0.64411656224288183</c:v>
                </c:pt>
                <c:pt idx="247">
                  <c:v>-0.63664112349881741</c:v>
                </c:pt>
                <c:pt idx="248">
                  <c:v>-0.62924605086042296</c:v>
                </c:pt>
                <c:pt idx="249">
                  <c:v>-0.62193054602437547</c:v>
                </c:pt>
                <c:pt idx="250">
                  <c:v>-0.61469381798304956</c:v>
                </c:pt>
                <c:pt idx="251">
                  <c:v>-0.60753508297812575</c:v>
                </c:pt>
                <c:pt idx="252">
                  <c:v>-0.60045356445314568</c:v>
                </c:pt>
                <c:pt idx="253">
                  <c:v>-0.59344849300510605</c:v>
                </c:pt>
                <c:pt idx="254">
                  <c:v>-0.58651910633517024</c:v>
                </c:pt>
                <c:pt idx="255">
                  <c:v>-0.57966464919858396</c:v>
                </c:pt>
                <c:pt idx="256">
                  <c:v>-0.57288437335386577</c:v>
                </c:pt>
                <c:pt idx="257">
                  <c:v>-0.56617753751135103</c:v>
                </c:pt>
                <c:pt idx="258">
                  <c:v>-0.55954340728115048</c:v>
                </c:pt>
                <c:pt idx="259">
                  <c:v>-0.55298125512059637</c:v>
                </c:pt>
                <c:pt idx="260">
                  <c:v>-0.54649036028125153</c:v>
                </c:pt>
                <c:pt idx="261">
                  <c:v>-0.54007000875547617</c:v>
                </c:pt>
                <c:pt idx="262">
                  <c:v>-0.53371949322272461</c:v>
                </c:pt>
                <c:pt idx="263">
                  <c:v>-0.52743811299550547</c:v>
                </c:pt>
                <c:pt idx="264">
                  <c:v>-0.52122517396514401</c:v>
                </c:pt>
                <c:pt idx="265">
                  <c:v>-0.51507998854731218</c:v>
                </c:pt>
                <c:pt idx="266">
                  <c:v>-0.50900187562747534</c:v>
                </c:pt>
                <c:pt idx="267">
                  <c:v>-0.50299016050619749</c:v>
                </c:pt>
                <c:pt idx="268">
                  <c:v>-0.49704417484441615</c:v>
                </c:pt>
                <c:pt idx="269">
                  <c:v>-0.49116325660866028</c:v>
                </c:pt>
                <c:pt idx="270">
                  <c:v>-0.48534675001633309</c:v>
                </c:pt>
                <c:pt idx="271">
                  <c:v>-0.47959400548100495</c:v>
                </c:pt>
                <c:pt idx="272">
                  <c:v>-0.47390437955781706</c:v>
                </c:pt>
                <c:pt idx="273">
                  <c:v>-0.46827723488895545</c:v>
                </c:pt>
                <c:pt idx="274">
                  <c:v>-0.46271194014931699</c:v>
                </c:pt>
                <c:pt idx="275">
                  <c:v>-0.45720786999229918</c:v>
                </c:pt>
                <c:pt idx="276">
                  <c:v>-0.45176440499580994</c:v>
                </c:pt>
                <c:pt idx="277">
                  <c:v>-0.44638093160845121</c:v>
                </c:pt>
                <c:pt idx="278">
                  <c:v>-0.44105684209598889</c:v>
                </c:pt>
                <c:pt idx="279">
                  <c:v>-0.43579153448803459</c:v>
                </c:pt>
                <c:pt idx="280">
                  <c:v>-0.43058441252503538</c:v>
                </c:pt>
                <c:pt idx="281">
                  <c:v>-0.42543488560550885</c:v>
                </c:pt>
                <c:pt idx="282">
                  <c:v>-0.42034236873363928</c:v>
                </c:pt>
                <c:pt idx="283">
                  <c:v>-0.41530628246716661</c:v>
                </c:pt>
                <c:pt idx="284">
                  <c:v>-0.41032605286560142</c:v>
                </c:pt>
                <c:pt idx="285">
                  <c:v>-0.40540111143881669</c:v>
                </c:pt>
                <c:pt idx="286">
                  <c:v>-0.40053089509596868</c:v>
                </c:pt>
                <c:pt idx="287">
                  <c:v>-0.39571484609483099</c:v>
                </c:pt>
                <c:pt idx="288">
                  <c:v>-0.3909524119914578</c:v>
                </c:pt>
                <c:pt idx="289">
                  <c:v>-0.38624304559027783</c:v>
                </c:pt>
                <c:pt idx="290">
                  <c:v>-0.38158620489455641</c:v>
                </c:pt>
                <c:pt idx="291">
                  <c:v>-0.37698135305729713</c:v>
                </c:pt>
                <c:pt idx="292">
                  <c:v>-0.37242795833251258</c:v>
                </c:pt>
                <c:pt idx="293">
                  <c:v>-0.36792549402694408</c:v>
                </c:pt>
                <c:pt idx="294">
                  <c:v>-0.36347343845218005</c:v>
                </c:pt>
                <c:pt idx="295">
                  <c:v>-0.35907127487723145</c:v>
                </c:pt>
                <c:pt idx="296">
                  <c:v>-0.35471849148149748</c:v>
                </c:pt>
                <c:pt idx="297">
                  <c:v>-0.35041458130819486</c:v>
                </c:pt>
                <c:pt idx="298">
                  <c:v>-0.34615904221820049</c:v>
                </c:pt>
                <c:pt idx="299">
                  <c:v>-0.34195137684436183</c:v>
                </c:pt>
                <c:pt idx="300">
                  <c:v>-0.33779109254620732</c:v>
                </c:pt>
                <c:pt idx="301">
                  <c:v>-0.33367770136512798</c:v>
                </c:pt>
                <c:pt idx="302">
                  <c:v>-0.32961071997997604</c:v>
                </c:pt>
                <c:pt idx="303">
                  <c:v>-0.32558966966313768</c:v>
                </c:pt>
                <c:pt idx="304">
                  <c:v>-0.32161407623700461</c:v>
                </c:pt>
                <c:pt idx="305">
                  <c:v>-0.31768347003091874</c:v>
                </c:pt>
                <c:pt idx="306">
                  <c:v>-0.31379738583853284</c:v>
                </c:pt>
                <c:pt idx="307">
                  <c:v>-0.30995536287564041</c:v>
                </c:pt>
                <c:pt idx="308">
                  <c:v>-0.3061569447384036</c:v>
                </c:pt>
                <c:pt idx="309">
                  <c:v>-0.30240167936204343</c:v>
                </c:pt>
                <c:pt idx="310">
                  <c:v>-0.29868911897995476</c:v>
                </c:pt>
                <c:pt idx="311">
                  <c:v>-0.29501882008325003</c:v>
                </c:pt>
                <c:pt idx="312">
                  <c:v>-0.29139034338073411</c:v>
                </c:pt>
                <c:pt idx="313">
                  <c:v>-0.28780325375930227</c:v>
                </c:pt>
                <c:pt idx="314">
                  <c:v>-0.2842571202447623</c:v>
                </c:pt>
                <c:pt idx="315">
                  <c:v>-0.28075151596307524</c:v>
                </c:pt>
                <c:pt idx="316">
                  <c:v>-0.2772860181020117</c:v>
                </c:pt>
                <c:pt idx="317">
                  <c:v>-0.27386020787322246</c:v>
                </c:pt>
                <c:pt idx="318">
                  <c:v>-0.27047367047471604</c:v>
                </c:pt>
                <c:pt idx="319">
                  <c:v>-0.26712599505374407</c:v>
                </c:pt>
                <c:pt idx="320">
                  <c:v>-0.26381677467008574</c:v>
                </c:pt>
                <c:pt idx="321">
                  <c:v>-0.26054560625973278</c:v>
                </c:pt>
                <c:pt idx="322">
                  <c:v>-0.25731209059896515</c:v>
                </c:pt>
                <c:pt idx="323">
                  <c:v>-0.25411583226881951</c:v>
                </c:pt>
                <c:pt idx="324">
                  <c:v>-0.25095643961993985</c:v>
                </c:pt>
                <c:pt idx="325">
                  <c:v>-0.24783352473781251</c:v>
                </c:pt>
                <c:pt idx="326">
                  <c:v>-0.24474670340837545</c:v>
                </c:pt>
                <c:pt idx="327">
                  <c:v>-0.24169559508400229</c:v>
                </c:pt>
                <c:pt idx="328">
                  <c:v>-0.23867982284985267</c:v>
                </c:pt>
                <c:pt idx="329">
                  <c:v>-0.23569901339058805</c:v>
                </c:pt>
                <c:pt idx="330">
                  <c:v>-0.23275279695744527</c:v>
                </c:pt>
                <c:pt idx="331">
                  <c:v>-0.22984080733566681</c:v>
                </c:pt>
                <c:pt idx="332">
                  <c:v>-0.22696268181227902</c:v>
                </c:pt>
                <c:pt idx="333">
                  <c:v>-0.2241180611442192</c:v>
                </c:pt>
                <c:pt idx="334">
                  <c:v>-0.22130658952680074</c:v>
                </c:pt>
                <c:pt idx="335">
                  <c:v>-0.21852791456251847</c:v>
                </c:pt>
                <c:pt idx="336">
                  <c:v>-0.21578168723018315</c:v>
                </c:pt>
                <c:pt idx="337">
                  <c:v>-0.21306756185438713</c:v>
                </c:pt>
                <c:pt idx="338">
                  <c:v>-0.2103851960752901</c:v>
                </c:pt>
                <c:pt idx="339">
                  <c:v>-0.20773425081872643</c:v>
                </c:pt>
                <c:pt idx="340">
                  <c:v>-0.20511439026662612</c:v>
                </c:pt>
                <c:pt idx="341">
                  <c:v>-0.20252528182774496</c:v>
                </c:pt>
                <c:pt idx="342">
                  <c:v>-0.19996659610870215</c:v>
                </c:pt>
                <c:pt idx="343">
                  <c:v>-0.19743800688531757</c:v>
                </c:pt>
                <c:pt idx="344">
                  <c:v>-0.1949391910742477</c:v>
                </c:pt>
                <c:pt idx="345">
                  <c:v>-0.1924698287049128</c:v>
                </c:pt>
                <c:pt idx="346">
                  <c:v>-0.19002960289171406</c:v>
                </c:pt>
                <c:pt idx="347">
                  <c:v>-0.18761819980653377</c:v>
                </c:pt>
                <c:pt idx="348">
                  <c:v>-0.18523530865151691</c:v>
                </c:pt>
                <c:pt idx="349">
                  <c:v>-0.18288062163212762</c:v>
                </c:pt>
                <c:pt idx="350">
                  <c:v>-0.1805538339304788</c:v>
                </c:pt>
                <c:pt idx="351">
                  <c:v>-0.17825464367892857</c:v>
                </c:pt>
                <c:pt idx="352">
                  <c:v>-0.17598275193394186</c:v>
                </c:pt>
                <c:pt idx="353">
                  <c:v>-0.17373786265021082</c:v>
                </c:pt>
                <c:pt idx="354">
                  <c:v>-0.17151968265503317</c:v>
                </c:pt>
                <c:pt idx="355">
                  <c:v>-0.1693279216229408</c:v>
                </c:pt>
                <c:pt idx="356">
                  <c:v>-0.16716229205057928</c:v>
                </c:pt>
                <c:pt idx="357">
                  <c:v>-0.16502250923183009</c:v>
                </c:pt>
                <c:pt idx="358">
                  <c:v>-0.16290829123317629</c:v>
                </c:pt>
                <c:pt idx="359">
                  <c:v>-0.16081935886930387</c:v>
                </c:pt>
                <c:pt idx="360">
                  <c:v>-0.15875543567893907</c:v>
                </c:pt>
                <c:pt idx="361">
                  <c:v>-0.15671624790091468</c:v>
                </c:pt>
                <c:pt idx="362">
                  <c:v>-0.15470152445046517</c:v>
                </c:pt>
                <c:pt idx="363">
                  <c:v>-0.15271099689574433</c:v>
                </c:pt>
                <c:pt idx="364">
                  <c:v>-0.15074439943456414</c:v>
                </c:pt>
                <c:pt idx="365">
                  <c:v>-0.14880146887135123</c:v>
                </c:pt>
                <c:pt idx="366">
                  <c:v>-0.14688194459431636</c:v>
                </c:pt>
                <c:pt idx="367">
                  <c:v>-0.14498556855283631</c:v>
                </c:pt>
                <c:pt idx="368">
                  <c:v>-0.14311208523504204</c:v>
                </c:pt>
                <c:pt idx="369">
                  <c:v>-0.14126124164561316</c:v>
                </c:pt>
                <c:pt idx="370">
                  <c:v>-0.13943278728377312</c:v>
                </c:pt>
                <c:pt idx="371">
                  <c:v>-0.13762647412148413</c:v>
                </c:pt>
                <c:pt idx="372">
                  <c:v>-0.13584205658183748</c:v>
                </c:pt>
                <c:pt idx="373">
                  <c:v>-0.13407929151763803</c:v>
                </c:pt>
                <c:pt idx="374">
                  <c:v>-0.13233793819017792</c:v>
                </c:pt>
                <c:pt idx="375">
                  <c:v>-0.13061775824819971</c:v>
                </c:pt>
                <c:pt idx="376">
                  <c:v>-0.12891851570704282</c:v>
                </c:pt>
                <c:pt idx="377">
                  <c:v>-0.12723997692797476</c:v>
                </c:pt>
                <c:pt idx="378">
                  <c:v>-0.12558191059769996</c:v>
                </c:pt>
                <c:pt idx="379">
                  <c:v>-0.12394408770804856</c:v>
                </c:pt>
                <c:pt idx="380">
                  <c:v>-0.12232628153583822</c:v>
                </c:pt>
                <c:pt idx="381">
                  <c:v>-0.12072826762291029</c:v>
                </c:pt>
                <c:pt idx="382">
                  <c:v>-0.11914982375633523</c:v>
                </c:pt>
                <c:pt idx="383">
                  <c:v>-0.11759072994878716</c:v>
                </c:pt>
                <c:pt idx="384">
                  <c:v>-0.11605076841908314</c:v>
                </c:pt>
                <c:pt idx="385">
                  <c:v>-0.11452972357288732</c:v>
                </c:pt>
                <c:pt idx="386">
                  <c:v>-0.11302738198357573</c:v>
                </c:pt>
                <c:pt idx="387">
                  <c:v>-0.11154353237326124</c:v>
                </c:pt>
                <c:pt idx="388">
                  <c:v>-0.1100779655939752</c:v>
                </c:pt>
                <c:pt idx="389">
                  <c:v>-0.10863047460900511</c:v>
                </c:pt>
                <c:pt idx="390">
                  <c:v>-0.10720085447438575</c:v>
                </c:pt>
                <c:pt idx="391">
                  <c:v>-0.10578890232054099</c:v>
                </c:pt>
                <c:pt idx="392">
                  <c:v>-0.10439441733407669</c:v>
                </c:pt>
                <c:pt idx="393">
                  <c:v>-0.10301720073971986</c:v>
                </c:pt>
                <c:pt idx="394">
                  <c:v>-0.10165705578240533</c:v>
                </c:pt>
                <c:pt idx="395">
                  <c:v>-0.1003137877095055</c:v>
                </c:pt>
                <c:pt idx="396">
                  <c:v>-9.8987203753203676E-2</c:v>
                </c:pt>
                <c:pt idx="397">
                  <c:v>-9.7677113113007405E-2</c:v>
                </c:pt>
                <c:pt idx="398">
                  <c:v>-9.6383326938402028E-2</c:v>
                </c:pt>
                <c:pt idx="399">
                  <c:v>-9.5105658311641084E-2</c:v>
                </c:pt>
                <c:pt idx="400">
                  <c:v>-9.3843922230673532E-2</c:v>
                </c:pt>
                <c:pt idx="401">
                  <c:v>-9.2597935592204986E-2</c:v>
                </c:pt>
                <c:pt idx="402">
                  <c:v>-9.1367517174892721E-2</c:v>
                </c:pt>
                <c:pt idx="403">
                  <c:v>-9.0152487622671612E-2</c:v>
                </c:pt>
                <c:pt idx="404">
                  <c:v>-8.8952669428211145E-2</c:v>
                </c:pt>
                <c:pt idx="405">
                  <c:v>-8.7767886916500462E-2</c:v>
                </c:pt>
                <c:pt idx="406">
                  <c:v>-8.6597966228561724E-2</c:v>
                </c:pt>
                <c:pt idx="407">
                  <c:v>-8.5442735305288925E-2</c:v>
                </c:pt>
                <c:pt idx="408">
                  <c:v>-8.4302023871412196E-2</c:v>
                </c:pt>
                <c:pt idx="409">
                  <c:v>-8.3175663419585252E-2</c:v>
                </c:pt>
                <c:pt idx="410">
                  <c:v>-8.206348719459583E-2</c:v>
                </c:pt>
                <c:pt idx="411">
                  <c:v>-8.0965330177696471E-2</c:v>
                </c:pt>
                <c:pt idx="412">
                  <c:v>-7.9881029071056306E-2</c:v>
                </c:pt>
                <c:pt idx="413">
                  <c:v>-7.881042228233083E-2</c:v>
                </c:pt>
                <c:pt idx="414">
                  <c:v>-7.7753349909349817E-2</c:v>
                </c:pt>
                <c:pt idx="415">
                  <c:v>-7.6709653724922125E-2</c:v>
                </c:pt>
                <c:pt idx="416">
                  <c:v>-7.5679177161755318E-2</c:v>
                </c:pt>
                <c:pt idx="417">
                  <c:v>-7.4661765297490648E-2</c:v>
                </c:pt>
                <c:pt idx="418">
                  <c:v>-7.3657264839850675E-2</c:v>
                </c:pt>
                <c:pt idx="419">
                  <c:v>-7.2665524111900234E-2</c:v>
                </c:pt>
                <c:pt idx="420">
                  <c:v>-7.1686393037418042E-2</c:v>
                </c:pt>
                <c:pt idx="421">
                  <c:v>-7.0719723126379544E-2</c:v>
                </c:pt>
                <c:pt idx="422">
                  <c:v>-6.9765367460548691E-2</c:v>
                </c:pt>
                <c:pt idx="423">
                  <c:v>-6.8823180679179113E-2</c:v>
                </c:pt>
                <c:pt idx="424">
                  <c:v>-6.7893018964822346E-2</c:v>
                </c:pt>
                <c:pt idx="425">
                  <c:v>-6.6974740029243515E-2</c:v>
                </c:pt>
                <c:pt idx="426">
                  <c:v>-6.6068203099442516E-2</c:v>
                </c:pt>
                <c:pt idx="427">
                  <c:v>-6.5173268903781043E-2</c:v>
                </c:pt>
                <c:pt idx="428">
                  <c:v>-6.4289799658213145E-2</c:v>
                </c:pt>
                <c:pt idx="429">
                  <c:v>-6.3417659052620201E-2</c:v>
                </c:pt>
                <c:pt idx="430">
                  <c:v>-6.2556712237247819E-2</c:v>
                </c:pt>
                <c:pt idx="431">
                  <c:v>-6.1706825809245448E-2</c:v>
                </c:pt>
                <c:pt idx="432">
                  <c:v>-6.0867867799306495E-2</c:v>
                </c:pt>
                <c:pt idx="433">
                  <c:v>-6.0039707658409706E-2</c:v>
                </c:pt>
                <c:pt idx="434">
                  <c:v>-5.9222216244659377E-2</c:v>
                </c:pt>
                <c:pt idx="435">
                  <c:v>-5.8415265810225464E-2</c:v>
                </c:pt>
                <c:pt idx="436">
                  <c:v>-5.7618729988381266E-2</c:v>
                </c:pt>
                <c:pt idx="437">
                  <c:v>-5.6832483780639334E-2</c:v>
                </c:pt>
                <c:pt idx="438">
                  <c:v>-5.6056403543983807E-2</c:v>
                </c:pt>
                <c:pt idx="439">
                  <c:v>-5.5290366978199355E-2</c:v>
                </c:pt>
                <c:pt idx="440">
                  <c:v>-5.4534253113295739E-2</c:v>
                </c:pt>
                <c:pt idx="441">
                  <c:v>-5.3787942297027089E-2</c:v>
                </c:pt>
                <c:pt idx="442">
                  <c:v>-5.3051316182505942E-2</c:v>
                </c:pt>
                <c:pt idx="443">
                  <c:v>-5.2324257715910455E-2</c:v>
                </c:pt>
                <c:pt idx="444">
                  <c:v>-5.160665112428537E-2</c:v>
                </c:pt>
                <c:pt idx="445">
                  <c:v>-5.0898381903434951E-2</c:v>
                </c:pt>
                <c:pt idx="446">
                  <c:v>-5.0199336805908212E-2</c:v>
                </c:pt>
                <c:pt idx="447">
                  <c:v>-4.9509403829075219E-2</c:v>
                </c:pt>
                <c:pt idx="448">
                  <c:v>-4.8828472203294455E-2</c:v>
                </c:pt>
                <c:pt idx="449">
                  <c:v>-4.8156432380170033E-2</c:v>
                </c:pt>
                <c:pt idx="450">
                  <c:v>-4.7493176020898933E-2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fit_2NN_FCC!$K$18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fit_2NN_FCC!$K$19:$K$469</c:f>
              <c:numCache>
                <c:formatCode>General</c:formatCode>
                <c:ptCount val="451"/>
                <c:pt idx="0">
                  <c:v>4.309118615982408</c:v>
                </c:pt>
                <c:pt idx="1">
                  <c:v>3.8384338402950977</c:v>
                </c:pt>
                <c:pt idx="2">
                  <c:v>3.3937709704904009</c:v>
                </c:pt>
                <c:pt idx="3">
                  <c:v>2.9738263339366116</c:v>
                </c:pt>
                <c:pt idx="4">
                  <c:v>2.5773602815378895</c:v>
                </c:pt>
                <c:pt idx="5">
                  <c:v>2.2031940475929899</c:v>
                </c:pt>
                <c:pt idx="6">
                  <c:v>1.8502067643919169</c:v>
                </c:pt>
                <c:pt idx="7">
                  <c:v>1.5173326238642337</c:v>
                </c:pt>
                <c:pt idx="8">
                  <c:v>1.2035581789795273</c:v>
                </c:pt>
                <c:pt idx="9">
                  <c:v>0.90791977796608858</c:v>
                </c:pt>
                <c:pt idx="10">
                  <c:v>0.62950112476211384</c:v>
                </c:pt>
                <c:pt idx="11">
                  <c:v>0.36743095944325521</c:v>
                </c:pt>
                <c:pt idx="12">
                  <c:v>0.12088085268374371</c:v>
                </c:pt>
                <c:pt idx="13">
                  <c:v>-0.11093689139429053</c:v>
                </c:pt>
                <c:pt idx="14">
                  <c:v>-0.32877122934665959</c:v>
                </c:pt>
                <c:pt idx="15">
                  <c:v>-0.53333427460322991</c:v>
                </c:pt>
                <c:pt idx="16">
                  <c:v>-0.7253031005753412</c:v>
                </c:pt>
                <c:pt idx="17">
                  <c:v>-0.90532145527370833</c:v>
                </c:pt>
                <c:pt idx="18">
                  <c:v>-1.0740013918069291</c:v>
                </c:pt>
                <c:pt idx="19">
                  <c:v>-1.2319248189127121</c:v>
                </c:pt>
                <c:pt idx="20">
                  <c:v>-1.3796449754674356</c:v>
                </c:pt>
                <c:pt idx="21">
                  <c:v>-1.5176878327229506</c:v>
                </c:pt>
                <c:pt idx="22">
                  <c:v>-1.6465534278334282</c:v>
                </c:pt>
                <c:pt idx="23">
                  <c:v>-1.76671713205763</c:v>
                </c:pt>
                <c:pt idx="24">
                  <c:v>-1.8786308568540799</c:v>
                </c:pt>
                <c:pt idx="25">
                  <c:v>-1.9827242009265897</c:v>
                </c:pt>
                <c:pt idx="26">
                  <c:v>-2.0794055411261505</c:v>
                </c:pt>
                <c:pt idx="27">
                  <c:v>-2.1690630699708353</c:v>
                </c:pt>
                <c:pt idx="28">
                  <c:v>-2.2520657824086472</c:v>
                </c:pt>
                <c:pt idx="29">
                  <c:v>-2.328764414318095</c:v>
                </c:pt>
                <c:pt idx="30">
                  <c:v>-2.3994923351178246</c:v>
                </c:pt>
                <c:pt idx="31">
                  <c:v>-2.4645663967392522</c:v>
                </c:pt>
                <c:pt idx="32">
                  <c:v>-2.5242877411046152</c:v>
                </c:pt>
                <c:pt idx="33">
                  <c:v>-2.5789425681470513</c:v>
                </c:pt>
                <c:pt idx="34">
                  <c:v>-2.628802866308555</c:v>
                </c:pt>
                <c:pt idx="35">
                  <c:v>-2.6741271073561306</c:v>
                </c:pt>
                <c:pt idx="36">
                  <c:v>-2.7151609072656053</c:v>
                </c:pt>
                <c:pt idx="37">
                  <c:v>-2.7521376548361944</c:v>
                </c:pt>
                <c:pt idx="38">
                  <c:v>-2.7852791096169498</c:v>
                </c:pt>
                <c:pt idx="39">
                  <c:v>-2.814795970648218</c:v>
                </c:pt>
                <c:pt idx="40">
                  <c:v>-2.8408884174472342</c:v>
                </c:pt>
                <c:pt idx="41">
                  <c:v>-2.8637466245965157</c:v>
                </c:pt>
                <c:pt idx="42">
                  <c:v>-2.8835512512268786</c:v>
                </c:pt>
                <c:pt idx="43">
                  <c:v>-2.9004739066233087</c:v>
                </c:pt>
                <c:pt idx="44">
                  <c:v>-2.9146775931215085</c:v>
                </c:pt>
                <c:pt idx="45">
                  <c:v>-2.9263171274055004</c:v>
                </c:pt>
                <c:pt idx="46">
                  <c:v>-2.9355395412621004</c:v>
                </c:pt>
                <c:pt idx="47">
                  <c:v>-2.9424844627962172</c:v>
                </c:pt>
                <c:pt idx="48">
                  <c:v>-2.9472844790615849</c:v>
                </c:pt>
                <c:pt idx="49">
                  <c:v>-2.9500654810147009</c:v>
                </c:pt>
                <c:pt idx="50">
                  <c:v>-2.9509469916551869</c:v>
                </c:pt>
                <c:pt idx="51">
                  <c:v>-2.950042478173422</c:v>
                </c:pt>
                <c:pt idx="52">
                  <c:v>-2.9474596488860634</c:v>
                </c:pt>
                <c:pt idx="53">
                  <c:v>-2.9433007357017842</c:v>
                </c:pt>
                <c:pt idx="54">
                  <c:v>-2.9376627628231873</c:v>
                </c:pt>
                <c:pt idx="55">
                  <c:v>-2.9306378023562587</c:v>
                </c:pt>
                <c:pt idx="56">
                  <c:v>-2.9223132174658559</c:v>
                </c:pt>
                <c:pt idx="57">
                  <c:v>-2.9127718936844422</c:v>
                </c:pt>
                <c:pt idx="58">
                  <c:v>-2.9020924589515986</c:v>
                </c:pt>
                <c:pt idx="59">
                  <c:v>-2.8903494929335301</c:v>
                </c:pt>
                <c:pt idx="60">
                  <c:v>-2.8776137261449781</c:v>
                </c:pt>
                <c:pt idx="61">
                  <c:v>-2.8639522293703519</c:v>
                </c:pt>
                <c:pt idx="62">
                  <c:v>-2.8494285938566515</c:v>
                </c:pt>
                <c:pt idx="63">
                  <c:v>-2.8341031027276089</c:v>
                </c:pt>
                <c:pt idx="64">
                  <c:v>-2.8180328940465662</c:v>
                </c:pt>
                <c:pt idx="65">
                  <c:v>-2.8012721159346889</c:v>
                </c:pt>
                <c:pt idx="66">
                  <c:v>-2.7838720741312803</c:v>
                </c:pt>
                <c:pt idx="67">
                  <c:v>-2.7658813723640558</c:v>
                </c:pt>
                <c:pt idx="68">
                  <c:v>-2.7473460458793282</c:v>
                </c:pt>
                <c:pt idx="69">
                  <c:v>-2.7283096884649116</c:v>
                </c:pt>
                <c:pt idx="70">
                  <c:v>-2.7088135732823906</c:v>
                </c:pt>
                <c:pt idx="71">
                  <c:v>-2.6888967678098834</c:v>
                </c:pt>
                <c:pt idx="72">
                  <c:v>-2.6685962431818218</c:v>
                </c:pt>
                <c:pt idx="73">
                  <c:v>-2.6479469781982266</c:v>
                </c:pt>
                <c:pt idx="74">
                  <c:v>-2.6269820582627377</c:v>
                </c:pt>
                <c:pt idx="75">
                  <c:v>-2.6057327694959951</c:v>
                </c:pt>
                <c:pt idx="76">
                  <c:v>-2.584228688258948</c:v>
                </c:pt>
                <c:pt idx="77">
                  <c:v>-2.5624977663092712</c:v>
                </c:pt>
                <c:pt idx="78">
                  <c:v>-2.5405664118031752</c:v>
                </c:pt>
                <c:pt idx="79">
                  <c:v>-2.5184595663445726</c:v>
                </c:pt>
                <c:pt idx="80">
                  <c:v>-2.4962007782737108</c:v>
                </c:pt>
                <c:pt idx="81">
                  <c:v>-2.4738122723780842</c:v>
                </c:pt>
                <c:pt idx="82">
                  <c:v>-2.4513150161994695</c:v>
                </c:pt>
                <c:pt idx="83">
                  <c:v>-2.4287287831025388</c:v>
                </c:pt>
                <c:pt idx="84">
                  <c:v>-2.4060722122623974</c:v>
                </c:pt>
                <c:pt idx="85">
                  <c:v>-2.3833628657207995</c:v>
                </c:pt>
                <c:pt idx="86">
                  <c:v>-2.3606172826534602</c:v>
                </c:pt>
                <c:pt idx="87">
                  <c:v>-2.3378510309839853</c:v>
                </c:pt>
                <c:pt idx="88">
                  <c:v>-2.3150787564733646</c:v>
                </c:pt>
                <c:pt idx="89">
                  <c:v>-2.2923142294076562</c:v>
                </c:pt>
                <c:pt idx="90">
                  <c:v>-2.2695703890005929</c:v>
                </c:pt>
                <c:pt idx="91">
                  <c:v>-2.246859385622141</c:v>
                </c:pt>
                <c:pt idx="92">
                  <c:v>-2.2241926209586125</c:v>
                </c:pt>
                <c:pt idx="93">
                  <c:v>-2.2015807862048806</c:v>
                </c:pt>
                <c:pt idx="94">
                  <c:v>-2.1790338983842905</c:v>
                </c:pt>
                <c:pt idx="95">
                  <c:v>-2.1565613348872548</c:v>
                </c:pt>
                <c:pt idx="96">
                  <c:v>-2.1341718663150964</c:v>
                </c:pt>
                <c:pt idx="97">
                  <c:v>-2.1118736877114803</c:v>
                </c:pt>
                <c:pt idx="98">
                  <c:v>-2.0896744482598231</c:v>
                </c:pt>
                <c:pt idx="99">
                  <c:v>-2.0675812795212023</c:v>
                </c:pt>
                <c:pt idx="100">
                  <c:v>-2.0456008222837365</c:v>
                </c:pt>
                <c:pt idx="101">
                  <c:v>-2.0237392520908846</c:v>
                </c:pt>
                <c:pt idx="102">
                  <c:v>-2.0020023035129331</c:v>
                </c:pt>
                <c:pt idx="103">
                  <c:v>-1.9803952932227347</c:v>
                </c:pt>
                <c:pt idx="104">
                  <c:v>-1.9589231419338593</c:v>
                </c:pt>
                <c:pt idx="105">
                  <c:v>-1.9375903952564473</c:v>
                </c:pt>
                <c:pt idx="106">
                  <c:v>-1.9164012435234279</c:v>
                </c:pt>
                <c:pt idx="107">
                  <c:v>-1.8953595406371613</c:v>
                </c:pt>
                <c:pt idx="108">
                  <c:v>-1.8744688219841581</c:v>
                </c:pt>
                <c:pt idx="109">
                  <c:v>-1.8537323214632244</c:v>
                </c:pt>
                <c:pt idx="110">
                  <c:v>-1.8331529876701516</c:v>
                </c:pt>
                <c:pt idx="111">
                  <c:v>-1.8127334992800199</c:v>
                </c:pt>
                <c:pt idx="112">
                  <c:v>-1.7924762796661653</c:v>
                </c:pt>
                <c:pt idx="113">
                  <c:v>-1.7723835107929558</c:v>
                </c:pt>
                <c:pt idx="114">
                  <c:v>-1.7524571464177632</c:v>
                </c:pt>
                <c:pt idx="115">
                  <c:v>-1.7326989246357589</c:v>
                </c:pt>
                <c:pt idx="116">
                  <c:v>-1.7131103797995499</c:v>
                </c:pt>
                <c:pt idx="117">
                  <c:v>-1.6936928538441212</c:v>
                </c:pt>
                <c:pt idx="118">
                  <c:v>-1.6744475070460612</c:v>
                </c:pt>
                <c:pt idx="119">
                  <c:v>-1.6553753282446571</c:v>
                </c:pt>
                <c:pt idx="120">
                  <c:v>-1.6364771445510964</c:v>
                </c:pt>
                <c:pt idx="121">
                  <c:v>-1.6177536305707436</c:v>
                </c:pt>
                <c:pt idx="122">
                  <c:v>-1.5992053171622573</c:v>
                </c:pt>
                <c:pt idx="123">
                  <c:v>-1.5808325997561379</c:v>
                </c:pt>
                <c:pt idx="124">
                  <c:v>-1.5626357462542337</c:v>
                </c:pt>
                <c:pt idx="125">
                  <c:v>-1.5446149045306685</c:v>
                </c:pt>
                <c:pt idx="126">
                  <c:v>-1.5267701095536468</c:v>
                </c:pt>
                <c:pt idx="127">
                  <c:v>-1.5091012901466958</c:v>
                </c:pt>
                <c:pt idx="128">
                  <c:v>-1.491608275406952</c:v>
                </c:pt>
                <c:pt idx="129">
                  <c:v>-1.4742908007972793</c:v>
                </c:pt>
                <c:pt idx="130">
                  <c:v>-1.4571485139281815</c:v>
                </c:pt>
                <c:pt idx="131">
                  <c:v>-1.4401809800446861</c:v>
                </c:pt>
                <c:pt idx="132">
                  <c:v>-1.4233876872326692</c:v>
                </c:pt>
                <c:pt idx="133">
                  <c:v>-1.4067680513583567</c:v>
                </c:pt>
                <c:pt idx="134">
                  <c:v>-1.3903214207540875</c:v>
                </c:pt>
                <c:pt idx="135">
                  <c:v>-1.3740470806627987</c:v>
                </c:pt>
                <c:pt idx="136">
                  <c:v>-1.3579442574530565</c:v>
                </c:pt>
                <c:pt idx="137">
                  <c:v>-1.342012122615921</c:v>
                </c:pt>
                <c:pt idx="138">
                  <c:v>-1.3262497965543645</c:v>
                </c:pt>
                <c:pt idx="139">
                  <c:v>-1.3106563521754278</c:v>
                </c:pt>
                <c:pt idx="140">
                  <c:v>-1.2952308182948493</c:v>
                </c:pt>
                <c:pt idx="141">
                  <c:v>-1.2799721828633788</c:v>
                </c:pt>
                <c:pt idx="142">
                  <c:v>-1.2648793960235751</c:v>
                </c:pt>
                <c:pt idx="143">
                  <c:v>-1.2499513730054486</c:v>
                </c:pt>
                <c:pt idx="144">
                  <c:v>-1.23518699686889</c:v>
                </c:pt>
                <c:pt idx="145">
                  <c:v>-1.2205851211004721</c:v>
                </c:pt>
                <c:pt idx="146">
                  <c:v>-1.2061445720718096</c:v>
                </c:pt>
                <c:pt idx="147">
                  <c:v>-1.1918641513663324</c:v>
                </c:pt>
                <c:pt idx="148">
                  <c:v>-1.1777426379809899</c:v>
                </c:pt>
                <c:pt idx="149">
                  <c:v>-1.1637787904090897</c:v>
                </c:pt>
                <c:pt idx="150">
                  <c:v>-1.1499713486101575</c:v>
                </c:pt>
                <c:pt idx="151">
                  <c:v>-1.1363190358724509</c:v>
                </c:pt>
                <c:pt idx="152">
                  <c:v>-1.1228205605734376</c:v>
                </c:pt>
                <c:pt idx="153">
                  <c:v>-1.1094746178433488</c:v>
                </c:pt>
                <c:pt idx="154">
                  <c:v>-1.0962798911366123</c:v>
                </c:pt>
                <c:pt idx="155">
                  <c:v>-1.0832350537157787</c:v>
                </c:pt>
                <c:pt idx="156">
                  <c:v>-1.0703387700523053</c:v>
                </c:pt>
                <c:pt idx="157">
                  <c:v>-1.0575896971483627</c:v>
                </c:pt>
                <c:pt idx="158">
                  <c:v>-1.044986485783614</c:v>
                </c:pt>
                <c:pt idx="159">
                  <c:v>-1.0325277816907419</c:v>
                </c:pt>
                <c:pt idx="160">
                  <c:v>-1.0202122266632856</c:v>
                </c:pt>
                <c:pt idx="161">
                  <c:v>-1.0080384595992173</c:v>
                </c:pt>
                <c:pt idx="162">
                  <c:v>-0.9960051174834782</c:v>
                </c:pt>
                <c:pt idx="163">
                  <c:v>-0.98411083631256235</c:v>
                </c:pt>
                <c:pt idx="164">
                  <c:v>-0.97235425196408387</c:v>
                </c:pt>
                <c:pt idx="165">
                  <c:v>-0.96073400101410578</c:v>
                </c:pt>
                <c:pt idx="166">
                  <c:v>-0.94924872150489226</c:v>
                </c:pt>
                <c:pt idx="167">
                  <c:v>-0.93789705366559595</c:v>
                </c:pt>
                <c:pt idx="168">
                  <c:v>-0.92667764058828739</c:v>
                </c:pt>
                <c:pt idx="169">
                  <c:v>-0.9155891288616036</c:v>
                </c:pt>
                <c:pt idx="170">
                  <c:v>-0.90463016916418149</c:v>
                </c:pt>
                <c:pt idx="171">
                  <c:v>-0.89379941681994723</c:v>
                </c:pt>
                <c:pt idx="172">
                  <c:v>-0.88309553231722071</c:v>
                </c:pt>
                <c:pt idx="173">
                  <c:v>-0.87251718179349047</c:v>
                </c:pt>
                <c:pt idx="174">
                  <c:v>-0.86206303748765267</c:v>
                </c:pt>
                <c:pt idx="175">
                  <c:v>-0.85173177816138412</c:v>
                </c:pt>
                <c:pt idx="176">
                  <c:v>-0.84152208949125695</c:v>
                </c:pt>
                <c:pt idx="177">
                  <c:v>-0.83143266443313169</c:v>
                </c:pt>
                <c:pt idx="178">
                  <c:v>-0.8214622035602589</c:v>
                </c:pt>
                <c:pt idx="179">
                  <c:v>-0.81160941537648468</c:v>
                </c:pt>
                <c:pt idx="180">
                  <c:v>-0.80187301660586541</c:v>
                </c:pt>
                <c:pt idx="181">
                  <c:v>-0.79225173245993141</c:v>
                </c:pt>
                <c:pt idx="182">
                  <c:v>-0.78274429688379443</c:v>
                </c:pt>
                <c:pt idx="183">
                  <c:v>-0.77334945278221834</c:v>
                </c:pt>
                <c:pt idx="184">
                  <c:v>-0.76406595222672546</c:v>
                </c:pt>
                <c:pt idx="185">
                  <c:v>-0.7548925566447533</c:v>
                </c:pt>
                <c:pt idx="186">
                  <c:v>-0.7458280369918322</c:v>
                </c:pt>
                <c:pt idx="187">
                  <c:v>-0.73687117390770107</c:v>
                </c:pt>
                <c:pt idx="188">
                  <c:v>-0.72802075785723652</c:v>
                </c:pt>
                <c:pt idx="189">
                  <c:v>-0.7192755892570134</c:v>
                </c:pt>
                <c:pt idx="190">
                  <c:v>-0.71063447858831397</c:v>
                </c:pt>
                <c:pt idx="191">
                  <c:v>-0.70209624649729507</c:v>
                </c:pt>
                <c:pt idx="192">
                  <c:v>-0.69365972388306252</c:v>
                </c:pt>
                <c:pt idx="193">
                  <c:v>-0.68532375197430329</c:v>
                </c:pt>
                <c:pt idx="194">
                  <c:v>-0.67708718239513188</c:v>
                </c:pt>
                <c:pt idx="195">
                  <c:v>-0.66894887722075747</c:v>
                </c:pt>
                <c:pt idx="196">
                  <c:v>-0.66090770902354934</c:v>
                </c:pt>
                <c:pt idx="197">
                  <c:v>-0.65296256091004967</c:v>
                </c:pt>
                <c:pt idx="198">
                  <c:v>-0.64511232654947137</c:v>
                </c:pt>
                <c:pt idx="199">
                  <c:v>-0.63735591019415105</c:v>
                </c:pt>
                <c:pt idx="200">
                  <c:v>-0.62969222669245573</c:v>
                </c:pt>
                <c:pt idx="201">
                  <c:v>-0.62212020149457159</c:v>
                </c:pt>
                <c:pt idx="202">
                  <c:v>-0.61463877065161221</c:v>
                </c:pt>
                <c:pt idx="203">
                  <c:v>-0.60724688080844036</c:v>
                </c:pt>
                <c:pt idx="204">
                  <c:v>-0.59994348919059415</c:v>
                </c:pt>
                <c:pt idx="205">
                  <c:v>-0.59272756358567591</c:v>
                </c:pt>
                <c:pt idx="206">
                  <c:v>-0.58559808231954957</c:v>
                </c:pt>
                <c:pt idx="207">
                  <c:v>-0.57855403422767493</c:v>
                </c:pt>
                <c:pt idx="208">
                  <c:v>-0.57159441862189031</c:v>
                </c:pt>
                <c:pt idx="209">
                  <c:v>-0.5647182452529349</c:v>
                </c:pt>
                <c:pt idx="210">
                  <c:v>-0.55792453426899113</c:v>
                </c:pt>
                <c:pt idx="211">
                  <c:v>-0.55121231617051447</c:v>
                </c:pt>
                <c:pt idx="212">
                  <c:v>-0.54458063176159932</c:v>
                </c:pt>
                <c:pt idx="213">
                  <c:v>-0.53802853209811996</c:v>
                </c:pt>
                <c:pt idx="214">
                  <c:v>-0.53155507843287142</c:v>
                </c:pt>
                <c:pt idx="215">
                  <c:v>-0.52515934215792415</c:v>
                </c:pt>
                <c:pt idx="216">
                  <c:v>-0.5188404047444003</c:v>
                </c:pt>
                <c:pt idx="217">
                  <c:v>-0.51259735767985526</c:v>
                </c:pt>
                <c:pt idx="218">
                  <c:v>-0.5064293024034473</c:v>
                </c:pt>
                <c:pt idx="219">
                  <c:v>-0.50033535023908271</c:v>
                </c:pt>
                <c:pt idx="220">
                  <c:v>-0.49431462232667339</c:v>
                </c:pt>
                <c:pt idx="221">
                  <c:v>-0.48836624955168573</c:v>
                </c:pt>
                <c:pt idx="222">
                  <c:v>-0.48248937247311258</c:v>
                </c:pt>
                <c:pt idx="223">
                  <c:v>-0.47668314125000827</c:v>
                </c:pt>
                <c:pt idx="224">
                  <c:v>-0.4709467155667304</c:v>
                </c:pt>
                <c:pt idx="225">
                  <c:v>-0.46527926455698643</c:v>
                </c:pt>
                <c:pt idx="226">
                  <c:v>-0.45967996672683215</c:v>
                </c:pt>
                <c:pt idx="227">
                  <c:v>-0.45414800987670606</c:v>
                </c:pt>
                <c:pt idx="228">
                  <c:v>-0.44868259102262453</c:v>
                </c:pt>
                <c:pt idx="229">
                  <c:v>-0.44328291631662203</c:v>
                </c:pt>
                <c:pt idx="230">
                  <c:v>-0.4379482009665393</c:v>
                </c:pt>
                <c:pt idx="231">
                  <c:v>-0.43267766915523731</c:v>
                </c:pt>
                <c:pt idx="232">
                  <c:v>-0.42747055395933686</c:v>
                </c:pt>
                <c:pt idx="233">
                  <c:v>-0.42232609726753734</c:v>
                </c:pt>
                <c:pt idx="234">
                  <c:v>-0.41724354969861549</c:v>
                </c:pt>
                <c:pt idx="235">
                  <c:v>-0.41222217051915011</c:v>
                </c:pt>
                <c:pt idx="236">
                  <c:v>-0.40726122756105593</c:v>
                </c:pt>
                <c:pt idx="237">
                  <c:v>-0.40235999713897691</c:v>
                </c:pt>
                <c:pt idx="238">
                  <c:v>-0.39751776396760408</c:v>
                </c:pt>
                <c:pt idx="239">
                  <c:v>-0.39273382107896349</c:v>
                </c:pt>
                <c:pt idx="240">
                  <c:v>-0.38800746973974232</c:v>
                </c:pt>
                <c:pt idx="241">
                  <c:v>-0.38333801936867801</c:v>
                </c:pt>
                <c:pt idx="242">
                  <c:v>-0.37872478745407728</c:v>
                </c:pt>
                <c:pt idx="243">
                  <c:v>-0.37416709947149435</c:v>
                </c:pt>
                <c:pt idx="244">
                  <c:v>-0.36966428880161062</c:v>
                </c:pt>
                <c:pt idx="245">
                  <c:v>-0.36521569664836112</c:v>
                </c:pt>
                <c:pt idx="246">
                  <c:v>-0.36082067195732637</c:v>
                </c:pt>
                <c:pt idx="247">
                  <c:v>-0.35647857133443961</c:v>
                </c:pt>
                <c:pt idx="248">
                  <c:v>-0.35218875896502699</c:v>
                </c:pt>
                <c:pt idx="249">
                  <c:v>-0.34795060653321647</c:v>
                </c:pt>
                <c:pt idx="250">
                  <c:v>-0.34376349314173749</c:v>
                </c:pt>
                <c:pt idx="251">
                  <c:v>-0.33962680523214134</c:v>
                </c:pt>
                <c:pt idx="252">
                  <c:v>-0.33553993650545394</c:v>
                </c:pt>
                <c:pt idx="253">
                  <c:v>-0.3315022878433006</c:v>
                </c:pt>
                <c:pt idx="254">
                  <c:v>-0.32751326722950075</c:v>
                </c:pt>
                <c:pt idx="255">
                  <c:v>-0.32357228967217055</c:v>
                </c:pt>
                <c:pt idx="256">
                  <c:v>-0.31967877712633241</c:v>
                </c:pt>
                <c:pt idx="257">
                  <c:v>-0.31583215841706602</c:v>
                </c:pt>
                <c:pt idx="258">
                  <c:v>-0.3120318691631942</c:v>
                </c:pt>
                <c:pt idx="259">
                  <c:v>-0.30827735170153253</c:v>
                </c:pt>
                <c:pt idx="260">
                  <c:v>-0.3045680550117158</c:v>
                </c:pt>
                <c:pt idx="261">
                  <c:v>-0.30090343464158087</c:v>
                </c:pt>
                <c:pt idx="262">
                  <c:v>-0.29728295263317434</c:v>
                </c:pt>
                <c:pt idx="263">
                  <c:v>-0.29370607744933241</c:v>
                </c:pt>
                <c:pt idx="264">
                  <c:v>-0.29017228390088662</c:v>
                </c:pt>
                <c:pt idx="265">
                  <c:v>-0.28668105307446129</c:v>
                </c:pt>
                <c:pt idx="266">
                  <c:v>-0.28323187226092061</c:v>
                </c:pt>
                <c:pt idx="267">
                  <c:v>-0.27982423488441788</c:v>
                </c:pt>
                <c:pt idx="268">
                  <c:v>-0.27645764043209581</c:v>
                </c:pt>
                <c:pt idx="269">
                  <c:v>-0.27313159438439422</c:v>
                </c:pt>
                <c:pt idx="270">
                  <c:v>-0.26984560814603042</c:v>
                </c:pt>
                <c:pt idx="271">
                  <c:v>-0.26659919897759493</c:v>
                </c:pt>
                <c:pt idx="272">
                  <c:v>-0.26339188992780843</c:v>
                </c:pt>
                <c:pt idx="273">
                  <c:v>-0.26022320976640423</c:v>
                </c:pt>
                <c:pt idx="274">
                  <c:v>-0.25709269291768205</c:v>
                </c:pt>
                <c:pt idx="275">
                  <c:v>-0.25399987939469049</c:v>
                </c:pt>
                <c:pt idx="276">
                  <c:v>-0.25094431473407353</c:v>
                </c:pt>
                <c:pt idx="277">
                  <c:v>-0.24792554993153981</c:v>
                </c:pt>
                <c:pt idx="278">
                  <c:v>-0.24494314137801457</c:v>
                </c:pt>
                <c:pt idx="279">
                  <c:v>-0.24199665079640834</c:v>
                </c:pt>
                <c:pt idx="280">
                  <c:v>-0.23908564517905234</c:v>
                </c:pt>
                <c:pt idx="281">
                  <c:v>-0.23620969672575587</c:v>
                </c:pt>
                <c:pt idx="282">
                  <c:v>-0.23336838278253233</c:v>
                </c:pt>
                <c:pt idx="283">
                  <c:v>-0.23056128578094981</c:v>
                </c:pt>
                <c:pt idx="284">
                  <c:v>-0.22778799317811688</c:v>
                </c:pt>
                <c:pt idx="285">
                  <c:v>-0.22504809739731724</c:v>
                </c:pt>
                <c:pt idx="286">
                  <c:v>-0.22234119576926065</c:v>
                </c:pt>
                <c:pt idx="287">
                  <c:v>-0.21966689047398638</c:v>
                </c:pt>
                <c:pt idx="288">
                  <c:v>-0.21702478848336784</c:v>
                </c:pt>
                <c:pt idx="289">
                  <c:v>-0.21441450150425742</c:v>
                </c:pt>
                <c:pt idx="290">
                  <c:v>-0.21183564592224038</c:v>
                </c:pt>
                <c:pt idx="291">
                  <c:v>-0.20928784274602097</c:v>
                </c:pt>
                <c:pt idx="292">
                  <c:v>-0.2067707175523979</c:v>
                </c:pt>
                <c:pt idx="293">
                  <c:v>-0.20428390043186531</c:v>
                </c:pt>
                <c:pt idx="294">
                  <c:v>-0.20182702593480567</c:v>
                </c:pt>
                <c:pt idx="295">
                  <c:v>-0.19939973301829955</c:v>
                </c:pt>
                <c:pt idx="296">
                  <c:v>-0.19700166499350646</c:v>
                </c:pt>
                <c:pt idx="297">
                  <c:v>-0.194632469473657</c:v>
                </c:pt>
                <c:pt idx="298">
                  <c:v>-0.19229179832261589</c:v>
                </c:pt>
                <c:pt idx="299">
                  <c:v>-0.18997930760404486</c:v>
                </c:pt>
                <c:pt idx="300">
                  <c:v>-0.18769465753112077</c:v>
                </c:pt>
                <c:pt idx="301">
                  <c:v>-0.18543751241684284</c:v>
                </c:pt>
                <c:pt idx="302">
                  <c:v>-0.183207540624893</c:v>
                </c:pt>
                <c:pt idx="303">
                  <c:v>-0.18100441452107832</c:v>
                </c:pt>
                <c:pt idx="304">
                  <c:v>-0.17882781042530876</c:v>
                </c:pt>
                <c:pt idx="305">
                  <c:v>-0.17667740856414102</c:v>
                </c:pt>
                <c:pt idx="306">
                  <c:v>-0.17455289302386257</c:v>
                </c:pt>
                <c:pt idx="307">
                  <c:v>-0.17245395170413094</c:v>
                </c:pt>
                <c:pt idx="308">
                  <c:v>-0.17038027627213168</c:v>
                </c:pt>
                <c:pt idx="309">
                  <c:v>-0.16833156211728209</c:v>
                </c:pt>
                <c:pt idx="310">
                  <c:v>-0.16630750830645891</c:v>
                </c:pt>
                <c:pt idx="311">
                  <c:v>-0.16430781753974683</c:v>
                </c:pt>
                <c:pt idx="312">
                  <c:v>-0.16233219610670391</c:v>
                </c:pt>
                <c:pt idx="313">
                  <c:v>-0.16038035384314148</c:v>
                </c:pt>
                <c:pt idx="314">
                  <c:v>-0.15845200408840757</c:v>
                </c:pt>
                <c:pt idx="315">
                  <c:v>-0.15654686364317497</c:v>
                </c:pt>
                <c:pt idx="316">
                  <c:v>-0.15466465272772287</c:v>
                </c:pt>
                <c:pt idx="317">
                  <c:v>-0.15280509494071409</c:v>
                </c:pt>
                <c:pt idx="318">
                  <c:v>-0.1509679172184539</c:v>
                </c:pt>
                <c:pt idx="319">
                  <c:v>-0.14915284979463367</c:v>
                </c:pt>
                <c:pt idx="320">
                  <c:v>-0.14735962616055034</c:v>
                </c:pt>
                <c:pt idx="321">
                  <c:v>-0.14558798302579598</c:v>
                </c:pt>
                <c:pt idx="322">
                  <c:v>-0.143837660279414</c:v>
                </c:pt>
                <c:pt idx="323">
                  <c:v>-0.14210840095151756</c:v>
                </c:pt>
                <c:pt idx="324">
                  <c:v>-0.14039995117536347</c:v>
                </c:pt>
                <c:pt idx="325">
                  <c:v>-0.13871206014987678</c:v>
                </c:pt>
                <c:pt idx="326">
                  <c:v>-0.13704448010262385</c:v>
                </c:pt>
                <c:pt idx="327">
                  <c:v>-0.13539696625322509</c:v>
                </c:pt>
                <c:pt idx="328">
                  <c:v>-0.13376927677720438</c:v>
                </c:pt>
                <c:pt idx="329">
                  <c:v>-0.13216117277027234</c:v>
                </c:pt>
                <c:pt idx="330">
                  <c:v>-0.13057241821303467</c:v>
                </c:pt>
                <c:pt idx="331">
                  <c:v>-0.12900277993612291</c:v>
                </c:pt>
                <c:pt idx="332">
                  <c:v>-0.12745202758574384</c:v>
                </c:pt>
                <c:pt idx="333">
                  <c:v>-0.12591993358964199</c:v>
                </c:pt>
                <c:pt idx="334">
                  <c:v>-0.12440627312346811</c:v>
                </c:pt>
                <c:pt idx="335">
                  <c:v>-0.12291082407755323</c:v>
                </c:pt>
                <c:pt idx="336">
                  <c:v>-0.12143336702408182</c:v>
                </c:pt>
                <c:pt idx="337">
                  <c:v>-0.11997368518465842</c:v>
                </c:pt>
                <c:pt idx="338">
                  <c:v>-0.11853156439826404</c:v>
                </c:pt>
                <c:pt idx="339">
                  <c:v>-0.11710679308959876</c:v>
                </c:pt>
                <c:pt idx="340">
                  <c:v>-0.11569916223780637</c:v>
                </c:pt>
                <c:pt idx="341">
                  <c:v>-0.11430846534557242</c:v>
                </c:pt>
                <c:pt idx="342">
                  <c:v>-0.11293449840859811</c:v>
                </c:pt>
                <c:pt idx="343">
                  <c:v>-0.11157705988543942</c:v>
                </c:pt>
                <c:pt idx="344">
                  <c:v>-0.11023595066771215</c:v>
                </c:pt>
                <c:pt idx="345">
                  <c:v>-0.10891097405065417</c:v>
                </c:pt>
                <c:pt idx="346">
                  <c:v>-0.10760193570404548</c:v>
                </c:pt>
                <c:pt idx="347">
                  <c:v>-0.1063086436434762</c:v>
                </c:pt>
                <c:pt idx="348">
                  <c:v>-0.10503090820196441</c:v>
                </c:pt>
                <c:pt idx="349">
                  <c:v>-0.10376854200191549</c:v>
                </c:pt>
                <c:pt idx="350">
                  <c:v>-0.10252135992742056</c:v>
                </c:pt>
                <c:pt idx="351">
                  <c:v>-0.10128917909688918</c:v>
                </c:pt>
                <c:pt idx="352">
                  <c:v>-0.10007181883601454</c:v>
                </c:pt>
                <c:pt idx="353">
                  <c:v>-9.886910065106401E-2</c:v>
                </c:pt>
                <c:pt idx="354">
                  <c:v>-9.7680848202493203E-2</c:v>
                </c:pt>
                <c:pt idx="355">
                  <c:v>-9.6506887278879835E-2</c:v>
                </c:pt>
                <c:pt idx="356">
                  <c:v>-9.534704577117363E-2</c:v>
                </c:pt>
                <c:pt idx="357">
                  <c:v>-9.4201153647255398E-2</c:v>
                </c:pt>
                <c:pt idx="358">
                  <c:v>-9.3069042926807413E-2</c:v>
                </c:pt>
                <c:pt idx="359">
                  <c:v>-9.1950547656485457E-2</c:v>
                </c:pt>
                <c:pt idx="360">
                  <c:v>-9.0845503885393877E-2</c:v>
                </c:pt>
                <c:pt idx="361">
                  <c:v>-8.9753749640855307E-2</c:v>
                </c:pt>
                <c:pt idx="362">
                  <c:v>-8.8675124904476779E-2</c:v>
                </c:pt>
                <c:pt idx="363">
                  <c:v>-8.760947158850281E-2</c:v>
                </c:pt>
                <c:pt idx="364">
                  <c:v>-8.6556633512457654E-2</c:v>
                </c:pt>
                <c:pt idx="365">
                  <c:v>-8.551645638006948E-2</c:v>
                </c:pt>
                <c:pt idx="366">
                  <c:v>-8.4488787756474407E-2</c:v>
                </c:pt>
                <c:pt idx="367">
                  <c:v>-8.3473477045696867E-2</c:v>
                </c:pt>
                <c:pt idx="368">
                  <c:v>-8.2470375468403079E-2</c:v>
                </c:pt>
                <c:pt idx="369">
                  <c:v>-8.147933603992516E-2</c:v>
                </c:pt>
                <c:pt idx="370">
                  <c:v>-8.0500213548549623E-2</c:v>
                </c:pt>
                <c:pt idx="371">
                  <c:v>-7.953286453407174E-2</c:v>
                </c:pt>
                <c:pt idx="372">
                  <c:v>-7.8577147266607861E-2</c:v>
                </c:pt>
                <c:pt idx="373">
                  <c:v>-7.7632921725666382E-2</c:v>
                </c:pt>
                <c:pt idx="374">
                  <c:v>-7.6700049579471102E-2</c:v>
                </c:pt>
                <c:pt idx="375">
                  <c:v>-7.5778394164537327E-2</c:v>
                </c:pt>
                <c:pt idx="376">
                  <c:v>-7.4867820465493271E-2</c:v>
                </c:pt>
                <c:pt idx="377">
                  <c:v>-7.3968195095148306E-2</c:v>
                </c:pt>
                <c:pt idx="378">
                  <c:v>-7.3079386274802302E-2</c:v>
                </c:pt>
                <c:pt idx="379">
                  <c:v>-7.2201263814793928E-2</c:v>
                </c:pt>
                <c:pt idx="380">
                  <c:v>-7.1333699095284309E-2</c:v>
                </c:pt>
                <c:pt idx="381">
                  <c:v>-7.0476565047275147E-2</c:v>
                </c:pt>
                <c:pt idx="382">
                  <c:v>-6.9629736133856174E-2</c:v>
                </c:pt>
                <c:pt idx="383">
                  <c:v>-6.8793088331680061E-2</c:v>
                </c:pt>
                <c:pt idx="384">
                  <c:v>-6.7966499112662837E-2</c:v>
                </c:pt>
                <c:pt idx="385">
                  <c:v>-6.7149847425906184E-2</c:v>
                </c:pt>
                <c:pt idx="386">
                  <c:v>-6.6343013679837887E-2</c:v>
                </c:pt>
                <c:pt idx="387">
                  <c:v>-6.5545879724570835E-2</c:v>
                </c:pt>
                <c:pt idx="388">
                  <c:v>-6.4758328834474715E-2</c:v>
                </c:pt>
                <c:pt idx="389">
                  <c:v>-6.3980245690959725E-2</c:v>
                </c:pt>
                <c:pt idx="390">
                  <c:v>-6.3211516365468762E-2</c:v>
                </c:pt>
                <c:pt idx="391">
                  <c:v>-6.2452028302676724E-2</c:v>
                </c:pt>
                <c:pt idx="392">
                  <c:v>-6.1701670303892897E-2</c:v>
                </c:pt>
                <c:pt idx="393">
                  <c:v>-6.0960332510664628E-2</c:v>
                </c:pt>
                <c:pt idx="394">
                  <c:v>-6.0227906388580686E-2</c:v>
                </c:pt>
                <c:pt idx="395">
                  <c:v>-5.9504284711270679E-2</c:v>
                </c:pt>
                <c:pt idx="396">
                  <c:v>-5.8789361544598087E-2</c:v>
                </c:pt>
                <c:pt idx="397">
                  <c:v>-5.8083032231045745E-2</c:v>
                </c:pt>
                <c:pt idx="398">
                  <c:v>-5.738519337429096E-2</c:v>
                </c:pt>
                <c:pt idx="399">
                  <c:v>-5.6695742823966326E-2</c:v>
                </c:pt>
                <c:pt idx="400">
                  <c:v>-5.6014579660607015E-2</c:v>
                </c:pt>
                <c:pt idx="401">
                  <c:v>-5.5341604180779568E-2</c:v>
                </c:pt>
                <c:pt idx="402">
                  <c:v>-5.4676717882391694E-2</c:v>
                </c:pt>
                <c:pt idx="403">
                  <c:v>-5.4019823450179423E-2</c:v>
                </c:pt>
                <c:pt idx="404">
                  <c:v>-5.3370824741371344E-2</c:v>
                </c:pt>
                <c:pt idx="405">
                  <c:v>-5.2729626771525671E-2</c:v>
                </c:pt>
                <c:pt idx="406">
                  <c:v>-5.2096135700539434E-2</c:v>
                </c:pt>
                <c:pt idx="407">
                  <c:v>-5.1470258818827747E-2</c:v>
                </c:pt>
                <c:pt idx="408">
                  <c:v>-5.0851904533669938E-2</c:v>
                </c:pt>
                <c:pt idx="409">
                  <c:v>-5.0240982355721324E-2</c:v>
                </c:pt>
                <c:pt idx="410">
                  <c:v>-4.9637402885689061E-2</c:v>
                </c:pt>
                <c:pt idx="411">
                  <c:v>-4.9041077801169092E-2</c:v>
                </c:pt>
                <c:pt idx="412">
                  <c:v>-4.845191984364243E-2</c:v>
                </c:pt>
                <c:pt idx="413">
                  <c:v>-4.7869842805629483E-2</c:v>
                </c:pt>
                <c:pt idx="414">
                  <c:v>-4.7294761518000127E-2</c:v>
                </c:pt>
                <c:pt idx="415">
                  <c:v>-4.6726591837437229E-2</c:v>
                </c:pt>
                <c:pt idx="416">
                  <c:v>-4.616525063405201E-2</c:v>
                </c:pt>
                <c:pt idx="417">
                  <c:v>-4.5610655779150036E-2</c:v>
                </c:pt>
                <c:pt idx="418">
                  <c:v>-4.5062726133145221E-2</c:v>
                </c:pt>
                <c:pt idx="419">
                  <c:v>-4.4521381533619682E-2</c:v>
                </c:pt>
                <c:pt idx="420">
                  <c:v>-4.3986542783529439E-2</c:v>
                </c:pt>
                <c:pt idx="421">
                  <c:v>-4.3458131639551832E-2</c:v>
                </c:pt>
                <c:pt idx="422">
                  <c:v>-4.2936070800574849E-2</c:v>
                </c:pt>
                <c:pt idx="423">
                  <c:v>-4.2420283896325586E-2</c:v>
                </c:pt>
                <c:pt idx="424">
                  <c:v>-4.1910695476136656E-2</c:v>
                </c:pt>
                <c:pt idx="425">
                  <c:v>-4.1407230997848272E-2</c:v>
                </c:pt>
                <c:pt idx="426">
                  <c:v>-4.0909816816845093E-2</c:v>
                </c:pt>
                <c:pt idx="427">
                  <c:v>-4.0418380175226101E-2</c:v>
                </c:pt>
                <c:pt idx="428">
                  <c:v>-3.9932849191104701E-2</c:v>
                </c:pt>
                <c:pt idx="429">
                  <c:v>-3.945315284803922E-2</c:v>
                </c:pt>
                <c:pt idx="430">
                  <c:v>-3.8979220984591341E-2</c:v>
                </c:pt>
                <c:pt idx="431">
                  <c:v>-3.8510984284010542E-2</c:v>
                </c:pt>
                <c:pt idx="432">
                  <c:v>-3.8048374264043457E-2</c:v>
                </c:pt>
                <c:pt idx="433">
                  <c:v>-3.7591323266867122E-2</c:v>
                </c:pt>
                <c:pt idx="434">
                  <c:v>-3.7139764449143665E-2</c:v>
                </c:pt>
                <c:pt idx="435">
                  <c:v>-3.669363177219518E-2</c:v>
                </c:pt>
                <c:pt idx="436">
                  <c:v>-3.6252859992298228E-2</c:v>
                </c:pt>
                <c:pt idx="437">
                  <c:v>-3.5817384651095033E-2</c:v>
                </c:pt>
                <c:pt idx="438">
                  <c:v>-3.5387142066121272E-2</c:v>
                </c:pt>
                <c:pt idx="439">
                  <c:v>-3.4962069321448047E-2</c:v>
                </c:pt>
                <c:pt idx="440">
                  <c:v>-3.454210425843781E-2</c:v>
                </c:pt>
                <c:pt idx="441">
                  <c:v>-3.4127185466611087E-2</c:v>
                </c:pt>
                <c:pt idx="442">
                  <c:v>-3.3717252274624625E-2</c:v>
                </c:pt>
                <c:pt idx="443">
                  <c:v>-3.331224474135841E-2</c:v>
                </c:pt>
                <c:pt idx="444">
                  <c:v>-3.2912103647110245E-2</c:v>
                </c:pt>
                <c:pt idx="445">
                  <c:v>-3.2516770484897164E-2</c:v>
                </c:pt>
                <c:pt idx="446">
                  <c:v>-3.2126187451861951E-2</c:v>
                </c:pt>
                <c:pt idx="447">
                  <c:v>-3.1740297440783716E-2</c:v>
                </c:pt>
                <c:pt idx="448">
                  <c:v>-3.1359044031690701E-2</c:v>
                </c:pt>
                <c:pt idx="449">
                  <c:v>-3.0982371483575341E-2</c:v>
                </c:pt>
                <c:pt idx="450">
                  <c:v>-3.0610224726208664E-2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fit_2NN_FCC!$M$18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fit_2NN_FCC!$G$19:$G$469</c:f>
              <c:numCache>
                <c:formatCode>General</c:formatCode>
                <c:ptCount val="451"/>
                <c:pt idx="0">
                  <c:v>2.0233851707271882</c:v>
                </c:pt>
                <c:pt idx="1">
                  <c:v>2.0343576186014261</c:v>
                </c:pt>
                <c:pt idx="2">
                  <c:v>2.045330066475664</c:v>
                </c:pt>
                <c:pt idx="3">
                  <c:v>2.0563025143499019</c:v>
                </c:pt>
                <c:pt idx="4">
                  <c:v>2.0672749622241398</c:v>
                </c:pt>
                <c:pt idx="5">
                  <c:v>2.0782474100983777</c:v>
                </c:pt>
                <c:pt idx="6">
                  <c:v>2.0892198579726156</c:v>
                </c:pt>
                <c:pt idx="7">
                  <c:v>2.1001923058468535</c:v>
                </c:pt>
                <c:pt idx="8">
                  <c:v>2.1111647537210914</c:v>
                </c:pt>
                <c:pt idx="9">
                  <c:v>2.1221372015953293</c:v>
                </c:pt>
                <c:pt idx="10">
                  <c:v>2.1331096494695672</c:v>
                </c:pt>
                <c:pt idx="11">
                  <c:v>2.1440820973438051</c:v>
                </c:pt>
                <c:pt idx="12">
                  <c:v>2.155054545218043</c:v>
                </c:pt>
                <c:pt idx="13">
                  <c:v>2.1660269930922809</c:v>
                </c:pt>
                <c:pt idx="14">
                  <c:v>2.1769994409665188</c:v>
                </c:pt>
                <c:pt idx="15">
                  <c:v>2.1879718888407567</c:v>
                </c:pt>
                <c:pt idx="16">
                  <c:v>2.1989443367149946</c:v>
                </c:pt>
                <c:pt idx="17">
                  <c:v>2.2099167845892325</c:v>
                </c:pt>
                <c:pt idx="18">
                  <c:v>2.2208892324634704</c:v>
                </c:pt>
                <c:pt idx="19">
                  <c:v>2.2318616803377083</c:v>
                </c:pt>
                <c:pt idx="20">
                  <c:v>2.2428341282119462</c:v>
                </c:pt>
                <c:pt idx="21">
                  <c:v>2.2538065760861841</c:v>
                </c:pt>
                <c:pt idx="22">
                  <c:v>2.264779023960422</c:v>
                </c:pt>
                <c:pt idx="23">
                  <c:v>2.2757514718346599</c:v>
                </c:pt>
                <c:pt idx="24">
                  <c:v>2.2867239197088978</c:v>
                </c:pt>
                <c:pt idx="25">
                  <c:v>2.2976963675831357</c:v>
                </c:pt>
                <c:pt idx="26">
                  <c:v>2.3086688154573736</c:v>
                </c:pt>
                <c:pt idx="27">
                  <c:v>2.3196412633316115</c:v>
                </c:pt>
                <c:pt idx="28">
                  <c:v>2.3306137112058494</c:v>
                </c:pt>
                <c:pt idx="29">
                  <c:v>2.3415861590800877</c:v>
                </c:pt>
                <c:pt idx="30">
                  <c:v>2.3525586069543256</c:v>
                </c:pt>
                <c:pt idx="31">
                  <c:v>2.3635310548285635</c:v>
                </c:pt>
                <c:pt idx="32">
                  <c:v>2.3745035027028014</c:v>
                </c:pt>
                <c:pt idx="33">
                  <c:v>2.3854759505770393</c:v>
                </c:pt>
                <c:pt idx="34">
                  <c:v>2.3964483984512772</c:v>
                </c:pt>
                <c:pt idx="35">
                  <c:v>2.4074208463255151</c:v>
                </c:pt>
                <c:pt idx="36">
                  <c:v>2.418393294199753</c:v>
                </c:pt>
                <c:pt idx="37">
                  <c:v>2.4293657420739909</c:v>
                </c:pt>
                <c:pt idx="38">
                  <c:v>2.4403381899482288</c:v>
                </c:pt>
                <c:pt idx="39">
                  <c:v>2.4513106378224667</c:v>
                </c:pt>
                <c:pt idx="40">
                  <c:v>2.4622830856967046</c:v>
                </c:pt>
                <c:pt idx="41">
                  <c:v>2.4732555335709425</c:v>
                </c:pt>
                <c:pt idx="42">
                  <c:v>2.4842279814451804</c:v>
                </c:pt>
                <c:pt idx="43">
                  <c:v>2.4952004293194188</c:v>
                </c:pt>
                <c:pt idx="44">
                  <c:v>2.5061728771936562</c:v>
                </c:pt>
                <c:pt idx="45">
                  <c:v>2.5171453250678946</c:v>
                </c:pt>
                <c:pt idx="46">
                  <c:v>2.528117772942132</c:v>
                </c:pt>
                <c:pt idx="47">
                  <c:v>2.5390902208163699</c:v>
                </c:pt>
                <c:pt idx="48">
                  <c:v>2.5500626686906078</c:v>
                </c:pt>
                <c:pt idx="49">
                  <c:v>2.5610351165648457</c:v>
                </c:pt>
                <c:pt idx="50">
                  <c:v>2.5720075644390832</c:v>
                </c:pt>
                <c:pt idx="51">
                  <c:v>2.5829800123133211</c:v>
                </c:pt>
                <c:pt idx="52">
                  <c:v>2.5939524601875585</c:v>
                </c:pt>
                <c:pt idx="53">
                  <c:v>2.6049249080617969</c:v>
                </c:pt>
                <c:pt idx="54">
                  <c:v>2.6158973559360348</c:v>
                </c:pt>
                <c:pt idx="55">
                  <c:v>2.6268698038102727</c:v>
                </c:pt>
                <c:pt idx="56">
                  <c:v>2.6378422516845101</c:v>
                </c:pt>
                <c:pt idx="57">
                  <c:v>2.6488146995587485</c:v>
                </c:pt>
                <c:pt idx="58">
                  <c:v>2.6597871474329864</c:v>
                </c:pt>
                <c:pt idx="59">
                  <c:v>2.6707595953072243</c:v>
                </c:pt>
                <c:pt idx="60">
                  <c:v>2.6817320431814622</c:v>
                </c:pt>
                <c:pt idx="61">
                  <c:v>2.6927044910557001</c:v>
                </c:pt>
                <c:pt idx="62">
                  <c:v>2.703676938929938</c:v>
                </c:pt>
                <c:pt idx="63">
                  <c:v>2.7146493868041759</c:v>
                </c:pt>
                <c:pt idx="64">
                  <c:v>2.7256218346784138</c:v>
                </c:pt>
                <c:pt idx="65">
                  <c:v>2.7365942825526521</c:v>
                </c:pt>
                <c:pt idx="66">
                  <c:v>2.7475667304268896</c:v>
                </c:pt>
                <c:pt idx="67">
                  <c:v>2.7585391783011275</c:v>
                </c:pt>
                <c:pt idx="68">
                  <c:v>2.7695116261753654</c:v>
                </c:pt>
                <c:pt idx="69">
                  <c:v>2.7804840740496037</c:v>
                </c:pt>
                <c:pt idx="70">
                  <c:v>2.7914565219238412</c:v>
                </c:pt>
                <c:pt idx="71">
                  <c:v>2.8024289697980791</c:v>
                </c:pt>
                <c:pt idx="72">
                  <c:v>2.813401417672317</c:v>
                </c:pt>
                <c:pt idx="73">
                  <c:v>2.8243738655465545</c:v>
                </c:pt>
                <c:pt idx="74">
                  <c:v>2.8353463134207928</c:v>
                </c:pt>
                <c:pt idx="75">
                  <c:v>2.8463187612950307</c:v>
                </c:pt>
                <c:pt idx="76">
                  <c:v>2.8572912091692686</c:v>
                </c:pt>
                <c:pt idx="77">
                  <c:v>2.8682636570435061</c:v>
                </c:pt>
                <c:pt idx="78">
                  <c:v>2.8792361049177444</c:v>
                </c:pt>
                <c:pt idx="79">
                  <c:v>2.8902085527919823</c:v>
                </c:pt>
                <c:pt idx="80">
                  <c:v>2.9011810006662202</c:v>
                </c:pt>
                <c:pt idx="81">
                  <c:v>2.9121534485404581</c:v>
                </c:pt>
                <c:pt idx="82">
                  <c:v>2.923125896414696</c:v>
                </c:pt>
                <c:pt idx="83">
                  <c:v>2.9340983442889339</c:v>
                </c:pt>
                <c:pt idx="84">
                  <c:v>2.9450707921631718</c:v>
                </c:pt>
                <c:pt idx="85">
                  <c:v>2.9560432400374097</c:v>
                </c:pt>
                <c:pt idx="86">
                  <c:v>2.9670156879116472</c:v>
                </c:pt>
                <c:pt idx="87">
                  <c:v>2.9779881357858855</c:v>
                </c:pt>
                <c:pt idx="88">
                  <c:v>2.9889605836601234</c:v>
                </c:pt>
                <c:pt idx="89">
                  <c:v>2.9999330315343613</c:v>
                </c:pt>
                <c:pt idx="90">
                  <c:v>3.0109054794085996</c:v>
                </c:pt>
                <c:pt idx="91">
                  <c:v>3.0218779272828371</c:v>
                </c:pt>
                <c:pt idx="92">
                  <c:v>3.032850375157075</c:v>
                </c:pt>
                <c:pt idx="93">
                  <c:v>3.0438228230313129</c:v>
                </c:pt>
                <c:pt idx="94">
                  <c:v>3.0547952709055504</c:v>
                </c:pt>
                <c:pt idx="95">
                  <c:v>3.0657677187797887</c:v>
                </c:pt>
                <c:pt idx="96">
                  <c:v>3.0767401666540266</c:v>
                </c:pt>
                <c:pt idx="97">
                  <c:v>3.0877126145282645</c:v>
                </c:pt>
                <c:pt idx="98">
                  <c:v>3.098685062402502</c:v>
                </c:pt>
                <c:pt idx="99">
                  <c:v>3.1096575102767403</c:v>
                </c:pt>
                <c:pt idx="100">
                  <c:v>3.1206299581509782</c:v>
                </c:pt>
                <c:pt idx="101">
                  <c:v>3.1316024060252161</c:v>
                </c:pt>
                <c:pt idx="102">
                  <c:v>3.1425748538994536</c:v>
                </c:pt>
                <c:pt idx="103">
                  <c:v>3.1535473017736919</c:v>
                </c:pt>
                <c:pt idx="104">
                  <c:v>3.1645197496479298</c:v>
                </c:pt>
                <c:pt idx="105">
                  <c:v>3.1754921975221677</c:v>
                </c:pt>
                <c:pt idx="106">
                  <c:v>3.1864646453964056</c:v>
                </c:pt>
                <c:pt idx="107">
                  <c:v>3.1974370932706431</c:v>
                </c:pt>
                <c:pt idx="108">
                  <c:v>3.2084095411448814</c:v>
                </c:pt>
                <c:pt idx="109">
                  <c:v>3.2193819890191193</c:v>
                </c:pt>
                <c:pt idx="110">
                  <c:v>3.2303544368933572</c:v>
                </c:pt>
                <c:pt idx="111">
                  <c:v>3.2413268847675956</c:v>
                </c:pt>
                <c:pt idx="112">
                  <c:v>3.252299332641833</c:v>
                </c:pt>
                <c:pt idx="113">
                  <c:v>3.2632717805160709</c:v>
                </c:pt>
                <c:pt idx="114">
                  <c:v>3.2742442283903088</c:v>
                </c:pt>
                <c:pt idx="115">
                  <c:v>3.2852166762645463</c:v>
                </c:pt>
                <c:pt idx="116">
                  <c:v>3.2961891241387846</c:v>
                </c:pt>
                <c:pt idx="117">
                  <c:v>3.3071615720130225</c:v>
                </c:pt>
                <c:pt idx="118">
                  <c:v>3.3181340198872604</c:v>
                </c:pt>
                <c:pt idx="119">
                  <c:v>3.3291064677614979</c:v>
                </c:pt>
                <c:pt idx="120">
                  <c:v>3.3400789156357358</c:v>
                </c:pt>
                <c:pt idx="121">
                  <c:v>3.3510513635099741</c:v>
                </c:pt>
                <c:pt idx="122">
                  <c:v>3.362023811384212</c:v>
                </c:pt>
                <c:pt idx="123">
                  <c:v>3.3729962592584495</c:v>
                </c:pt>
                <c:pt idx="124">
                  <c:v>3.3839687071326878</c:v>
                </c:pt>
                <c:pt idx="125">
                  <c:v>3.3949411550069257</c:v>
                </c:pt>
                <c:pt idx="126">
                  <c:v>3.4059136028811636</c:v>
                </c:pt>
                <c:pt idx="127">
                  <c:v>3.4168860507554015</c:v>
                </c:pt>
                <c:pt idx="128">
                  <c:v>3.427858498629639</c:v>
                </c:pt>
                <c:pt idx="129">
                  <c:v>3.4388309465038773</c:v>
                </c:pt>
                <c:pt idx="130">
                  <c:v>3.4498033943781152</c:v>
                </c:pt>
                <c:pt idx="131">
                  <c:v>3.4607758422523531</c:v>
                </c:pt>
                <c:pt idx="132">
                  <c:v>3.4717482901265906</c:v>
                </c:pt>
                <c:pt idx="133">
                  <c:v>3.4827207380008285</c:v>
                </c:pt>
                <c:pt idx="134">
                  <c:v>3.4936931858750668</c:v>
                </c:pt>
                <c:pt idx="135">
                  <c:v>3.5046656337493047</c:v>
                </c:pt>
                <c:pt idx="136">
                  <c:v>3.5156380816235422</c:v>
                </c:pt>
                <c:pt idx="137">
                  <c:v>3.5266105294977805</c:v>
                </c:pt>
                <c:pt idx="138">
                  <c:v>3.5375829773720184</c:v>
                </c:pt>
                <c:pt idx="139">
                  <c:v>3.5485554252462563</c:v>
                </c:pt>
                <c:pt idx="140">
                  <c:v>3.5595278731204938</c:v>
                </c:pt>
                <c:pt idx="141">
                  <c:v>3.5705003209947317</c:v>
                </c:pt>
                <c:pt idx="142">
                  <c:v>3.58147276886897</c:v>
                </c:pt>
                <c:pt idx="143">
                  <c:v>3.5924452167432079</c:v>
                </c:pt>
                <c:pt idx="144">
                  <c:v>3.6034176646174454</c:v>
                </c:pt>
                <c:pt idx="145">
                  <c:v>3.6143901124916837</c:v>
                </c:pt>
                <c:pt idx="146">
                  <c:v>3.6253625603659216</c:v>
                </c:pt>
                <c:pt idx="147">
                  <c:v>3.6363350082401595</c:v>
                </c:pt>
                <c:pt idx="148">
                  <c:v>3.6473074561143974</c:v>
                </c:pt>
                <c:pt idx="149">
                  <c:v>3.6582799039886349</c:v>
                </c:pt>
                <c:pt idx="150">
                  <c:v>3.6692523518628732</c:v>
                </c:pt>
                <c:pt idx="151">
                  <c:v>3.6802247997371111</c:v>
                </c:pt>
                <c:pt idx="152">
                  <c:v>3.691197247611349</c:v>
                </c:pt>
                <c:pt idx="153">
                  <c:v>3.7021696954855874</c:v>
                </c:pt>
                <c:pt idx="154">
                  <c:v>3.7131421433598248</c:v>
                </c:pt>
                <c:pt idx="155">
                  <c:v>3.7241145912340627</c:v>
                </c:pt>
                <c:pt idx="156">
                  <c:v>3.7350870391083006</c:v>
                </c:pt>
                <c:pt idx="157">
                  <c:v>3.7460594869825381</c:v>
                </c:pt>
                <c:pt idx="158">
                  <c:v>3.7570319348567764</c:v>
                </c:pt>
                <c:pt idx="159">
                  <c:v>3.7680043827310143</c:v>
                </c:pt>
                <c:pt idx="160">
                  <c:v>3.7789768306052522</c:v>
                </c:pt>
                <c:pt idx="161">
                  <c:v>3.7899492784794906</c:v>
                </c:pt>
                <c:pt idx="162">
                  <c:v>3.800921726353728</c:v>
                </c:pt>
                <c:pt idx="163">
                  <c:v>3.8118941742279659</c:v>
                </c:pt>
                <c:pt idx="164">
                  <c:v>3.8228666221022038</c:v>
                </c:pt>
                <c:pt idx="165">
                  <c:v>3.8338390699764413</c:v>
                </c:pt>
                <c:pt idx="166">
                  <c:v>3.8448115178506792</c:v>
                </c:pt>
                <c:pt idx="167">
                  <c:v>3.8557839657249171</c:v>
                </c:pt>
                <c:pt idx="168">
                  <c:v>3.8667564135991555</c:v>
                </c:pt>
                <c:pt idx="169">
                  <c:v>3.8777288614733934</c:v>
                </c:pt>
                <c:pt idx="170">
                  <c:v>3.8887013093476308</c:v>
                </c:pt>
                <c:pt idx="171">
                  <c:v>3.8996737572218692</c:v>
                </c:pt>
                <c:pt idx="172">
                  <c:v>3.9106462050961071</c:v>
                </c:pt>
                <c:pt idx="173">
                  <c:v>3.921618652970345</c:v>
                </c:pt>
                <c:pt idx="174">
                  <c:v>3.9325911008445833</c:v>
                </c:pt>
                <c:pt idx="175">
                  <c:v>3.9435635487188203</c:v>
                </c:pt>
                <c:pt idx="176">
                  <c:v>3.9545359965930587</c:v>
                </c:pt>
                <c:pt idx="177">
                  <c:v>3.9655084444672966</c:v>
                </c:pt>
                <c:pt idx="178">
                  <c:v>3.976480892341534</c:v>
                </c:pt>
                <c:pt idx="179">
                  <c:v>3.9874533402157724</c:v>
                </c:pt>
                <c:pt idx="180">
                  <c:v>3.9984257880900103</c:v>
                </c:pt>
                <c:pt idx="181">
                  <c:v>4.0093982359642482</c:v>
                </c:pt>
                <c:pt idx="182">
                  <c:v>4.0203706838384861</c:v>
                </c:pt>
                <c:pt idx="183">
                  <c:v>4.031343131712724</c:v>
                </c:pt>
                <c:pt idx="184">
                  <c:v>4.0423155795869619</c:v>
                </c:pt>
                <c:pt idx="185">
                  <c:v>4.0532880274611998</c:v>
                </c:pt>
                <c:pt idx="186">
                  <c:v>4.0642604753354377</c:v>
                </c:pt>
                <c:pt idx="187">
                  <c:v>4.0752329232096756</c:v>
                </c:pt>
                <c:pt idx="188">
                  <c:v>4.0862053710839126</c:v>
                </c:pt>
                <c:pt idx="189">
                  <c:v>4.0971778189581514</c:v>
                </c:pt>
                <c:pt idx="190">
                  <c:v>4.1081502668323893</c:v>
                </c:pt>
                <c:pt idx="191">
                  <c:v>4.1191227147066272</c:v>
                </c:pt>
                <c:pt idx="192">
                  <c:v>4.1300951625808651</c:v>
                </c:pt>
                <c:pt idx="193">
                  <c:v>4.141067610455103</c:v>
                </c:pt>
                <c:pt idx="194">
                  <c:v>4.1520400583293409</c:v>
                </c:pt>
                <c:pt idx="195">
                  <c:v>4.1630125062035788</c:v>
                </c:pt>
                <c:pt idx="196">
                  <c:v>4.1739849540778158</c:v>
                </c:pt>
                <c:pt idx="197">
                  <c:v>4.1849574019520546</c:v>
                </c:pt>
                <c:pt idx="198">
                  <c:v>4.1959298498262925</c:v>
                </c:pt>
                <c:pt idx="199">
                  <c:v>4.2069022977005304</c:v>
                </c:pt>
                <c:pt idx="200">
                  <c:v>4.2178747455747683</c:v>
                </c:pt>
                <c:pt idx="201">
                  <c:v>4.2288471934490062</c:v>
                </c:pt>
                <c:pt idx="202">
                  <c:v>4.2398196413232441</c:v>
                </c:pt>
                <c:pt idx="203">
                  <c:v>4.250792089197482</c:v>
                </c:pt>
                <c:pt idx="204">
                  <c:v>4.2617645370717199</c:v>
                </c:pt>
                <c:pt idx="205">
                  <c:v>4.2727369849459578</c:v>
                </c:pt>
                <c:pt idx="206">
                  <c:v>4.2837094328201957</c:v>
                </c:pt>
                <c:pt idx="207">
                  <c:v>4.2946818806944336</c:v>
                </c:pt>
                <c:pt idx="208">
                  <c:v>4.3056543285686715</c:v>
                </c:pt>
                <c:pt idx="209">
                  <c:v>4.3166267764429094</c:v>
                </c:pt>
                <c:pt idx="210">
                  <c:v>4.3275992243171473</c:v>
                </c:pt>
                <c:pt idx="211">
                  <c:v>4.3385716721913852</c:v>
                </c:pt>
                <c:pt idx="212">
                  <c:v>4.3495441200656231</c:v>
                </c:pt>
                <c:pt idx="213">
                  <c:v>4.360516567939861</c:v>
                </c:pt>
                <c:pt idx="214">
                  <c:v>4.371489015814098</c:v>
                </c:pt>
                <c:pt idx="215">
                  <c:v>4.3824614636883368</c:v>
                </c:pt>
                <c:pt idx="216">
                  <c:v>4.3934339115625747</c:v>
                </c:pt>
                <c:pt idx="217">
                  <c:v>4.4044063594368117</c:v>
                </c:pt>
                <c:pt idx="218">
                  <c:v>4.4153788073110505</c:v>
                </c:pt>
                <c:pt idx="219">
                  <c:v>4.4263512551852884</c:v>
                </c:pt>
                <c:pt idx="220">
                  <c:v>4.4373237030595263</c:v>
                </c:pt>
                <c:pt idx="221">
                  <c:v>4.4482961509337642</c:v>
                </c:pt>
                <c:pt idx="222">
                  <c:v>4.4592685988080012</c:v>
                </c:pt>
                <c:pt idx="223">
                  <c:v>4.47024104668224</c:v>
                </c:pt>
                <c:pt idx="224">
                  <c:v>4.4812134945564779</c:v>
                </c:pt>
                <c:pt idx="225">
                  <c:v>4.4921859424307158</c:v>
                </c:pt>
                <c:pt idx="226">
                  <c:v>4.5031583903049537</c:v>
                </c:pt>
                <c:pt idx="227">
                  <c:v>4.5141308381791916</c:v>
                </c:pt>
                <c:pt idx="228">
                  <c:v>4.5251032860534295</c:v>
                </c:pt>
                <c:pt idx="229">
                  <c:v>4.5360757339276674</c:v>
                </c:pt>
                <c:pt idx="230">
                  <c:v>4.5470481818019044</c:v>
                </c:pt>
                <c:pt idx="231">
                  <c:v>4.5580206296761432</c:v>
                </c:pt>
                <c:pt idx="232">
                  <c:v>4.5689930775503811</c:v>
                </c:pt>
                <c:pt idx="233">
                  <c:v>4.579965525424619</c:v>
                </c:pt>
                <c:pt idx="234">
                  <c:v>4.5909379732988569</c:v>
                </c:pt>
                <c:pt idx="235">
                  <c:v>4.6019104211730948</c:v>
                </c:pt>
                <c:pt idx="236">
                  <c:v>4.6128828690473327</c:v>
                </c:pt>
                <c:pt idx="237">
                  <c:v>4.6238553169215706</c:v>
                </c:pt>
                <c:pt idx="238">
                  <c:v>4.6348277647958076</c:v>
                </c:pt>
                <c:pt idx="239">
                  <c:v>4.6458002126700464</c:v>
                </c:pt>
                <c:pt idx="240">
                  <c:v>4.6567726605442843</c:v>
                </c:pt>
                <c:pt idx="241">
                  <c:v>4.6677451084185222</c:v>
                </c:pt>
                <c:pt idx="242">
                  <c:v>4.6787175562927601</c:v>
                </c:pt>
                <c:pt idx="243">
                  <c:v>4.6896900041669971</c:v>
                </c:pt>
                <c:pt idx="244">
                  <c:v>4.7006624520412359</c:v>
                </c:pt>
                <c:pt idx="245">
                  <c:v>4.7116348999154738</c:v>
                </c:pt>
                <c:pt idx="246">
                  <c:v>4.7226073477897117</c:v>
                </c:pt>
                <c:pt idx="247">
                  <c:v>4.7335797956639496</c:v>
                </c:pt>
                <c:pt idx="248">
                  <c:v>4.7445522435381875</c:v>
                </c:pt>
                <c:pt idx="249">
                  <c:v>4.7555246914124254</c:v>
                </c:pt>
                <c:pt idx="250">
                  <c:v>4.7664971392866633</c:v>
                </c:pt>
                <c:pt idx="251">
                  <c:v>4.7774695871609003</c:v>
                </c:pt>
                <c:pt idx="252">
                  <c:v>4.7884420350351391</c:v>
                </c:pt>
                <c:pt idx="253">
                  <c:v>4.7994144829093761</c:v>
                </c:pt>
                <c:pt idx="254">
                  <c:v>4.8103869307836149</c:v>
                </c:pt>
                <c:pt idx="255">
                  <c:v>4.8213593786578519</c:v>
                </c:pt>
                <c:pt idx="256">
                  <c:v>4.8323318265320907</c:v>
                </c:pt>
                <c:pt idx="257">
                  <c:v>4.8433042744063286</c:v>
                </c:pt>
                <c:pt idx="258">
                  <c:v>4.8542767222805665</c:v>
                </c:pt>
                <c:pt idx="259">
                  <c:v>4.8652491701548097</c:v>
                </c:pt>
                <c:pt idx="260">
                  <c:v>4.8762216180290423</c:v>
                </c:pt>
                <c:pt idx="261">
                  <c:v>4.8871940659032802</c:v>
                </c:pt>
                <c:pt idx="262">
                  <c:v>4.8981665137775181</c:v>
                </c:pt>
                <c:pt idx="263">
                  <c:v>4.9091389616517604</c:v>
                </c:pt>
                <c:pt idx="264">
                  <c:v>4.9201114095259939</c:v>
                </c:pt>
                <c:pt idx="265">
                  <c:v>4.9310838574002318</c:v>
                </c:pt>
                <c:pt idx="266">
                  <c:v>4.9420563052744697</c:v>
                </c:pt>
                <c:pt idx="267">
                  <c:v>4.9530287531487129</c:v>
                </c:pt>
                <c:pt idx="268">
                  <c:v>4.9640012010229455</c:v>
                </c:pt>
                <c:pt idx="269">
                  <c:v>4.9749736488971834</c:v>
                </c:pt>
                <c:pt idx="270">
                  <c:v>4.9859460967714213</c:v>
                </c:pt>
                <c:pt idx="271">
                  <c:v>4.9969185446456637</c:v>
                </c:pt>
                <c:pt idx="272">
                  <c:v>5.0078909925198971</c:v>
                </c:pt>
                <c:pt idx="273">
                  <c:v>5.018863440394135</c:v>
                </c:pt>
                <c:pt idx="274">
                  <c:v>5.0298358882683729</c:v>
                </c:pt>
                <c:pt idx="275">
                  <c:v>5.0408083361426161</c:v>
                </c:pt>
                <c:pt idx="276">
                  <c:v>5.0517807840168478</c:v>
                </c:pt>
                <c:pt idx="277">
                  <c:v>5.0627532318910866</c:v>
                </c:pt>
                <c:pt idx="278">
                  <c:v>5.0737256797653245</c:v>
                </c:pt>
                <c:pt idx="279">
                  <c:v>5.0846981276395669</c:v>
                </c:pt>
                <c:pt idx="280">
                  <c:v>5.0956705755137994</c:v>
                </c:pt>
                <c:pt idx="281">
                  <c:v>5.1066430233880382</c:v>
                </c:pt>
                <c:pt idx="282">
                  <c:v>5.1176154712622814</c:v>
                </c:pt>
                <c:pt idx="283">
                  <c:v>5.1285879191365193</c:v>
                </c:pt>
                <c:pt idx="284">
                  <c:v>5.1395603670107581</c:v>
                </c:pt>
                <c:pt idx="285">
                  <c:v>5.1505328148849907</c:v>
                </c:pt>
                <c:pt idx="286">
                  <c:v>5.161505262759233</c:v>
                </c:pt>
                <c:pt idx="287">
                  <c:v>5.1724777106334718</c:v>
                </c:pt>
                <c:pt idx="288">
                  <c:v>5.1834501585077088</c:v>
                </c:pt>
                <c:pt idx="289">
                  <c:v>5.1944226063819414</c:v>
                </c:pt>
                <c:pt idx="290">
                  <c:v>5.2053950542561847</c:v>
                </c:pt>
                <c:pt idx="291">
                  <c:v>5.2163675021304226</c:v>
                </c:pt>
                <c:pt idx="292">
                  <c:v>5.2273399500046596</c:v>
                </c:pt>
                <c:pt idx="293">
                  <c:v>5.2383123978788921</c:v>
                </c:pt>
                <c:pt idx="294">
                  <c:v>5.2492848457531363</c:v>
                </c:pt>
                <c:pt idx="295">
                  <c:v>5.2602572936273742</c:v>
                </c:pt>
                <c:pt idx="296">
                  <c:v>5.2712297415016121</c:v>
                </c:pt>
                <c:pt idx="297">
                  <c:v>5.2822021893758446</c:v>
                </c:pt>
                <c:pt idx="298">
                  <c:v>5.2931746372500879</c:v>
                </c:pt>
                <c:pt idx="299">
                  <c:v>5.3041470851243258</c:v>
                </c:pt>
                <c:pt idx="300">
                  <c:v>5.3151195329985645</c:v>
                </c:pt>
                <c:pt idx="301">
                  <c:v>5.3260919808727953</c:v>
                </c:pt>
                <c:pt idx="302">
                  <c:v>5.3370644287470386</c:v>
                </c:pt>
                <c:pt idx="303">
                  <c:v>5.3480368766212782</c:v>
                </c:pt>
                <c:pt idx="304">
                  <c:v>5.3590093244955153</c:v>
                </c:pt>
                <c:pt idx="305">
                  <c:v>5.3699817723697478</c:v>
                </c:pt>
                <c:pt idx="306">
                  <c:v>5.3809542202439911</c:v>
                </c:pt>
                <c:pt idx="307">
                  <c:v>5.391926668118229</c:v>
                </c:pt>
                <c:pt idx="308">
                  <c:v>5.402899115992466</c:v>
                </c:pt>
                <c:pt idx="309">
                  <c:v>5.4138715638667048</c:v>
                </c:pt>
                <c:pt idx="310">
                  <c:v>5.4248440117409427</c:v>
                </c:pt>
                <c:pt idx="311">
                  <c:v>5.4358164596151806</c:v>
                </c:pt>
                <c:pt idx="312">
                  <c:v>5.4467889074894185</c:v>
                </c:pt>
                <c:pt idx="313">
                  <c:v>5.4577613553636555</c:v>
                </c:pt>
                <c:pt idx="314">
                  <c:v>5.4687338032378943</c:v>
                </c:pt>
                <c:pt idx="315">
                  <c:v>5.4797062511121313</c:v>
                </c:pt>
                <c:pt idx="316">
                  <c:v>5.490678698986371</c:v>
                </c:pt>
                <c:pt idx="317">
                  <c:v>5.501651146860608</c:v>
                </c:pt>
                <c:pt idx="318">
                  <c:v>5.512623594734845</c:v>
                </c:pt>
                <c:pt idx="319">
                  <c:v>5.5235960426090838</c:v>
                </c:pt>
                <c:pt idx="320">
                  <c:v>5.5345684904833217</c:v>
                </c:pt>
                <c:pt idx="321">
                  <c:v>5.5455409383575587</c:v>
                </c:pt>
                <c:pt idx="322">
                  <c:v>5.5565133862317975</c:v>
                </c:pt>
                <c:pt idx="323">
                  <c:v>5.5674858341060354</c:v>
                </c:pt>
                <c:pt idx="324">
                  <c:v>5.5784582819802733</c:v>
                </c:pt>
                <c:pt idx="325">
                  <c:v>5.5894307298545112</c:v>
                </c:pt>
                <c:pt idx="326">
                  <c:v>5.60040317772875</c:v>
                </c:pt>
                <c:pt idx="327">
                  <c:v>5.611375625602987</c:v>
                </c:pt>
                <c:pt idx="328">
                  <c:v>5.6223480734772249</c:v>
                </c:pt>
                <c:pt idx="329">
                  <c:v>5.6333205213514637</c:v>
                </c:pt>
                <c:pt idx="330">
                  <c:v>5.6442929692257007</c:v>
                </c:pt>
                <c:pt idx="331">
                  <c:v>5.6552654170999377</c:v>
                </c:pt>
                <c:pt idx="332">
                  <c:v>5.6662378649741774</c:v>
                </c:pt>
                <c:pt idx="333">
                  <c:v>5.6772103128484144</c:v>
                </c:pt>
                <c:pt idx="334">
                  <c:v>5.6881827607226514</c:v>
                </c:pt>
                <c:pt idx="335">
                  <c:v>5.6991552085968902</c:v>
                </c:pt>
                <c:pt idx="336">
                  <c:v>5.7101276564711281</c:v>
                </c:pt>
                <c:pt idx="337">
                  <c:v>5.721100104345366</c:v>
                </c:pt>
                <c:pt idx="338">
                  <c:v>5.732072552219603</c:v>
                </c:pt>
                <c:pt idx="339">
                  <c:v>5.7430450000938427</c:v>
                </c:pt>
                <c:pt idx="340">
                  <c:v>5.7540174479680797</c:v>
                </c:pt>
                <c:pt idx="341">
                  <c:v>5.7649898958423176</c:v>
                </c:pt>
                <c:pt idx="342">
                  <c:v>5.7759623437165546</c:v>
                </c:pt>
                <c:pt idx="343">
                  <c:v>5.7869347915907934</c:v>
                </c:pt>
                <c:pt idx="344">
                  <c:v>5.7979072394650304</c:v>
                </c:pt>
                <c:pt idx="345">
                  <c:v>5.8088796873392701</c:v>
                </c:pt>
                <c:pt idx="346">
                  <c:v>5.8198521352135071</c:v>
                </c:pt>
                <c:pt idx="347">
                  <c:v>5.8308245830877441</c:v>
                </c:pt>
                <c:pt idx="348">
                  <c:v>5.8417970309619829</c:v>
                </c:pt>
                <c:pt idx="349">
                  <c:v>5.8527694788362208</c:v>
                </c:pt>
                <c:pt idx="350">
                  <c:v>5.8637419267104578</c:v>
                </c:pt>
                <c:pt idx="351">
                  <c:v>5.8747143745846966</c:v>
                </c:pt>
                <c:pt idx="352">
                  <c:v>5.8856868224589345</c:v>
                </c:pt>
                <c:pt idx="353">
                  <c:v>5.8966592703331724</c:v>
                </c:pt>
                <c:pt idx="354">
                  <c:v>5.9076317182074094</c:v>
                </c:pt>
                <c:pt idx="355">
                  <c:v>5.9186041660816491</c:v>
                </c:pt>
                <c:pt idx="356">
                  <c:v>5.9295766139558861</c:v>
                </c:pt>
                <c:pt idx="357">
                  <c:v>5.940549061830124</c:v>
                </c:pt>
                <c:pt idx="358">
                  <c:v>5.9515215097043619</c:v>
                </c:pt>
                <c:pt idx="359">
                  <c:v>5.9624939575785998</c:v>
                </c:pt>
                <c:pt idx="360">
                  <c:v>5.9734664054528368</c:v>
                </c:pt>
                <c:pt idx="361">
                  <c:v>5.9844388533270765</c:v>
                </c:pt>
                <c:pt idx="362">
                  <c:v>5.9954113012013135</c:v>
                </c:pt>
                <c:pt idx="363">
                  <c:v>6.0063837490755505</c:v>
                </c:pt>
                <c:pt idx="364">
                  <c:v>6.0173561969497893</c:v>
                </c:pt>
                <c:pt idx="365">
                  <c:v>6.0283286448240272</c:v>
                </c:pt>
                <c:pt idx="366">
                  <c:v>6.0393010926982651</c:v>
                </c:pt>
                <c:pt idx="367">
                  <c:v>6.0502735405725021</c:v>
                </c:pt>
                <c:pt idx="368">
                  <c:v>6.0612459884467418</c:v>
                </c:pt>
                <c:pt idx="369">
                  <c:v>6.0722184363209788</c:v>
                </c:pt>
                <c:pt idx="370">
                  <c:v>6.0831908841952167</c:v>
                </c:pt>
                <c:pt idx="371">
                  <c:v>6.0941633320694537</c:v>
                </c:pt>
                <c:pt idx="372">
                  <c:v>6.1051357799436925</c:v>
                </c:pt>
                <c:pt idx="373">
                  <c:v>6.1161082278179295</c:v>
                </c:pt>
                <c:pt idx="374">
                  <c:v>6.1270806756921692</c:v>
                </c:pt>
                <c:pt idx="375">
                  <c:v>6.1380531235664062</c:v>
                </c:pt>
                <c:pt idx="376">
                  <c:v>6.1490255714406432</c:v>
                </c:pt>
                <c:pt idx="377">
                  <c:v>6.159998019314882</c:v>
                </c:pt>
                <c:pt idx="378">
                  <c:v>6.1709704671891199</c:v>
                </c:pt>
                <c:pt idx="379">
                  <c:v>6.1819429150633578</c:v>
                </c:pt>
                <c:pt idx="380">
                  <c:v>6.1929153629375957</c:v>
                </c:pt>
                <c:pt idx="381">
                  <c:v>6.2038878108118345</c:v>
                </c:pt>
                <c:pt idx="382">
                  <c:v>6.2148602586860715</c:v>
                </c:pt>
                <c:pt idx="383">
                  <c:v>6.2258327065603085</c:v>
                </c:pt>
                <c:pt idx="384">
                  <c:v>6.2368051544345482</c:v>
                </c:pt>
                <c:pt idx="385">
                  <c:v>6.2477776023087852</c:v>
                </c:pt>
                <c:pt idx="386">
                  <c:v>6.2587500501830231</c:v>
                </c:pt>
                <c:pt idx="387">
                  <c:v>6.269722498057261</c:v>
                </c:pt>
                <c:pt idx="388">
                  <c:v>6.2806949459314989</c:v>
                </c:pt>
                <c:pt idx="389">
                  <c:v>6.2916673938057359</c:v>
                </c:pt>
                <c:pt idx="390">
                  <c:v>6.3026398416799747</c:v>
                </c:pt>
                <c:pt idx="391">
                  <c:v>6.3136122895542126</c:v>
                </c:pt>
                <c:pt idx="392">
                  <c:v>6.3245847374284496</c:v>
                </c:pt>
                <c:pt idx="393">
                  <c:v>6.3355571853026884</c:v>
                </c:pt>
                <c:pt idx="394">
                  <c:v>6.3465296331769263</c:v>
                </c:pt>
                <c:pt idx="395">
                  <c:v>6.3575020810511642</c:v>
                </c:pt>
                <c:pt idx="396">
                  <c:v>6.3684745289254012</c:v>
                </c:pt>
                <c:pt idx="397">
                  <c:v>6.3794469767996409</c:v>
                </c:pt>
                <c:pt idx="398">
                  <c:v>6.3904194246738779</c:v>
                </c:pt>
                <c:pt idx="399">
                  <c:v>6.4013918725481149</c:v>
                </c:pt>
                <c:pt idx="400">
                  <c:v>6.4123643204223537</c:v>
                </c:pt>
                <c:pt idx="401">
                  <c:v>6.4233367682965916</c:v>
                </c:pt>
                <c:pt idx="402">
                  <c:v>6.4343092161708286</c:v>
                </c:pt>
                <c:pt idx="403">
                  <c:v>6.4452816640450674</c:v>
                </c:pt>
                <c:pt idx="404">
                  <c:v>6.4562541119193053</c:v>
                </c:pt>
                <c:pt idx="405">
                  <c:v>6.4672265597935423</c:v>
                </c:pt>
                <c:pt idx="406">
                  <c:v>6.4781990076677811</c:v>
                </c:pt>
                <c:pt idx="407">
                  <c:v>6.489171455542019</c:v>
                </c:pt>
                <c:pt idx="408">
                  <c:v>6.5001439034162569</c:v>
                </c:pt>
                <c:pt idx="409">
                  <c:v>6.5111163512904948</c:v>
                </c:pt>
                <c:pt idx="410">
                  <c:v>6.5220887991647336</c:v>
                </c:pt>
                <c:pt idx="411">
                  <c:v>6.5330612470389706</c:v>
                </c:pt>
                <c:pt idx="412">
                  <c:v>6.5440336949132076</c:v>
                </c:pt>
                <c:pt idx="413">
                  <c:v>6.5550061427874455</c:v>
                </c:pt>
                <c:pt idx="414">
                  <c:v>6.5659785906616843</c:v>
                </c:pt>
                <c:pt idx="415">
                  <c:v>6.5769510385359213</c:v>
                </c:pt>
                <c:pt idx="416">
                  <c:v>6.5879234864101601</c:v>
                </c:pt>
                <c:pt idx="417">
                  <c:v>6.598895934284398</c:v>
                </c:pt>
                <c:pt idx="418">
                  <c:v>6.609868382158635</c:v>
                </c:pt>
                <c:pt idx="419">
                  <c:v>6.6208408300328738</c:v>
                </c:pt>
                <c:pt idx="420">
                  <c:v>6.6318132779071117</c:v>
                </c:pt>
                <c:pt idx="421">
                  <c:v>6.6427857257813496</c:v>
                </c:pt>
                <c:pt idx="422">
                  <c:v>6.6537581736555875</c:v>
                </c:pt>
                <c:pt idx="423">
                  <c:v>6.6647306215298263</c:v>
                </c:pt>
                <c:pt idx="424">
                  <c:v>6.6757030694040633</c:v>
                </c:pt>
                <c:pt idx="425">
                  <c:v>6.6866755172783003</c:v>
                </c:pt>
                <c:pt idx="426">
                  <c:v>6.69764796515254</c:v>
                </c:pt>
                <c:pt idx="427">
                  <c:v>6.708620413026777</c:v>
                </c:pt>
                <c:pt idx="428">
                  <c:v>6.719592860901014</c:v>
                </c:pt>
                <c:pt idx="429">
                  <c:v>6.7305653087752528</c:v>
                </c:pt>
                <c:pt idx="430">
                  <c:v>6.7415377566494907</c:v>
                </c:pt>
                <c:pt idx="431">
                  <c:v>6.7525102045237277</c:v>
                </c:pt>
                <c:pt idx="432">
                  <c:v>6.7634826523979665</c:v>
                </c:pt>
                <c:pt idx="433">
                  <c:v>6.7744551002722044</c:v>
                </c:pt>
                <c:pt idx="434">
                  <c:v>6.7854275481464414</c:v>
                </c:pt>
                <c:pt idx="435">
                  <c:v>6.7963999960206802</c:v>
                </c:pt>
                <c:pt idx="436">
                  <c:v>6.8073724438949181</c:v>
                </c:pt>
                <c:pt idx="437">
                  <c:v>6.818344891769156</c:v>
                </c:pt>
                <c:pt idx="438">
                  <c:v>6.829317339643393</c:v>
                </c:pt>
                <c:pt idx="439">
                  <c:v>6.8402897875176327</c:v>
                </c:pt>
                <c:pt idx="440">
                  <c:v>6.8512622353918697</c:v>
                </c:pt>
                <c:pt idx="441">
                  <c:v>6.8622346832661067</c:v>
                </c:pt>
                <c:pt idx="442">
                  <c:v>6.8732071311403455</c:v>
                </c:pt>
                <c:pt idx="443">
                  <c:v>6.8841795790145834</c:v>
                </c:pt>
                <c:pt idx="444">
                  <c:v>6.8951520268888205</c:v>
                </c:pt>
                <c:pt idx="445">
                  <c:v>6.9061244747630592</c:v>
                </c:pt>
                <c:pt idx="446">
                  <c:v>6.9170969226372971</c:v>
                </c:pt>
                <c:pt idx="447">
                  <c:v>6.9280693705115342</c:v>
                </c:pt>
                <c:pt idx="448">
                  <c:v>6.9390418183857729</c:v>
                </c:pt>
                <c:pt idx="449">
                  <c:v>6.9500142662600108</c:v>
                </c:pt>
                <c:pt idx="450">
                  <c:v>6.9609867141342487</c:v>
                </c:pt>
              </c:numCache>
            </c:numRef>
          </c:xVal>
          <c:yVal>
            <c:numRef>
              <c:f>fit_2NN_FCC!$M$19:$M$469</c:f>
              <c:numCache>
                <c:formatCode>General</c:formatCode>
                <c:ptCount val="451"/>
                <c:pt idx="0">
                  <c:v>0.59135297815863375</c:v>
                </c:pt>
                <c:pt idx="1">
                  <c:v>0.32461327281219177</c:v>
                </c:pt>
                <c:pt idx="2">
                  <c:v>6.9822788346179721E-2</c:v>
                </c:pt>
                <c:pt idx="3">
                  <c:v>-0.17346171587503179</c:v>
                </c:pt>
                <c:pt idx="4">
                  <c:v>-0.40566774516732629</c:v>
                </c:pt>
                <c:pt idx="5">
                  <c:v>-0.62720762557495036</c:v>
                </c:pt>
                <c:pt idx="6">
                  <c:v>-0.83847904006654161</c:v>
                </c:pt>
                <c:pt idx="7">
                  <c:v>-1.0398655456008914</c:v>
                </c:pt>
                <c:pt idx="8">
                  <c:v>-1.2317370717567826</c:v>
                </c:pt>
                <c:pt idx="9">
                  <c:v>-1.4144504015960599</c:v>
                </c:pt>
                <c:pt idx="10">
                  <c:v>-1.5883496354037447</c:v>
                </c:pt>
                <c:pt idx="11">
                  <c:v>-1.7537666379255334</c:v>
                </c:pt>
                <c:pt idx="12">
                  <c:v>-1.9110214696998193</c:v>
                </c:pt>
                <c:pt idx="13">
                  <c:v>-2.0604228030593532</c:v>
                </c:pt>
                <c:pt idx="14">
                  <c:v>-2.2022683233564324</c:v>
                </c:pt>
                <c:pt idx="15">
                  <c:v>-2.3368451159450165</c:v>
                </c:pt>
                <c:pt idx="16">
                  <c:v>-2.4644300394335374</c:v>
                </c:pt>
                <c:pt idx="17">
                  <c:v>-2.5852900857031731</c:v>
                </c:pt>
                <c:pt idx="18">
                  <c:v>-2.6996827271682404</c:v>
                </c:pt>
                <c:pt idx="19">
                  <c:v>-2.8078562517377144</c:v>
                </c:pt>
                <c:pt idx="20">
                  <c:v>-2.9100500859201608</c:v>
                </c:pt>
                <c:pt idx="21">
                  <c:v>-3.0064951064979599</c:v>
                </c:pt>
                <c:pt idx="22">
                  <c:v>-3.0974139411812933</c:v>
                </c:pt>
                <c:pt idx="23">
                  <c:v>-3.1830212586370763</c:v>
                </c:pt>
                <c:pt idx="24">
                  <c:v>-3.2635240482738395</c:v>
                </c:pt>
                <c:pt idx="25">
                  <c:v>-3.3391218901493565</c:v>
                </c:pt>
                <c:pt idx="26">
                  <c:v>-3.4100072153546348</c:v>
                </c:pt>
                <c:pt idx="27">
                  <c:v>-3.4763655572148089</c:v>
                </c:pt>
                <c:pt idx="28">
                  <c:v>-3.5383757936352236</c:v>
                </c:pt>
                <c:pt idx="29">
                  <c:v>-3.5962103809088646</c:v>
                </c:pt>
                <c:pt idx="30">
                  <c:v>-3.6500355792898977</c:v>
                </c:pt>
                <c:pt idx="31">
                  <c:v>-3.7000116706270152</c:v>
                </c:pt>
                <c:pt idx="32">
                  <c:v>-3.7462931683394656</c:v>
                </c:pt>
                <c:pt idx="33">
                  <c:v>-3.7890290200085674</c:v>
                </c:pt>
                <c:pt idx="34">
                  <c:v>-3.8283628028474652</c:v>
                </c:pt>
                <c:pt idx="35">
                  <c:v>-3.8644329123024392</c:v>
                </c:pt>
                <c:pt idx="36">
                  <c:v>-3.8973727440298886</c:v>
                </c:pt>
                <c:pt idx="37">
                  <c:v>-3.92731086948426</c:v>
                </c:pt>
                <c:pt idx="38">
                  <c:v>-3.9543712053437252</c:v>
                </c:pt>
                <c:pt idx="39">
                  <c:v>-3.9786731769921784</c:v>
                </c:pt>
                <c:pt idx="40">
                  <c:v>-4.000331876268274</c:v>
                </c:pt>
                <c:pt idx="41">
                  <c:v>-4.0194582136846009</c:v>
                </c:pt>
                <c:pt idx="42">
                  <c:v>-4.0361590653127832</c:v>
                </c:pt>
                <c:pt idx="43">
                  <c:v>-4.0505374145232533</c:v>
                </c:pt>
                <c:pt idx="44">
                  <c:v>-4.0626924887616394</c:v>
                </c:pt>
                <c:pt idx="45">
                  <c:v>-4.0727198915372034</c:v>
                </c:pt>
                <c:pt idx="46">
                  <c:v>-4.0807117297924016</c:v>
                </c:pt>
                <c:pt idx="47">
                  <c:v>-4.0867567368166666</c:v>
                </c:pt>
                <c:pt idx="48">
                  <c:v>-4.0909403908615545</c:v>
                </c:pt>
                <c:pt idx="49">
                  <c:v>-4.0933450296088694</c:v>
                </c:pt>
                <c:pt idx="50">
                  <c:v>-4.094049960637884</c:v>
                </c:pt>
                <c:pt idx="51">
                  <c:v>-4.0931315680325611</c:v>
                </c:pt>
                <c:pt idx="52">
                  <c:v>-4.0906634152646868</c:v>
                </c:pt>
                <c:pt idx="53">
                  <c:v>-4.0867163444838894</c:v>
                </c:pt>
                <c:pt idx="54">
                  <c:v>-4.0813585723409354</c:v>
                </c:pt>
                <c:pt idx="55">
                  <c:v>-4.0746557824661132</c:v>
                </c:pt>
                <c:pt idx="56">
                  <c:v>-4.0666712147201993</c:v>
                </c:pt>
                <c:pt idx="57">
                  <c:v>-4.0574657513313568</c:v>
                </c:pt>
                <c:pt idx="58">
                  <c:v>-4.0470980000271908</c:v>
                </c:pt>
                <c:pt idx="59">
                  <c:v>-4.0356243742673952</c:v>
                </c:pt>
                <c:pt idx="60">
                  <c:v>-4.0230991706786137</c:v>
                </c:pt>
                <c:pt idx="61">
                  <c:v>-4.0095746437895716</c:v>
                </c:pt>
                <c:pt idx="62">
                  <c:v>-3.9951010781610181</c:v>
                </c:pt>
                <c:pt idx="63">
                  <c:v>-3.9797268580016834</c:v>
                </c:pt>
                <c:pt idx="64">
                  <c:v>-3.9634985343582407</c:v>
                </c:pt>
                <c:pt idx="65">
                  <c:v>-3.9464608899640949</c:v>
                </c:pt>
                <c:pt idx="66">
                  <c:v>-3.9286570018288867</c:v>
                </c:pt>
                <c:pt idx="67">
                  <c:v>-3.9101283016476232</c:v>
                </c:pt>
                <c:pt idx="68">
                  <c:v>-3.8909146341056529</c:v>
                </c:pt>
                <c:pt idx="69">
                  <c:v>-3.8710543131528947</c:v>
                </c:pt>
                <c:pt idx="70">
                  <c:v>-3.8505841763182653</c:v>
                </c:pt>
                <c:pt idx="71">
                  <c:v>-3.8295396371326209</c:v>
                </c:pt>
                <c:pt idx="72">
                  <c:v>-3.8079547357262289</c:v>
                </c:pt>
                <c:pt idx="73">
                  <c:v>-3.785862187664379</c:v>
                </c:pt>
                <c:pt idx="74">
                  <c:v>-3.7632934310825492</c:v>
                </c:pt>
                <c:pt idx="75">
                  <c:v>-3.7402786721803603</c:v>
                </c:pt>
                <c:pt idx="76">
                  <c:v>-3.7168469291314672</c:v>
                </c:pt>
                <c:pt idx="77">
                  <c:v>-3.6930260744645382</c:v>
                </c:pt>
                <c:pt idx="78">
                  <c:v>-3.6688428759685348</c:v>
                </c:pt>
                <c:pt idx="79">
                  <c:v>-3.6443230361736103</c:v>
                </c:pt>
                <c:pt idx="80">
                  <c:v>-3.6194912304571782</c:v>
                </c:pt>
                <c:pt idx="81">
                  <c:v>-3.5943711438229502</c:v>
                </c:pt>
                <c:pt idx="82">
                  <c:v>-3.5689855063990494</c:v>
                </c:pt>
                <c:pt idx="83">
                  <c:v>-3.5433561276997216</c:v>
                </c:pt>
                <c:pt idx="84">
                  <c:v>-3.5175039296935755</c:v>
                </c:pt>
                <c:pt idx="85">
                  <c:v>-3.4914489787198106</c:v>
                </c:pt>
                <c:pt idx="86">
                  <c:v>-3.4652105162924132</c:v>
                </c:pt>
                <c:pt idx="87">
                  <c:v>-3.4388069888309141</c:v>
                </c:pt>
                <c:pt idx="88">
                  <c:v>-3.4122560763549639</c:v>
                </c:pt>
                <c:pt idx="89">
                  <c:v>-3.3855747201786595</c:v>
                </c:pt>
                <c:pt idx="90">
                  <c:v>-3.3587791496393073</c:v>
                </c:pt>
                <c:pt idx="91">
                  <c:v>-3.33188490789412</c:v>
                </c:pt>
                <c:pt idx="92">
                  <c:v>-3.3049068768171219</c:v>
                </c:pt>
                <c:pt idx="93">
                  <c:v>-3.277859301027485</c:v>
                </c:pt>
                <c:pt idx="94">
                  <c:v>-3.2507558110793613</c:v>
                </c:pt>
                <c:pt idx="95">
                  <c:v>-3.2236094458422704</c:v>
                </c:pt>
                <c:pt idx="96">
                  <c:v>-3.196432674100083</c:v>
                </c:pt>
                <c:pt idx="97">
                  <c:v>-3.1692374153956413</c:v>
                </c:pt>
                <c:pt idx="98">
                  <c:v>-3.1420350601471592</c:v>
                </c:pt>
                <c:pt idx="99">
                  <c:v>-3.1148364890615881</c:v>
                </c:pt>
                <c:pt idx="100">
                  <c:v>-3.0876520918693027</c:v>
                </c:pt>
                <c:pt idx="101">
                  <c:v>-3.06049178540357</c:v>
                </c:pt>
                <c:pt idx="102">
                  <c:v>-3.0333650310474987</c:v>
                </c:pt>
                <c:pt idx="103">
                  <c:v>-3.006280851570331</c:v>
                </c:pt>
                <c:pt idx="104">
                  <c:v>-2.9792478473742197</c:v>
                </c:pt>
                <c:pt idx="105">
                  <c:v>-2.9522742121718619</c:v>
                </c:pt>
                <c:pt idx="106">
                  <c:v>-2.9253677481146951</c:v>
                </c:pt>
                <c:pt idx="107">
                  <c:v>-2.8985358803906389</c:v>
                </c:pt>
                <c:pt idx="108">
                  <c:v>-2.8717856713097349</c:v>
                </c:pt>
                <c:pt idx="109">
                  <c:v>-2.8451238338953986</c:v>
                </c:pt>
                <c:pt idx="110">
                  <c:v>-2.8185567449983497</c:v>
                </c:pt>
                <c:pt idx="111">
                  <c:v>-2.7920904579497599</c:v>
                </c:pt>
                <c:pt idx="112">
                  <c:v>-2.7657307147695276</c:v>
                </c:pt>
                <c:pt idx="113">
                  <c:v>-2.7394829579450519</c:v>
                </c:pt>
                <c:pt idx="114">
                  <c:v>-2.7133523417953791</c:v>
                </c:pt>
                <c:pt idx="115">
                  <c:v>-2.6873437434350294</c:v>
                </c:pt>
                <c:pt idx="116">
                  <c:v>-2.6614617733513608</c:v>
                </c:pt>
                <c:pt idx="117">
                  <c:v>-2.635710785608826</c:v>
                </c:pt>
                <c:pt idx="118">
                  <c:v>-2.6100948876930055</c:v>
                </c:pt>
                <c:pt idx="119">
                  <c:v>-2.5846179500069004</c:v>
                </c:pt>
                <c:pt idx="120">
                  <c:v>-2.5592836150314788</c:v>
                </c:pt>
                <c:pt idx="121">
                  <c:v>-2.5340953061621008</c:v>
                </c:pt>
                <c:pt idx="122">
                  <c:v>-2.5090562362320288</c:v>
                </c:pt>
                <c:pt idx="123">
                  <c:v>-2.4841694157338274</c:v>
                </c:pt>
                <c:pt idx="124">
                  <c:v>-2.4594376607491237</c:v>
                </c:pt>
                <c:pt idx="125">
                  <c:v>-2.4348636005968047</c:v>
                </c:pt>
                <c:pt idx="126">
                  <c:v>-2.410449685209382</c:v>
                </c:pt>
                <c:pt idx="127">
                  <c:v>-2.3861981922469391</c:v>
                </c:pt>
                <c:pt idx="128">
                  <c:v>-2.3621112339577435</c:v>
                </c:pt>
                <c:pt idx="129">
                  <c:v>-2.3381907637942754</c:v>
                </c:pt>
                <c:pt idx="130">
                  <c:v>-2.3144385827931555</c:v>
                </c:pt>
                <c:pt idx="131">
                  <c:v>-2.2908563457271236</c:v>
                </c:pt>
                <c:pt idx="132">
                  <c:v>-2.2674455670369844</c:v>
                </c:pt>
                <c:pt idx="133">
                  <c:v>-2.2442076265511197</c:v>
                </c:pt>
                <c:pt idx="134">
                  <c:v>-2.2211437749999319</c:v>
                </c:pt>
                <c:pt idx="135">
                  <c:v>-2.1982551393323386</c:v>
                </c:pt>
                <c:pt idx="136">
                  <c:v>-2.175542727841135</c:v>
                </c:pt>
                <c:pt idx="137">
                  <c:v>-2.1530074351039015</c:v>
                </c:pt>
                <c:pt idx="138">
                  <c:v>-2.1306500467458167</c:v>
                </c:pt>
                <c:pt idx="139">
                  <c:v>-2.1084712440305604</c:v>
                </c:pt>
                <c:pt idx="140">
                  <c:v>-2.0864716082852741</c:v>
                </c:pt>
                <c:pt idx="141">
                  <c:v>-2.0646516251653328</c:v>
                </c:pt>
                <c:pt idx="142">
                  <c:v>-2.0430116887644916</c:v>
                </c:pt>
                <c:pt idx="143">
                  <c:v>-2.0215521055757777</c:v>
                </c:pt>
                <c:pt idx="144">
                  <c:v>-2.0002730983082992</c:v>
                </c:pt>
                <c:pt idx="145">
                  <c:v>-1.9791748095649959</c:v>
                </c:pt>
                <c:pt idx="146">
                  <c:v>-1.9582573053861616</c:v>
                </c:pt>
                <c:pt idx="147">
                  <c:v>-1.9375205786633847</c:v>
                </c:pt>
                <c:pt idx="148">
                  <c:v>-1.9169645524284507</c:v>
                </c:pt>
                <c:pt idx="149">
                  <c:v>-1.8965890830215288</c:v>
                </c:pt>
                <c:pt idx="150">
                  <c:v>-1.8763939631428612</c:v>
                </c:pt>
                <c:pt idx="151">
                  <c:v>-1.8563789247920117</c:v>
                </c:pt>
                <c:pt idx="152">
                  <c:v>-1.8365436420985832</c:v>
                </c:pt>
                <c:pt idx="153">
                  <c:v>-1.8168877340482039</c:v>
                </c:pt>
                <c:pt idx="154">
                  <c:v>-1.7974107671074309</c:v>
                </c:pt>
                <c:pt idx="155">
                  <c:v>-1.7781122577510842</c:v>
                </c:pt>
                <c:pt idx="156">
                  <c:v>-1.7589916748954477</c:v>
                </c:pt>
                <c:pt idx="157">
                  <c:v>-1.7400484422406071</c:v>
                </c:pt>
                <c:pt idx="158">
                  <c:v>-1.7212819405251023</c:v>
                </c:pt>
                <c:pt idx="159">
                  <c:v>-1.7026915096959796</c:v>
                </c:pt>
                <c:pt idx="160">
                  <c:v>-1.6842764509971808</c:v>
                </c:pt>
                <c:pt idx="161">
                  <c:v>-1.6660360289791518</c:v>
                </c:pt>
                <c:pt idx="162">
                  <c:v>-1.6479694734324304</c:v>
                </c:pt>
                <c:pt idx="163">
                  <c:v>-1.6300759812478616</c:v>
                </c:pt>
                <c:pt idx="164">
                  <c:v>-1.6123547182060434</c:v>
                </c:pt>
                <c:pt idx="165">
                  <c:v>-1.594804820698474</c:v>
                </c:pt>
                <c:pt idx="166">
                  <c:v>-1.5774253973828045</c:v>
                </c:pt>
                <c:pt idx="167">
                  <c:v>-1.5602155307745189</c:v>
                </c:pt>
                <c:pt idx="168">
                  <c:v>-1.5431742787772798</c:v>
                </c:pt>
                <c:pt idx="169">
                  <c:v>-1.5263006761541076</c:v>
                </c:pt>
                <c:pt idx="170">
                  <c:v>-1.509593735941464</c:v>
                </c:pt>
                <c:pt idx="171">
                  <c:v>-1.4930524508082819</c:v>
                </c:pt>
                <c:pt idx="172">
                  <c:v>-1.4766757943618676</c:v>
                </c:pt>
                <c:pt idx="173">
                  <c:v>-1.4604627224025606</c:v>
                </c:pt>
                <c:pt idx="174">
                  <c:v>-1.4444121741289757</c:v>
                </c:pt>
                <c:pt idx="175">
                  <c:v>-1.4285230732955667</c:v>
                </c:pt>
                <c:pt idx="176">
                  <c:v>-1.4127943293242067</c:v>
                </c:pt>
                <c:pt idx="177">
                  <c:v>-1.3972248383714347</c:v>
                </c:pt>
                <c:pt idx="178">
                  <c:v>-1.3818134843529193</c:v>
                </c:pt>
                <c:pt idx="179">
                  <c:v>-1.3665591399266845</c:v>
                </c:pt>
                <c:pt idx="180">
                  <c:v>-1.3514606674365632</c:v>
                </c:pt>
                <c:pt idx="181">
                  <c:v>-1.3365169198172886</c:v>
                </c:pt>
                <c:pt idx="182">
                  <c:v>-1.3217267414626104</c:v>
                </c:pt>
                <c:pt idx="183">
                  <c:v>-1.3070889690577481</c:v>
                </c:pt>
                <c:pt idx="184">
                  <c:v>-1.2926024323774663</c:v>
                </c:pt>
                <c:pt idx="185">
                  <c:v>-1.2782659550509969</c:v>
                </c:pt>
                <c:pt idx="186">
                  <c:v>-1.2640783552950132</c:v>
                </c:pt>
                <c:pt idx="187">
                  <c:v>-1.2500384466157934</c:v>
                </c:pt>
                <c:pt idx="188">
                  <c:v>-1.2361450384816983</c:v>
                </c:pt>
                <c:pt idx="189">
                  <c:v>-1.2223969369670054</c:v>
                </c:pt>
                <c:pt idx="190">
                  <c:v>-1.2087929453681912</c:v>
                </c:pt>
                <c:pt idx="191">
                  <c:v>-1.1953318647935871</c:v>
                </c:pt>
                <c:pt idx="192">
                  <c:v>-1.1820124947274411</c:v>
                </c:pt>
                <c:pt idx="193">
                  <c:v>-1.1688336335692708</c:v>
                </c:pt>
                <c:pt idx="194">
                  <c:v>-1.1557940791494301</c:v>
                </c:pt>
                <c:pt idx="195">
                  <c:v>-1.1428926292217507</c:v>
                </c:pt>
                <c:pt idx="196">
                  <c:v>-1.130128081934098</c:v>
                </c:pt>
                <c:pt idx="197">
                  <c:v>-1.1174992362776368</c:v>
                </c:pt>
                <c:pt idx="198">
                  <c:v>-1.1050048925156239</c:v>
                </c:pt>
                <c:pt idx="199">
                  <c:v>-1.0926438525924274</c:v>
                </c:pt>
                <c:pt idx="200">
                  <c:v>-1.08041492052355</c:v>
                </c:pt>
                <c:pt idx="201">
                  <c:v>-1.0683169027673287</c:v>
                </c:pt>
                <c:pt idx="202">
                  <c:v>-1.0563486085789997</c:v>
                </c:pt>
                <c:pt idx="203">
                  <c:v>-1.04450885034778</c:v>
                </c:pt>
                <c:pt idx="204">
                  <c:v>-1.0327964439175972</c:v>
                </c:pt>
                <c:pt idx="205">
                  <c:v>-1.0212102088920796</c:v>
                </c:pt>
                <c:pt idx="206">
                  <c:v>-1.0097489689243864</c:v>
                </c:pt>
                <c:pt idx="207">
                  <c:v>-0.99841155199245735</c:v>
                </c:pt>
                <c:pt idx="208">
                  <c:v>-0.98719679066021859</c:v>
                </c:pt>
                <c:pt idx="209">
                  <c:v>-0.97610352232528452</c:v>
                </c:pt>
                <c:pt idx="210">
                  <c:v>-0.96513058945365116</c:v>
                </c:pt>
                <c:pt idx="211">
                  <c:v>-0.95427683980188771</c:v>
                </c:pt>
                <c:pt idx="212">
                  <c:v>-0.94354112662729372</c:v>
                </c:pt>
                <c:pt idx="213">
                  <c:v>-0.93292230888648209</c:v>
                </c:pt>
                <c:pt idx="214">
                  <c:v>-0.92241925142282788</c:v>
                </c:pt>
                <c:pt idx="215">
                  <c:v>-0.9120308251432121</c:v>
                </c:pt>
                <c:pt idx="216">
                  <c:v>-0.90175590718447662</c:v>
                </c:pt>
                <c:pt idx="217">
                  <c:v>-0.89159338106997765</c:v>
                </c:pt>
                <c:pt idx="218">
                  <c:v>-0.88154213685662031</c:v>
                </c:pt>
                <c:pt idx="219">
                  <c:v>-0.8716010712727702</c:v>
                </c:pt>
                <c:pt idx="220">
                  <c:v>-0.86176908784735362</c:v>
                </c:pt>
                <c:pt idx="221">
                  <c:v>-0.85204509703053333</c:v>
                </c:pt>
                <c:pt idx="222">
                  <c:v>-0.84242801630626518</c:v>
                </c:pt>
                <c:pt idx="223">
                  <c:v>-0.83291677029706412</c:v>
                </c:pt>
                <c:pt idx="224">
                  <c:v>-0.82351029086130068</c:v>
                </c:pt>
                <c:pt idx="225">
                  <c:v>-0.81420751718329543</c:v>
                </c:pt>
                <c:pt idx="226">
                  <c:v>-0.80500739585653391</c:v>
                </c:pt>
                <c:pt idx="227">
                  <c:v>-0.79590888096025258</c:v>
                </c:pt>
                <c:pt idx="228">
                  <c:v>-0.78691093412967783</c:v>
                </c:pt>
                <c:pt idx="229">
                  <c:v>-0.77801252462017123</c:v>
                </c:pt>
                <c:pt idx="230">
                  <c:v>-0.7692126293655287</c:v>
                </c:pt>
                <c:pt idx="231">
                  <c:v>-0.76051023303066945</c:v>
                </c:pt>
                <c:pt idx="232">
                  <c:v>-0.75190432805896446</c:v>
                </c:pt>
                <c:pt idx="233">
                  <c:v>-0.74339391471439475</c:v>
                </c:pt>
                <c:pt idx="234">
                  <c:v>-0.73497800111878808</c:v>
                </c:pt>
                <c:pt idx="235">
                  <c:v>-0.72665560328431689</c:v>
                </c:pt>
                <c:pt idx="236">
                  <c:v>-0.71842574514147162</c:v>
                </c:pt>
                <c:pt idx="237">
                  <c:v>-0.71028745856269249</c:v>
                </c:pt>
                <c:pt idx="238">
                  <c:v>-0.70223978338185611</c:v>
                </c:pt>
                <c:pt idx="239">
                  <c:v>-0.69428176740977354</c:v>
                </c:pt>
                <c:pt idx="240">
                  <c:v>-0.68641246644591192</c:v>
                </c:pt>
                <c:pt idx="241">
                  <c:v>-0.67863094428645521</c:v>
                </c:pt>
                <c:pt idx="242">
                  <c:v>-0.67093627272890932</c:v>
                </c:pt>
                <c:pt idx="243">
                  <c:v>-0.6633275315733772</c:v>
                </c:pt>
                <c:pt idx="244">
                  <c:v>-0.65580380862066112</c:v>
                </c:pt>
                <c:pt idx="245">
                  <c:v>-0.64836419966734782</c:v>
                </c:pt>
                <c:pt idx="246">
                  <c:v>-0.64100780849798522</c:v>
                </c:pt>
                <c:pt idx="247">
                  <c:v>-0.63373374687451534</c:v>
                </c:pt>
                <c:pt idx="248">
                  <c:v>-0.62654113452306914</c:v>
                </c:pt>
                <c:pt idx="249">
                  <c:v>-0.61942909911825816</c:v>
                </c:pt>
                <c:pt idx="250">
                  <c:v>-0.61239677626507616</c:v>
                </c:pt>
                <c:pt idx="251">
                  <c:v>-0.60544330947852865</c:v>
                </c:pt>
                <c:pt idx="252">
                  <c:v>-0.59856785016109348</c:v>
                </c:pt>
                <c:pt idx="253">
                  <c:v>-0.59176955757813321</c:v>
                </c:pt>
                <c:pt idx="254">
                  <c:v>-0.58504759883133839</c:v>
                </c:pt>
                <c:pt idx="255">
                  <c:v>-0.57840114883032789</c:v>
                </c:pt>
                <c:pt idx="256">
                  <c:v>-0.5718293902624686</c:v>
                </c:pt>
                <c:pt idx="257">
                  <c:v>-0.56533151356104172</c:v>
                </c:pt>
                <c:pt idx="258">
                  <c:v>-0.55890671687180737</c:v>
                </c:pt>
                <c:pt idx="259">
                  <c:v>-0.55255420601807803</c:v>
                </c:pt>
                <c:pt idx="260">
                  <c:v>-0.54627319446438083</c:v>
                </c:pt>
                <c:pt idx="261">
                  <c:v>-0.54006290327874007</c:v>
                </c:pt>
                <c:pt idx="262">
                  <c:v>-0.53392256109374869</c:v>
                </c:pt>
                <c:pt idx="263">
                  <c:v>-0.52785140406640108</c:v>
                </c:pt>
                <c:pt idx="264">
                  <c:v>-0.52184867583682903</c:v>
                </c:pt>
                <c:pt idx="265">
                  <c:v>-0.51591362748594138</c:v>
                </c:pt>
                <c:pt idx="266">
                  <c:v>-0.5100455174921199</c:v>
                </c:pt>
                <c:pt idx="267">
                  <c:v>-0.50424361168693843</c:v>
                </c:pt>
                <c:pt idx="268">
                  <c:v>-0.49850718321004234</c:v>
                </c:pt>
                <c:pt idx="269">
                  <c:v>-0.49283551246316587</c:v>
                </c:pt>
                <c:pt idx="270">
                  <c:v>-0.48722788706344233</c:v>
                </c:pt>
                <c:pt idx="271">
                  <c:v>-0.4816836017959602</c:v>
                </c:pt>
                <c:pt idx="272">
                  <c:v>-0.47620195856569092</c:v>
                </c:pt>
                <c:pt idx="273">
                  <c:v>-0.47078226634876735</c:v>
                </c:pt>
                <c:pt idx="274">
                  <c:v>-0.46542384114324348</c:v>
                </c:pt>
                <c:pt idx="275">
                  <c:v>-0.46012600591929675</c:v>
                </c:pt>
                <c:pt idx="276">
                  <c:v>-0.45488809056898416</c:v>
                </c:pt>
                <c:pt idx="277">
                  <c:v>-0.44970943185551498</c:v>
                </c:pt>
                <c:pt idx="278">
                  <c:v>-0.4445893733621889</c:v>
                </c:pt>
                <c:pt idx="279">
                  <c:v>-0.4395272654409218</c:v>
                </c:pt>
                <c:pt idx="280">
                  <c:v>-0.43452246516048487</c:v>
                </c:pt>
                <c:pt idx="281">
                  <c:v>-0.4295743362544176</c:v>
                </c:pt>
                <c:pt idx="282">
                  <c:v>-0.42468224906872981</c:v>
                </c:pt>
                <c:pt idx="283">
                  <c:v>-0.41984558050935322</c:v>
                </c:pt>
                <c:pt idx="284">
                  <c:v>-0.41506371398939557</c:v>
                </c:pt>
                <c:pt idx="285">
                  <c:v>-0.41033603937625518</c:v>
                </c:pt>
                <c:pt idx="286">
                  <c:v>-0.40566195293856788</c:v>
                </c:pt>
                <c:pt idx="287">
                  <c:v>-0.40104085729309125</c:v>
                </c:pt>
                <c:pt idx="288">
                  <c:v>-0.3964721613514533</c:v>
                </c:pt>
                <c:pt idx="289">
                  <c:v>-0.39195528026688026</c:v>
                </c:pt>
                <c:pt idx="290">
                  <c:v>-0.38748963538086578</c:v>
                </c:pt>
                <c:pt idx="291">
                  <c:v>-0.38307465416985736</c:v>
                </c:pt>
                <c:pt idx="292">
                  <c:v>-0.37870977019191354</c:v>
                </c:pt>
                <c:pt idx="293">
                  <c:v>-0.37439442303341752</c:v>
                </c:pt>
                <c:pt idx="294">
                  <c:v>-0.37012805825582162</c:v>
                </c:pt>
                <c:pt idx="295">
                  <c:v>-0.36591012734248807</c:v>
                </c:pt>
                <c:pt idx="296">
                  <c:v>-0.36174008764557108</c:v>
                </c:pt>
                <c:pt idx="297">
                  <c:v>-0.35761740233303935</c:v>
                </c:pt>
                <c:pt idx="298">
                  <c:v>-0.35354154033578783</c:v>
                </c:pt>
                <c:pt idx="299">
                  <c:v>-0.34951197629491537</c:v>
                </c:pt>
                <c:pt idx="300">
                  <c:v>-0.34552819050911193</c:v>
                </c:pt>
                <c:pt idx="301">
                  <c:v>-0.34158966888223852</c:v>
                </c:pt>
                <c:pt idx="302">
                  <c:v>-0.33769590287105566</c:v>
                </c:pt>
                <c:pt idx="303">
                  <c:v>-0.33384638943317496</c:v>
                </c:pt>
                <c:pt idx="304">
                  <c:v>-0.33004063097517061</c:v>
                </c:pt>
                <c:pt idx="305">
                  <c:v>-0.32627813530092614</c:v>
                </c:pt>
                <c:pt idx="306">
                  <c:v>-0.32255841556018888</c:v>
                </c:pt>
                <c:pt idx="307">
                  <c:v>-0.31888099019737837</c:v>
                </c:pt>
                <c:pt idx="308">
                  <c:v>-0.31524538290060383</c:v>
                </c:pt>
                <c:pt idx="309">
                  <c:v>-0.31165112255095384</c:v>
                </c:pt>
                <c:pt idx="310">
                  <c:v>-0.30809774317204047</c:v>
                </c:pt>
                <c:pt idx="311">
                  <c:v>-0.30458478387980575</c:v>
                </c:pt>
                <c:pt idx="312">
                  <c:v>-0.30111178883260503</c:v>
                </c:pt>
                <c:pt idx="313">
                  <c:v>-0.29767830718157307</c:v>
                </c:pt>
                <c:pt idx="314">
                  <c:v>-0.294283893021275</c:v>
                </c:pt>
                <c:pt idx="315">
                  <c:v>-0.29092810534065533</c:v>
                </c:pt>
                <c:pt idx="316">
                  <c:v>-0.28761050797428306</c:v>
                </c:pt>
                <c:pt idx="317">
                  <c:v>-0.28433066955390907</c:v>
                </c:pt>
                <c:pt idx="318">
                  <c:v>-0.28108816346032611</c:v>
                </c:pt>
                <c:pt idx="319">
                  <c:v>-0.27788256777555154</c:v>
                </c:pt>
                <c:pt idx="320">
                  <c:v>-0.27471346523532808</c:v>
                </c:pt>
                <c:pt idx="321">
                  <c:v>-0.27158044318194835</c:v>
                </c:pt>
                <c:pt idx="322">
                  <c:v>-0.26848309351740712</c:v>
                </c:pt>
                <c:pt idx="323">
                  <c:v>-0.26542101265688789</c:v>
                </c:pt>
                <c:pt idx="324">
                  <c:v>-0.26239380148258284</c:v>
                </c:pt>
                <c:pt idx="325">
                  <c:v>-0.25940106529784884</c:v>
                </c:pt>
                <c:pt idx="326">
                  <c:v>-0.25644241378170884</c:v>
                </c:pt>
                <c:pt idx="327">
                  <c:v>-0.25351746094369226</c:v>
                </c:pt>
                <c:pt idx="328">
                  <c:v>-0.25062582507902126</c:v>
                </c:pt>
                <c:pt idx="329">
                  <c:v>-0.24776712872414694</c:v>
                </c:pt>
                <c:pt idx="330">
                  <c:v>-0.24494099861263136</c:v>
                </c:pt>
                <c:pt idx="331">
                  <c:v>-0.24214706563138153</c:v>
                </c:pt>
                <c:pt idx="332">
                  <c:v>-0.23938496477723437</c:v>
                </c:pt>
                <c:pt idx="333">
                  <c:v>-0.23665433511389808</c:v>
                </c:pt>
                <c:pt idx="334">
                  <c:v>-0.23395481972924095</c:v>
                </c:pt>
                <c:pt idx="335">
                  <c:v>-0.23128606569294041</c:v>
                </c:pt>
                <c:pt idx="336">
                  <c:v>-0.22864772401448552</c:v>
                </c:pt>
                <c:pt idx="337">
                  <c:v>-0.22603944960153427</c:v>
                </c:pt>
                <c:pt idx="338">
                  <c:v>-0.2234609012186273</c:v>
                </c:pt>
                <c:pt idx="339">
                  <c:v>-0.2209117414462575</c:v>
                </c:pt>
                <c:pt idx="340">
                  <c:v>-0.21839163664029784</c:v>
                </c:pt>
                <c:pt idx="341">
                  <c:v>-0.21590025689177894</c:v>
                </c:pt>
                <c:pt idx="342">
                  <c:v>-0.21343727598703008</c:v>
                </c:pt>
                <c:pt idx="343">
                  <c:v>-0.21100237136816771</c:v>
                </c:pt>
                <c:pt idx="344">
                  <c:v>-0.20859522409394501</c:v>
                </c:pt>
                <c:pt idx="345">
                  <c:v>-0.2062155188009489</c:v>
                </c:pt>
                <c:pt idx="346">
                  <c:v>-0.20386294366515681</c:v>
                </c:pt>
                <c:pt idx="347">
                  <c:v>-0.20153719036383891</c:v>
                </c:pt>
                <c:pt idx="348">
                  <c:v>-0.19923795403781586</c:v>
                </c:pt>
                <c:pt idx="349">
                  <c:v>-0.19696493325406655</c:v>
                </c:pt>
                <c:pt idx="350">
                  <c:v>-0.19471782996868237</c:v>
                </c:pt>
                <c:pt idx="351">
                  <c:v>-0.19249634949017036</c:v>
                </c:pt>
                <c:pt idx="352">
                  <c:v>-0.19030020044310397</c:v>
                </c:pt>
                <c:pt idx="353">
                  <c:v>-0.18812909473211706</c:v>
                </c:pt>
                <c:pt idx="354">
                  <c:v>-0.18598274750624186</c:v>
                </c:pt>
                <c:pt idx="355">
                  <c:v>-0.18386087712358887</c:v>
                </c:pt>
                <c:pt idx="356">
                  <c:v>-0.18176320511636901</c:v>
                </c:pt>
                <c:pt idx="357">
                  <c:v>-0.17968945615624984</c:v>
                </c:pt>
                <c:pt idx="358">
                  <c:v>-0.17763935802005459</c:v>
                </c:pt>
                <c:pt idx="359">
                  <c:v>-0.17561264155579084</c:v>
                </c:pt>
                <c:pt idx="360">
                  <c:v>-0.17360904064901728</c:v>
                </c:pt>
                <c:pt idx="361">
                  <c:v>-0.17162829218953801</c:v>
                </c:pt>
                <c:pt idx="362">
                  <c:v>-0.16967013603843034</c:v>
                </c:pt>
                <c:pt idx="363">
                  <c:v>-0.16773431499539565</c:v>
                </c:pt>
                <c:pt idx="364">
                  <c:v>-0.16582057476643922</c:v>
                </c:pt>
                <c:pt idx="365">
                  <c:v>-0.16392866393187336</c:v>
                </c:pt>
                <c:pt idx="366">
                  <c:v>-0.16205833391464036</c:v>
                </c:pt>
                <c:pt idx="367">
                  <c:v>-0.16020933894895559</c:v>
                </c:pt>
                <c:pt idx="368">
                  <c:v>-0.15838143604926772</c:v>
                </c:pt>
                <c:pt idx="369">
                  <c:v>-0.15657438497953591</c:v>
                </c:pt>
                <c:pt idx="370">
                  <c:v>-0.15478794822281539</c:v>
                </c:pt>
                <c:pt idx="371">
                  <c:v>-0.15302189095115865</c:v>
                </c:pt>
                <c:pt idx="372">
                  <c:v>-0.15127598099582121</c:v>
                </c:pt>
                <c:pt idx="373">
                  <c:v>-0.14954998881777645</c:v>
                </c:pt>
                <c:pt idx="374">
                  <c:v>-0.14784368747853135</c:v>
                </c:pt>
                <c:pt idx="375">
                  <c:v>-0.14615685261124758</c:v>
                </c:pt>
                <c:pt idx="376">
                  <c:v>-0.14448926239215718</c:v>
                </c:pt>
                <c:pt idx="377">
                  <c:v>-0.1428406975122791</c:v>
                </c:pt>
                <c:pt idx="378">
                  <c:v>-0.14121094114942892</c:v>
                </c:pt>
                <c:pt idx="379">
                  <c:v>-0.13959977894052084</c:v>
                </c:pt>
                <c:pt idx="380">
                  <c:v>-0.13800699895415822</c:v>
                </c:pt>
                <c:pt idx="381">
                  <c:v>-0.13643239166351515</c:v>
                </c:pt>
                <c:pt idx="382">
                  <c:v>-0.13487574991949947</c:v>
                </c:pt>
                <c:pt idx="383">
                  <c:v>-0.13333686892420077</c:v>
                </c:pt>
                <c:pt idx="384">
                  <c:v>-0.13181554620461777</c:v>
                </c:pt>
                <c:pt idx="385">
                  <c:v>-0.13031158158666573</c:v>
                </c:pt>
                <c:pt idx="386">
                  <c:v>-0.12882477716945595</c:v>
                </c:pt>
                <c:pt idx="387">
                  <c:v>-0.12735493729985239</c:v>
                </c:pt>
                <c:pt idx="388">
                  <c:v>-0.12590186854729635</c:v>
                </c:pt>
                <c:pt idx="389">
                  <c:v>-0.12446537967890187</c:v>
                </c:pt>
                <c:pt idx="390">
                  <c:v>-0.12304528163481519</c:v>
                </c:pt>
                <c:pt idx="391">
                  <c:v>-0.12164138750383999</c:v>
                </c:pt>
                <c:pt idx="392">
                  <c:v>-0.1202535124993228</c:v>
                </c:pt>
                <c:pt idx="393">
                  <c:v>-0.11888147393529731</c:v>
                </c:pt>
                <c:pt idx="394">
                  <c:v>-0.11752509120288671</c:v>
                </c:pt>
                <c:pt idx="395">
                  <c:v>-0.11618418574695921</c:v>
                </c:pt>
                <c:pt idx="396">
                  <c:v>-0.11485858104303526</c:v>
                </c:pt>
                <c:pt idx="397">
                  <c:v>-0.11354810257444557</c:v>
                </c:pt>
                <c:pt idx="398">
                  <c:v>-0.11225257780973652</c:v>
                </c:pt>
                <c:pt idx="399">
                  <c:v>-0.1109718361803184</c:v>
                </c:pt>
                <c:pt idx="400">
                  <c:v>-0.10970570905835893</c:v>
                </c:pt>
                <c:pt idx="401">
                  <c:v>-0.10845402973491572</c:v>
                </c:pt>
                <c:pt idx="402">
                  <c:v>-0.10721663339830752</c:v>
                </c:pt>
                <c:pt idx="403">
                  <c:v>-0.10599335711271991</c:v>
                </c:pt>
                <c:pt idx="404">
                  <c:v>-0.10478403979704665</c:v>
                </c:pt>
                <c:pt idx="405">
                  <c:v>-0.10358852220396043</c:v>
                </c:pt>
                <c:pt idx="406">
                  <c:v>-0.10240664689921276</c:v>
                </c:pt>
                <c:pt idx="407">
                  <c:v>-0.10123825824116232</c:v>
                </c:pt>
                <c:pt idx="408">
                  <c:v>-0.10008320236052558</c:v>
                </c:pt>
                <c:pt idx="409">
                  <c:v>-9.8941327140350782E-2</c:v>
                </c:pt>
                <c:pt idx="410">
                  <c:v>-9.7812482196212733E-2</c:v>
                </c:pt>
                <c:pt idx="411">
                  <c:v>-9.6696518856624183E-2</c:v>
                </c:pt>
                <c:pt idx="412">
                  <c:v>-9.5593290143663218E-2</c:v>
                </c:pt>
                <c:pt idx="413">
                  <c:v>-9.4502650753814782E-2</c:v>
                </c:pt>
                <c:pt idx="414">
                  <c:v>-9.3424457039023703E-2</c:v>
                </c:pt>
                <c:pt idx="415">
                  <c:v>-9.2358566987956192E-2</c:v>
                </c:pt>
                <c:pt idx="416">
                  <c:v>-9.1304840207468471E-2</c:v>
                </c:pt>
                <c:pt idx="417">
                  <c:v>-9.026313790428199E-2</c:v>
                </c:pt>
                <c:pt idx="418">
                  <c:v>-8.9233322866859532E-2</c:v>
                </c:pt>
                <c:pt idx="419">
                  <c:v>-8.821525944748361E-2</c:v>
                </c:pt>
                <c:pt idx="420">
                  <c:v>-8.7208813544533137E-2</c:v>
                </c:pt>
                <c:pt idx="421">
                  <c:v>-8.6213852584957326E-2</c:v>
                </c:pt>
                <c:pt idx="422">
                  <c:v>-8.5230245506943192E-2</c:v>
                </c:pt>
                <c:pt idx="423">
                  <c:v>-8.4257862742777467E-2</c:v>
                </c:pt>
                <c:pt idx="424">
                  <c:v>-8.3296576201897982E-2</c:v>
                </c:pt>
                <c:pt idx="425">
                  <c:v>-8.2346259254133886E-2</c:v>
                </c:pt>
                <c:pt idx="426">
                  <c:v>-8.140678671313302E-2</c:v>
                </c:pt>
                <c:pt idx="427">
                  <c:v>-8.0478034819974786E-2</c:v>
                </c:pt>
                <c:pt idx="428">
                  <c:v>-7.9559881226963933E-2</c:v>
                </c:pt>
                <c:pt idx="429">
                  <c:v>-7.8652204981606938E-2</c:v>
                </c:pt>
                <c:pt idx="430">
                  <c:v>-7.7754886510767382E-2</c:v>
                </c:pt>
                <c:pt idx="431">
                  <c:v>-7.6867807604997437E-2</c:v>
                </c:pt>
                <c:pt idx="432">
                  <c:v>-7.5990851403045637E-2</c:v>
                </c:pt>
                <c:pt idx="433">
                  <c:v>-7.512390237653753E-2</c:v>
                </c:pt>
                <c:pt idx="434">
                  <c:v>-7.4266846314828522E-2</c:v>
                </c:pt>
                <c:pt idx="435">
                  <c:v>-7.3419570310025162E-2</c:v>
                </c:pt>
                <c:pt idx="436">
                  <c:v>-7.2581962742176376E-2</c:v>
                </c:pt>
                <c:pt idx="437">
                  <c:v>-7.1753913264628891E-2</c:v>
                </c:pt>
                <c:pt idx="438">
                  <c:v>-7.093531278954833E-2</c:v>
                </c:pt>
                <c:pt idx="439">
                  <c:v>-7.0126053473601957E-2</c:v>
                </c:pt>
                <c:pt idx="440">
                  <c:v>-6.9326028703803874E-2</c:v>
                </c:pt>
                <c:pt idx="441">
                  <c:v>-6.85351330835169E-2</c:v>
                </c:pt>
                <c:pt idx="442">
                  <c:v>-6.775326241861418E-2</c:v>
                </c:pt>
                <c:pt idx="443">
                  <c:v>-6.6980313703795272E-2</c:v>
                </c:pt>
                <c:pt idx="444">
                  <c:v>-6.6216185109056774E-2</c:v>
                </c:pt>
                <c:pt idx="445">
                  <c:v>-6.5460775966314472E-2</c:v>
                </c:pt>
                <c:pt idx="446">
                  <c:v>-6.4713986756177733E-2</c:v>
                </c:pt>
                <c:pt idx="447">
                  <c:v>-6.3975719094871569E-2</c:v>
                </c:pt>
                <c:pt idx="448">
                  <c:v>-6.324587572130641E-2</c:v>
                </c:pt>
                <c:pt idx="449">
                  <c:v>-6.2524360484294689E-2</c:v>
                </c:pt>
                <c:pt idx="450">
                  <c:v>-6.1811078329910389E-2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fit_2NN_BCC!$H$19:$H$469</c:f>
              <c:numCache>
                <c:formatCode>0.0000</c:formatCode>
                <c:ptCount val="451"/>
                <c:pt idx="0">
                  <c:v>1.1502489075307696</c:v>
                </c:pt>
                <c:pt idx="1">
                  <c:v>0.60984646811483201</c:v>
                </c:pt>
                <c:pt idx="2">
                  <c:v>9.2993700932349974E-2</c:v>
                </c:pt>
                <c:pt idx="3">
                  <c:v>-0.40113360211543697</c:v>
                </c:pt>
                <c:pt idx="4">
                  <c:v>-0.87333316357654889</c:v>
                </c:pt>
                <c:pt idx="5">
                  <c:v>-1.3243770275239017</c:v>
                </c:pt>
                <c:pt idx="6">
                  <c:v>-1.755012343038963</c:v>
                </c:pt>
                <c:pt idx="7">
                  <c:v>-2.1659621247692145</c:v>
                </c:pt>
                <c:pt idx="8">
                  <c:v>-2.5579259912068966</c:v>
                </c:pt>
                <c:pt idx="9">
                  <c:v>-2.9315808813188373</c:v>
                </c:pt>
                <c:pt idx="10">
                  <c:v>-3.2875817501398772</c:v>
                </c:pt>
                <c:pt idx="11">
                  <c:v>-3.6265622439256107</c:v>
                </c:pt>
                <c:pt idx="12">
                  <c:v>-3.9491353554437914</c:v>
                </c:pt>
                <c:pt idx="13">
                  <c:v>-4.2558940599678756</c:v>
                </c:pt>
                <c:pt idx="14">
                  <c:v>-4.5474119325206361</c:v>
                </c:pt>
                <c:pt idx="15">
                  <c:v>-4.824243746900728</c:v>
                </c:pt>
                <c:pt idx="16">
                  <c:v>-5.0869260570104355</c:v>
                </c:pt>
                <c:pt idx="17">
                  <c:v>-5.3359777609885048</c:v>
                </c:pt>
                <c:pt idx="18">
                  <c:v>-5.571900648638084</c:v>
                </c:pt>
                <c:pt idx="19">
                  <c:v>-5.7951799326263096</c:v>
                </c:pt>
                <c:pt idx="20">
                  <c:v>-6.0062847639188659</c:v>
                </c:pt>
                <c:pt idx="21">
                  <c:v>-6.2056687319000394</c:v>
                </c:pt>
                <c:pt idx="22">
                  <c:v>-6.3937703496163669</c:v>
                </c:pt>
                <c:pt idx="23">
                  <c:v>-6.5710135245698158</c:v>
                </c:pt>
                <c:pt idx="24">
                  <c:v>-6.737808015474628</c:v>
                </c:pt>
                <c:pt idx="25">
                  <c:v>-6.894549875380501</c:v>
                </c:pt>
                <c:pt idx="26">
                  <c:v>-7.0416218815535805</c:v>
                </c:pt>
                <c:pt idx="27">
                  <c:v>-7.1793939524958841</c:v>
                </c:pt>
                <c:pt idx="28">
                  <c:v>-7.3082235524731871</c:v>
                </c:pt>
                <c:pt idx="29">
                  <c:v>-7.4284560839111036</c:v>
                </c:pt>
                <c:pt idx="30">
                  <c:v>-7.540425268009062</c:v>
                </c:pt>
                <c:pt idx="31">
                  <c:v>-7.6444535139122358</c:v>
                </c:pt>
                <c:pt idx="32">
                  <c:v>-7.7408522767717889</c:v>
                </c:pt>
                <c:pt idx="33">
                  <c:v>-7.8299224050148384</c:v>
                </c:pt>
                <c:pt idx="34">
                  <c:v>-7.9119544771363381</c:v>
                </c:pt>
                <c:pt idx="35">
                  <c:v>-7.9872291283165033</c:v>
                </c:pt>
                <c:pt idx="36">
                  <c:v>-8.0560173671588089</c:v>
                </c:pt>
                <c:pt idx="37">
                  <c:v>-8.1185808828353903</c:v>
                </c:pt>
                <c:pt idx="38">
                  <c:v>-8.1751723429186107</c:v>
                </c:pt>
                <c:pt idx="39">
                  <c:v>-8.2260356821697158</c:v>
                </c:pt>
                <c:pt idx="40">
                  <c:v>-8.2714063825479602</c:v>
                </c:pt>
                <c:pt idx="41">
                  <c:v>-8.3115117446961122</c:v>
                </c:pt>
                <c:pt idx="42">
                  <c:v>-8.3465711511510516</c:v>
                </c:pt>
                <c:pt idx="43">
                  <c:v>-8.3767963215212813</c:v>
                </c:pt>
                <c:pt idx="44">
                  <c:v>-8.4023915598661727</c:v>
                </c:pt>
                <c:pt idx="45">
                  <c:v>-8.4235539945053244</c:v>
                </c:pt>
                <c:pt idx="46">
                  <c:v>-8.4404738104798476</c:v>
                </c:pt>
                <c:pt idx="47">
                  <c:v>-8.4533344748811921</c:v>
                </c:pt>
                <c:pt idx="48">
                  <c:v>-8.4623129552569676</c:v>
                </c:pt>
                <c:pt idx="49">
                  <c:v>-8.4675799312973812</c:v>
                </c:pt>
                <c:pt idx="50">
                  <c:v>-8.4693000000000005</c:v>
                </c:pt>
                <c:pt idx="51">
                  <c:v>-8.4676318745051304</c:v>
                </c:pt>
                <c:pt idx="52">
                  <c:v>-8.4627285767884342</c:v>
                </c:pt>
                <c:pt idx="53">
                  <c:v>-8.454737624392326</c:v>
                </c:pt>
                <c:pt idx="54">
                  <c:v>-8.443801211372298</c:v>
                </c:pt>
                <c:pt idx="55">
                  <c:v>-8.4300563836295215</c:v>
                </c:pt>
                <c:pt idx="56">
                  <c:v>-8.4136352087960589</c:v>
                </c:pt>
                <c:pt idx="57">
                  <c:v>-8.3946649408343017</c:v>
                </c:pt>
                <c:pt idx="58">
                  <c:v>-8.3732681795076846</c:v>
                </c:pt>
                <c:pt idx="59">
                  <c:v>-8.3495630248751649</c:v>
                </c:pt>
                <c:pt idx="60">
                  <c:v>-8.3236632269576756</c:v>
                </c:pt>
                <c:pt idx="61">
                  <c:v>-8.29567833072044</c:v>
                </c:pt>
                <c:pt idx="62">
                  <c:v>-8.2657138165109902</c:v>
                </c:pt>
                <c:pt idx="63">
                  <c:v>-8.2338712360886497</c:v>
                </c:pt>
                <c:pt idx="64">
                  <c:v>-8.2002483443773766</c:v>
                </c:pt>
                <c:pt idx="65">
                  <c:v>-8.1649392270701053</c:v>
                </c:pt>
                <c:pt idx="66">
                  <c:v>-8.1280344242089537</c:v>
                </c:pt>
                <c:pt idx="67">
                  <c:v>-8.089621049862183</c:v>
                </c:pt>
                <c:pt idx="68">
                  <c:v>-8.0497829080152172</c:v>
                </c:pt>
                <c:pt idx="69">
                  <c:v>-8.0086006047897325</c:v>
                </c:pt>
                <c:pt idx="70">
                  <c:v>-7.966151657101447</c:v>
                </c:pt>
                <c:pt idx="71">
                  <c:v>-7.9225105978641288</c:v>
                </c:pt>
                <c:pt idx="72">
                  <c:v>-7.8777490778441619</c:v>
                </c:pt>
                <c:pt idx="73">
                  <c:v>-7.8319359642669975</c:v>
                </c:pt>
                <c:pt idx="74">
                  <c:v>-7.7851374362739492</c:v>
                </c:pt>
                <c:pt idx="75">
                  <c:v>-7.7374170773247961</c:v>
                </c:pt>
                <c:pt idx="76">
                  <c:v>-7.6888359646390301</c:v>
                </c:pt>
                <c:pt idx="77">
                  <c:v>-7.6394527557657712</c:v>
                </c:pt>
                <c:pt idx="78">
                  <c:v>-7.5893237723698288</c:v>
                </c:pt>
                <c:pt idx="79">
                  <c:v>-7.538503081318777</c:v>
                </c:pt>
                <c:pt idx="80">
                  <c:v>-7.4870425731534658</c:v>
                </c:pt>
                <c:pt idx="81">
                  <c:v>-7.4349920380220098</c:v>
                </c:pt>
                <c:pt idx="82">
                  <c:v>-7.3823992391548492</c:v>
                </c:pt>
                <c:pt idx="83">
                  <c:v>-7.3293099839563709</c:v>
                </c:pt>
                <c:pt idx="84">
                  <c:v>-7.2757681927861899</c:v>
                </c:pt>
                <c:pt idx="85">
                  <c:v>-7.22181596550117</c:v>
                </c:pt>
                <c:pt idx="86">
                  <c:v>-7.1674936458271272</c:v>
                </c:pt>
                <c:pt idx="87">
                  <c:v>-7.1128398836271067</c:v>
                </c:pt>
                <c:pt idx="88">
                  <c:v>-7.0578916951312323</c:v>
                </c:pt>
                <c:pt idx="89">
                  <c:v>-7.0026845211911022</c:v>
                </c:pt>
                <c:pt idx="90">
                  <c:v>-6.9472522836199531</c:v>
                </c:pt>
                <c:pt idx="91">
                  <c:v>-6.8916274396779214</c:v>
                </c:pt>
                <c:pt idx="92">
                  <c:v>-6.8358410347600316</c:v>
                </c:pt>
                <c:pt idx="93">
                  <c:v>-6.7799227533428041</c:v>
                </c:pt>
                <c:pt idx="94">
                  <c:v>-6.723900968243723</c:v>
                </c:pt>
                <c:pt idx="95">
                  <c:v>-6.6678027882462017</c:v>
                </c:pt>
                <c:pt idx="96">
                  <c:v>-6.6116541041411088</c:v>
                </c:pt>
                <c:pt idx="97">
                  <c:v>-6.5554796332344116</c:v>
                </c:pt>
                <c:pt idx="98">
                  <c:v>-6.4993029623689829</c:v>
                </c:pt>
                <c:pt idx="99">
                  <c:v>-6.4431465895072479</c:v>
                </c:pt>
                <c:pt idx="100">
                  <c:v>-6.3870319639198749</c:v>
                </c:pt>
                <c:pt idx="101">
                  <c:v>-6.3309795250244161</c:v>
                </c:pt>
                <c:pt idx="102">
                  <c:v>-6.2750087399164824</c:v>
                </c:pt>
                <c:pt idx="103">
                  <c:v>-6.2191381396347314</c:v>
                </c:pt>
                <c:pt idx="104">
                  <c:v>-6.1633853541997414</c:v>
                </c:pt>
                <c:pt idx="105">
                  <c:v>-6.1077671464656138</c:v>
                </c:pt>
                <c:pt idx="106">
                  <c:v>-6.0522994448219984</c:v>
                </c:pt>
                <c:pt idx="107">
                  <c:v>-5.9969973747830911</c:v>
                </c:pt>
                <c:pt idx="108">
                  <c:v>-5.9418752894990261</c:v>
                </c:pt>
                <c:pt idx="109">
                  <c:v>-5.88694679922407</c:v>
                </c:pt>
                <c:pt idx="110">
                  <c:v>-5.8322247997749308</c:v>
                </c:pt>
                <c:pt idx="111">
                  <c:v>-5.7777215000114932</c:v>
                </c:pt>
                <c:pt idx="112">
                  <c:v>-5.7234484483713768</c:v>
                </c:pt>
                <c:pt idx="113">
                  <c:v>-5.6694165584886207</c:v>
                </c:pt>
                <c:pt idx="114">
                  <c:v>-5.6156361339260501</c:v>
                </c:pt>
                <c:pt idx="115">
                  <c:v>-5.5621168920498247</c:v>
                </c:pt>
                <c:pt idx="116">
                  <c:v>-5.508867987073911</c:v>
                </c:pt>
                <c:pt idx="117">
                  <c:v>-5.4558980323012998</c:v>
                </c:pt>
                <c:pt idx="118">
                  <c:v>-5.4032151215880067</c:v>
                </c:pt>
                <c:pt idx="119">
                  <c:v>-5.3508268500550882</c:v>
                </c:pt>
                <c:pt idx="120">
                  <c:v>-5.2987403340731456</c:v>
                </c:pt>
                <c:pt idx="121">
                  <c:v>-5.2469622305429784</c:v>
                </c:pt>
                <c:pt idx="122">
                  <c:v>-5.1954987554954153</c:v>
                </c:pt>
                <c:pt idx="123">
                  <c:v>-5.144355702032553</c:v>
                </c:pt>
                <c:pt idx="124">
                  <c:v>-5.0935384576320084</c:v>
                </c:pt>
                <c:pt idx="125">
                  <c:v>-5.0430520208350815</c:v>
                </c:pt>
                <c:pt idx="126">
                  <c:v>-4.9929010173390997</c:v>
                </c:pt>
                <c:pt idx="127">
                  <c:v>-4.9430897155135911</c:v>
                </c:pt>
                <c:pt idx="128">
                  <c:v>-4.8936220413593006</c:v>
                </c:pt>
                <c:pt idx="129">
                  <c:v>-4.8445015929285029</c:v>
                </c:pt>
                <c:pt idx="130">
                  <c:v>-4.7957316542244524</c:v>
                </c:pt>
                <c:pt idx="131">
                  <c:v>-4.747315208597306</c:v>
                </c:pt>
                <c:pt idx="132">
                  <c:v>-4.6992549516532547</c:v>
                </c:pt>
                <c:pt idx="133">
                  <c:v>-4.6515533036931229</c:v>
                </c:pt>
                <c:pt idx="134">
                  <c:v>-4.6042124216961584</c:v>
                </c:pt>
                <c:pt idx="135">
                  <c:v>-4.5572342108642641</c:v>
                </c:pt>
                <c:pt idx="136">
                  <c:v>-4.5106203357414021</c:v>
                </c:pt>
                <c:pt idx="137">
                  <c:v>-4.4643722309225069</c:v>
                </c:pt>
                <c:pt idx="138">
                  <c:v>-4.4184911113657055</c:v>
                </c:pt>
                <c:pt idx="139">
                  <c:v>-4.3729779823212871</c:v>
                </c:pt>
                <c:pt idx="140">
                  <c:v>-4.3278336488903824</c:v>
                </c:pt>
                <c:pt idx="141">
                  <c:v>-4.283058725225934</c:v>
                </c:pt>
                <c:pt idx="142">
                  <c:v>-4.2386536433881217</c:v>
                </c:pt>
                <c:pt idx="143">
                  <c:v>-4.1946186618660333</c:v>
                </c:pt>
                <c:pt idx="144">
                  <c:v>-4.1509538737769853</c:v>
                </c:pt>
                <c:pt idx="145">
                  <c:v>-4.1076592147545377</c:v>
                </c:pt>
                <c:pt idx="146">
                  <c:v>-4.0647344705359085</c:v>
                </c:pt>
                <c:pt idx="147">
                  <c:v>-4.0221792842591011</c:v>
                </c:pt>
                <c:pt idx="148">
                  <c:v>-3.97999316347981</c:v>
                </c:pt>
                <c:pt idx="149">
                  <c:v>-3.9381754869177636</c:v>
                </c:pt>
                <c:pt idx="150">
                  <c:v>-3.8967255109418941</c:v>
                </c:pt>
                <c:pt idx="151">
                  <c:v>-3.8556423758034337</c:v>
                </c:pt>
                <c:pt idx="152">
                  <c:v>-3.8149251116256981</c:v>
                </c:pt>
                <c:pt idx="153">
                  <c:v>-3.7745726441590741</c:v>
                </c:pt>
                <c:pt idx="154">
                  <c:v>-3.7345838003094332</c:v>
                </c:pt>
                <c:pt idx="155">
                  <c:v>-3.694957313447941</c:v>
                </c:pt>
                <c:pt idx="156">
                  <c:v>-3.655691828509938</c:v>
                </c:pt>
                <c:pt idx="157">
                  <c:v>-3.6167859068903692</c:v>
                </c:pt>
                <c:pt idx="158">
                  <c:v>-3.5782380311429476</c:v>
                </c:pt>
                <c:pt idx="159">
                  <c:v>-3.5400466094900267</c:v>
                </c:pt>
                <c:pt idx="160">
                  <c:v>-3.502209980149928</c:v>
                </c:pt>
                <c:pt idx="161">
                  <c:v>-3.4647264154882342</c:v>
                </c:pt>
                <c:pt idx="162">
                  <c:v>-3.4275941259993545</c:v>
                </c:pt>
                <c:pt idx="163">
                  <c:v>-3.3908112641244608</c:v>
                </c:pt>
                <c:pt idx="164">
                  <c:v>-3.3543759279116876</c:v>
                </c:pt>
                <c:pt idx="165">
                  <c:v>-3.318286164524292</c:v>
                </c:pt>
                <c:pt idx="166">
                  <c:v>-3.2825399736022871</c:v>
                </c:pt>
                <c:pt idx="167">
                  <c:v>-3.2471353104828689</c:v>
                </c:pt>
                <c:pt idx="168">
                  <c:v>-3.2120700892847904</c:v>
                </c:pt>
                <c:pt idx="169">
                  <c:v>-3.1773421858616633</c:v>
                </c:pt>
                <c:pt idx="170">
                  <c:v>-3.1429494406289797</c:v>
                </c:pt>
                <c:pt idx="171">
                  <c:v>-3.1088896612695205</c:v>
                </c:pt>
                <c:pt idx="172">
                  <c:v>-3.0751606253216304</c:v>
                </c:pt>
                <c:pt idx="173">
                  <c:v>-3.0417600826547058</c:v>
                </c:pt>
                <c:pt idx="174">
                  <c:v>-3.0086857578360826</c:v>
                </c:pt>
                <c:pt idx="175">
                  <c:v>-2.9759353523933774</c:v>
                </c:pt>
                <c:pt idx="176">
                  <c:v>-2.9435065469761996</c:v>
                </c:pt>
                <c:pt idx="177">
                  <c:v>-2.9113970034210079</c:v>
                </c:pt>
                <c:pt idx="178">
                  <c:v>-2.879604366722766</c:v>
                </c:pt>
                <c:pt idx="179">
                  <c:v>-2.8481262669169256</c:v>
                </c:pt>
                <c:pt idx="180">
                  <c:v>-2.8169603208751282</c:v>
                </c:pt>
                <c:pt idx="181">
                  <c:v>-2.7861041340179407</c:v>
                </c:pt>
                <c:pt idx="182">
                  <c:v>-2.7555553019477701</c:v>
                </c:pt>
                <c:pt idx="183">
                  <c:v>-2.7253114120050466</c:v>
                </c:pt>
                <c:pt idx="184">
                  <c:v>-2.6953700447506086</c:v>
                </c:pt>
                <c:pt idx="185">
                  <c:v>-2.6657287753771781</c:v>
                </c:pt>
                <c:pt idx="186">
                  <c:v>-2.6363851750526504</c:v>
                </c:pt>
                <c:pt idx="187">
                  <c:v>-2.6073368121978806</c:v>
                </c:pt>
                <c:pt idx="188">
                  <c:v>-2.5785812537015285</c:v>
                </c:pt>
                <c:pt idx="189">
                  <c:v>-2.5501160660744273</c:v>
                </c:pt>
                <c:pt idx="190">
                  <c:v>-2.5219388165458909</c:v>
                </c:pt>
                <c:pt idx="191">
                  <c:v>-2.4940470741042393</c:v>
                </c:pt>
                <c:pt idx="192">
                  <c:v>-2.4664384104837835</c:v>
                </c:pt>
                <c:pt idx="193">
                  <c:v>-2.4391104011004026</c:v>
                </c:pt>
                <c:pt idx="194">
                  <c:v>-2.4120606259377988</c:v>
                </c:pt>
                <c:pt idx="195">
                  <c:v>-2.3852866703864049</c:v>
                </c:pt>
                <c:pt idx="196">
                  <c:v>-2.3587861260368794</c:v>
                </c:pt>
                <c:pt idx="197">
                  <c:v>-2.3325565914300461</c:v>
                </c:pt>
                <c:pt idx="198">
                  <c:v>-2.3065956727650563</c:v>
                </c:pt>
                <c:pt idx="199">
                  <c:v>-2.2809009845675048</c:v>
                </c:pt>
                <c:pt idx="200">
                  <c:v>-2.2554701503191539</c:v>
                </c:pt>
                <c:pt idx="201">
                  <c:v>-2.2303008030508726</c:v>
                </c:pt>
                <c:pt idx="202">
                  <c:v>-2.2053905859003251</c:v>
                </c:pt>
                <c:pt idx="203">
                  <c:v>-2.1807371526358987</c:v>
                </c:pt>
                <c:pt idx="204">
                  <c:v>-2.1563381681483045</c:v>
                </c:pt>
                <c:pt idx="205">
                  <c:v>-2.1321913089112212</c:v>
                </c:pt>
                <c:pt idx="206">
                  <c:v>-2.1082942634123158</c:v>
                </c:pt>
                <c:pt idx="207">
                  <c:v>-2.0846447325559185</c:v>
                </c:pt>
                <c:pt idx="208">
                  <c:v>-2.061240430038576</c:v>
                </c:pt>
                <c:pt idx="209">
                  <c:v>-2.0380790826986823</c:v>
                </c:pt>
                <c:pt idx="210">
                  <c:v>-2.0151584308413071</c:v>
                </c:pt>
                <c:pt idx="211">
                  <c:v>-1.9924762285393365</c:v>
                </c:pt>
                <c:pt idx="212">
                  <c:v>-1.9700302439119728</c:v>
                </c:pt>
                <c:pt idx="213">
                  <c:v>-1.9478182593816129</c:v>
                </c:pt>
                <c:pt idx="214">
                  <c:v>-1.9258380719100776</c:v>
                </c:pt>
                <c:pt idx="215">
                  <c:v>-1.9040874932151428</c:v>
                </c:pt>
                <c:pt idx="216">
                  <c:v>-1.8825643499682603</c:v>
                </c:pt>
                <c:pt idx="217">
                  <c:v>-1.8612664839743533</c:v>
                </c:pt>
                <c:pt idx="218">
                  <c:v>-1.8401917523345113</c:v>
                </c:pt>
                <c:pt idx="219">
                  <c:v>-1.8193380275923949</c:v>
                </c:pt>
                <c:pt idx="220">
                  <c:v>-1.7987031978651122</c:v>
                </c:pt>
                <c:pt idx="221">
                  <c:v>-1.7782851669593258</c:v>
                </c:pt>
                <c:pt idx="222">
                  <c:v>-1.7580818544732815</c:v>
                </c:pt>
                <c:pt idx="223">
                  <c:v>-1.7380911958854641</c:v>
                </c:pt>
                <c:pt idx="224">
                  <c:v>-1.7183111426305191</c:v>
                </c:pt>
                <c:pt idx="225">
                  <c:v>-1.6987396621630864</c:v>
                </c:pt>
                <c:pt idx="226">
                  <c:v>-1.6793747380101445</c:v>
                </c:pt>
                <c:pt idx="227">
                  <c:v>-1.6602143698124445</c:v>
                </c:pt>
                <c:pt idx="228">
                  <c:v>-1.6412565733556008</c:v>
                </c:pt>
                <c:pt idx="229">
                  <c:v>-1.6224993805913643</c:v>
                </c:pt>
                <c:pt idx="230">
                  <c:v>-1.6039408396496011</c:v>
                </c:pt>
                <c:pt idx="231">
                  <c:v>-1.5855790148414592</c:v>
                </c:pt>
                <c:pt idx="232">
                  <c:v>-1.5674119866542053</c:v>
                </c:pt>
                <c:pt idx="233">
                  <c:v>-1.5494378517381759</c:v>
                </c:pt>
                <c:pt idx="234">
                  <c:v>-1.5316547228862885</c:v>
                </c:pt>
                <c:pt idx="235">
                  <c:v>-1.51406072900651</c:v>
                </c:pt>
                <c:pt idx="236">
                  <c:v>-1.4966540150877015</c:v>
                </c:pt>
                <c:pt idx="237">
                  <c:v>-1.4794327421592053</c:v>
                </c:pt>
                <c:pt idx="238">
                  <c:v>-1.4623950872445488</c:v>
                </c:pt>
                <c:pt idx="239">
                  <c:v>-1.4455392433096073</c:v>
                </c:pt>
                <c:pt idx="240">
                  <c:v>-1.4288634192055687</c:v>
                </c:pt>
                <c:pt idx="241">
                  <c:v>-1.4123658396070113</c:v>
                </c:pt>
                <c:pt idx="242">
                  <c:v>-1.3960447449454083</c:v>
                </c:pt>
                <c:pt idx="243">
                  <c:v>-1.3798983913383465</c:v>
                </c:pt>
                <c:pt idx="244">
                  <c:v>-1.3639250505147416</c:v>
                </c:pt>
                <c:pt idx="245">
                  <c:v>-1.3481230097363153</c:v>
                </c:pt>
                <c:pt idx="246">
                  <c:v>-1.332490571715593</c:v>
                </c:pt>
                <c:pt idx="247">
                  <c:v>-1.3170260545306629</c:v>
                </c:pt>
                <c:pt idx="248">
                  <c:v>-1.3017277915369272</c:v>
                </c:pt>
                <c:pt idx="249">
                  <c:v>-1.2865941312760731</c:v>
                </c:pt>
                <c:pt idx="250">
                  <c:v>-1.2716234373824722</c:v>
                </c:pt>
                <c:pt idx="251">
                  <c:v>-1.256814088487211</c:v>
                </c:pt>
                <c:pt idx="252">
                  <c:v>-1.2421644781199381</c:v>
                </c:pt>
                <c:pt idx="253">
                  <c:v>-1.2276730146087307</c:v>
                </c:pt>
                <c:pt idx="254">
                  <c:v>-1.2133381209781284</c:v>
                </c:pt>
                <c:pt idx="255">
                  <c:v>-1.1991582348455221</c:v>
                </c:pt>
                <c:pt idx="256">
                  <c:v>-1.1851318083160467</c:v>
                </c:pt>
                <c:pt idx="257">
                  <c:v>-1.1712573078761324</c:v>
                </c:pt>
                <c:pt idx="258">
                  <c:v>-1.1575332142858443</c:v>
                </c:pt>
                <c:pt idx="259">
                  <c:v>-1.1439580224701678</c:v>
                </c:pt>
                <c:pt idx="260">
                  <c:v>-1.1305302414093803</c:v>
                </c:pt>
                <c:pt idx="261">
                  <c:v>-1.1172483940285183</c:v>
                </c:pt>
                <c:pt idx="262">
                  <c:v>-1.1041110170862778</c:v>
                </c:pt>
                <c:pt idx="263">
                  <c:v>-1.0911166610632228</c:v>
                </c:pt>
                <c:pt idx="264">
                  <c:v>-1.0782638900495833</c:v>
                </c:pt>
                <c:pt idx="265">
                  <c:v>-1.0655512816325723</c:v>
                </c:pt>
                <c:pt idx="266">
                  <c:v>-1.0529774267835312</c:v>
                </c:pt>
                <c:pt idx="267">
                  <c:v>-1.0405409297447821</c:v>
                </c:pt>
                <c:pt idx="268">
                  <c:v>-1.0282404079164176</c:v>
                </c:pt>
                <c:pt idx="269">
                  <c:v>-1.0160744917429718</c:v>
                </c:pt>
                <c:pt idx="270">
                  <c:v>-1.0040418246002272</c:v>
                </c:pt>
                <c:pt idx="271">
                  <c:v>-0.99214106268204083</c:v>
                </c:pt>
                <c:pt idx="272">
                  <c:v>-0.98037087488740104</c:v>
                </c:pt>
                <c:pt idx="273">
                  <c:v>-0.96872994270762847</c:v>
                </c:pt>
                <c:pt idx="274">
                  <c:v>-0.95721696011397417</c:v>
                </c:pt>
                <c:pt idx="275">
                  <c:v>-0.94583063344547602</c:v>
                </c:pt>
                <c:pt idx="276">
                  <c:v>-0.93456968129726758</c:v>
                </c:pt>
                <c:pt idx="277">
                  <c:v>-0.92343283440924651</c:v>
                </c:pt>
                <c:pt idx="278">
                  <c:v>-0.9124188355553392</c:v>
                </c:pt>
                <c:pt idx="279">
                  <c:v>-0.90152643943319766</c:v>
                </c:pt>
                <c:pt idx="280">
                  <c:v>-0.8907544125545388</c:v>
                </c:pt>
                <c:pt idx="281">
                  <c:v>-0.88010153313598827</c:v>
                </c:pt>
                <c:pt idx="282">
                  <c:v>-0.86956659099067202</c:v>
                </c:pt>
                <c:pt idx="283">
                  <c:v>-0.85914838742041388</c:v>
                </c:pt>
                <c:pt idx="284">
                  <c:v>-0.84884573510860717</c:v>
                </c:pt>
                <c:pt idx="285">
                  <c:v>-0.83865745801386671</c:v>
                </c:pt>
                <c:pt idx="286">
                  <c:v>-0.8285823912643594</c:v>
                </c:pt>
                <c:pt idx="287">
                  <c:v>-0.81861938105299259</c:v>
                </c:pt>
                <c:pt idx="288">
                  <c:v>-0.80876728453328128</c:v>
                </c:pt>
                <c:pt idx="289">
                  <c:v>-0.79902496971610659</c:v>
                </c:pt>
                <c:pt idx="290">
                  <c:v>-0.7893913153672365</c:v>
                </c:pt>
                <c:pt idx="291">
                  <c:v>-0.77986521090575633</c:v>
                </c:pt>
                <c:pt idx="292">
                  <c:v>-0.77044555630326061</c:v>
                </c:pt>
                <c:pt idx="293">
                  <c:v>-0.76113126198397585</c:v>
                </c:pt>
                <c:pt idx="294">
                  <c:v>-0.75192124872570787</c:v>
                </c:pt>
                <c:pt idx="295">
                  <c:v>-0.74281444756173332</c:v>
                </c:pt>
                <c:pt idx="296">
                  <c:v>-0.73380979968349946</c:v>
                </c:pt>
                <c:pt idx="297">
                  <c:v>-0.72490625634428307</c:v>
                </c:pt>
                <c:pt idx="298">
                  <c:v>-0.71610277876370432</c:v>
                </c:pt>
                <c:pt idx="299">
                  <c:v>-0.70739833803320806</c:v>
                </c:pt>
                <c:pt idx="300">
                  <c:v>-0.69879191502237259</c:v>
                </c:pt>
                <c:pt idx="301">
                  <c:v>-0.69028250028619387</c:v>
                </c:pt>
                <c:pt idx="302">
                  <c:v>-0.68186909397323181</c:v>
                </c:pt>
                <c:pt idx="303">
                  <c:v>-0.67355070573473663</c:v>
                </c:pt>
                <c:pt idx="304">
                  <c:v>-0.66532635463460255</c:v>
                </c:pt>
                <c:pt idx="305">
                  <c:v>-0.6571950690602979</c:v>
                </c:pt>
                <c:pt idx="306">
                  <c:v>-0.64915588663465706</c:v>
                </c:pt>
                <c:pt idx="307">
                  <c:v>-0.64120785412864234</c:v>
                </c:pt>
                <c:pt idx="308">
                  <c:v>-0.63335002737492962</c:v>
                </c:pt>
                <c:pt idx="309">
                  <c:v>-0.625581471182451</c:v>
                </c:pt>
                <c:pt idx="310">
                  <c:v>-0.61790125925181505</c:v>
                </c:pt>
                <c:pt idx="311">
                  <c:v>-0.61030847409161437</c:v>
                </c:pt>
                <c:pt idx="312">
                  <c:v>-0.60280220693562558</c:v>
                </c:pt>
                <c:pt idx="313">
                  <c:v>-0.59538155766088396</c:v>
                </c:pt>
                <c:pt idx="314">
                  <c:v>-0.5880456347066354</c:v>
                </c:pt>
                <c:pt idx="315">
                  <c:v>-0.58079355499415564</c:v>
                </c:pt>
                <c:pt idx="316">
                  <c:v>-0.57362444384742739</c:v>
                </c:pt>
                <c:pt idx="317">
                  <c:v>-0.5665374349146759</c:v>
                </c:pt>
                <c:pt idx="318">
                  <c:v>-0.55953167009074556</c:v>
                </c:pt>
                <c:pt idx="319">
                  <c:v>-0.55260629944032114</c:v>
                </c:pt>
                <c:pt idx="320">
                  <c:v>-0.54576048112197295</c:v>
                </c:pt>
                <c:pt idx="321">
                  <c:v>-0.53899338131303243</c:v>
                </c:pt>
                <c:pt idx="322">
                  <c:v>-0.53230417413527498</c:v>
                </c:pt>
                <c:pt idx="323">
                  <c:v>-0.52569204158141503</c:v>
                </c:pt>
                <c:pt idx="324">
                  <c:v>-0.51915617344239284</c:v>
                </c:pt>
                <c:pt idx="325">
                  <c:v>-0.51269576723545562</c:v>
                </c:pt>
                <c:pt idx="326">
                  <c:v>-0.50631002813301274</c:v>
                </c:pt>
                <c:pt idx="327">
                  <c:v>-0.49999816889226689</c:v>
                </c:pt>
                <c:pt idx="328">
                  <c:v>-0.49375940978560257</c:v>
                </c:pt>
                <c:pt idx="329">
                  <c:v>-0.48759297853173117</c:v>
                </c:pt>
                <c:pt idx="330">
                  <c:v>-0.48149811022757483</c:v>
                </c:pt>
                <c:pt idx="331">
                  <c:v>-0.47547404728088982</c:v>
                </c:pt>
                <c:pt idx="332">
                  <c:v>-0.46952003934360886</c:v>
                </c:pt>
                <c:pt idx="333">
                  <c:v>-0.46363534324590516</c:v>
                </c:pt>
                <c:pt idx="334">
                  <c:v>-0.45781922293095589</c:v>
                </c:pt>
                <c:pt idx="335">
                  <c:v>-0.45207094939040976</c:v>
                </c:pt>
                <c:pt idx="336">
                  <c:v>-0.44638980060053496</c:v>
                </c:pt>
                <c:pt idx="337">
                  <c:v>-0.44077506145905249</c:v>
                </c:pt>
                <c:pt idx="338">
                  <c:v>-0.43522602372263175</c:v>
                </c:pt>
                <c:pt idx="339">
                  <c:v>-0.42974198594505114</c:v>
                </c:pt>
                <c:pt idx="340">
                  <c:v>-0.42432225341600804</c:v>
                </c:pt>
                <c:pt idx="341">
                  <c:v>-0.41896613810056682</c:v>
                </c:pt>
                <c:pt idx="342">
                  <c:v>-0.41367295857924552</c:v>
                </c:pt>
                <c:pt idx="343">
                  <c:v>-0.40844203998872008</c:v>
                </c:pt>
                <c:pt idx="344">
                  <c:v>-0.40327271396314751</c:v>
                </c:pt>
                <c:pt idx="345">
                  <c:v>-0.3981643185760913</c:v>
                </c:pt>
                <c:pt idx="346">
                  <c:v>-0.39311619828304689</c:v>
                </c:pt>
                <c:pt idx="347">
                  <c:v>-0.38812770386455209</c:v>
                </c:pt>
                <c:pt idx="348">
                  <c:v>-0.38319819236988084</c:v>
                </c:pt>
                <c:pt idx="349">
                  <c:v>-0.378327027061304</c:v>
                </c:pt>
                <c:pt idx="350">
                  <c:v>-0.37351357735891649</c:v>
                </c:pt>
                <c:pt idx="351">
                  <c:v>-0.36875721878601608</c:v>
                </c:pt>
                <c:pt idx="352">
                  <c:v>-0.36405733291503017</c:v>
                </c:pt>
                <c:pt idx="353">
                  <c:v>-0.35941330731397908</c:v>
                </c:pt>
                <c:pt idx="354">
                  <c:v>-0.35482453549347154</c:v>
                </c:pt>
                <c:pt idx="355">
                  <c:v>-0.35029041685421902</c:v>
                </c:pt>
                <c:pt idx="356">
                  <c:v>-0.34581035663506865</c:v>
                </c:pt>
                <c:pt idx="357">
                  <c:v>-0.34138376586153851</c:v>
                </c:pt>
                <c:pt idx="358">
                  <c:v>-0.33701006129485589</c:v>
                </c:pt>
                <c:pt idx="359">
                  <c:v>-0.33268866538148395</c:v>
                </c:pt>
                <c:pt idx="360">
                  <c:v>-0.32841900620313602</c:v>
                </c:pt>
                <c:pt idx="361">
                  <c:v>-0.32420051742726347</c:v>
                </c:pt>
                <c:pt idx="362">
                  <c:v>-0.32003263825801775</c:v>
                </c:pt>
                <c:pt idx="363">
                  <c:v>-0.31591481338767158</c:v>
                </c:pt>
                <c:pt idx="364">
                  <c:v>-0.31184649294849887</c:v>
                </c:pt>
                <c:pt idx="365">
                  <c:v>-0.30782713246510379</c:v>
                </c:pt>
                <c:pt idx="366">
                  <c:v>-0.30385619280719189</c:v>
                </c:pt>
                <c:pt idx="367">
                  <c:v>-0.29993314014277883</c:v>
                </c:pt>
                <c:pt idx="368">
                  <c:v>-0.29605744589182742</c:v>
                </c:pt>
                <c:pt idx="369">
                  <c:v>-0.2922285866803106</c:v>
                </c:pt>
                <c:pt idx="370">
                  <c:v>-0.28844604429468967</c:v>
                </c:pt>
                <c:pt idx="371">
                  <c:v>-0.28470930563680641</c:v>
                </c:pt>
                <c:pt idx="372">
                  <c:v>-0.28101786267917839</c:v>
                </c:pt>
                <c:pt idx="373">
                  <c:v>-0.27737121242069657</c:v>
                </c:pt>
                <c:pt idx="374">
                  <c:v>-0.27376885684271468</c:v>
                </c:pt>
                <c:pt idx="375">
                  <c:v>-0.27021030286552949</c:v>
                </c:pt>
                <c:pt idx="376">
                  <c:v>-0.26669506230524126</c:v>
                </c:pt>
                <c:pt idx="377">
                  <c:v>-0.26322265183099575</c:v>
                </c:pt>
                <c:pt idx="378">
                  <c:v>-0.25979259292259416</c:v>
                </c:pt>
                <c:pt idx="379">
                  <c:v>-0.25640441182847473</c:v>
                </c:pt>
                <c:pt idx="380">
                  <c:v>-0.25305763952405336</c:v>
                </c:pt>
                <c:pt idx="381">
                  <c:v>-0.24975181167042357</c:v>
                </c:pt>
                <c:pt idx="382">
                  <c:v>-0.24648646857340742</c:v>
                </c:pt>
                <c:pt idx="383">
                  <c:v>-0.24326115514295632</c:v>
                </c:pt>
                <c:pt idx="384">
                  <c:v>-0.24007542085289221</c:v>
                </c:pt>
                <c:pt idx="385">
                  <c:v>-0.23692881970099036</c:v>
                </c:pt>
                <c:pt idx="386">
                  <c:v>-0.23382091016939371</c:v>
                </c:pt>
                <c:pt idx="387">
                  <c:v>-0.23075125518535938</c:v>
                </c:pt>
                <c:pt idx="388">
                  <c:v>-0.22771942208232882</c:v>
                </c:pt>
                <c:pt idx="389">
                  <c:v>-0.22472498256132073</c:v>
                </c:pt>
                <c:pt idx="390">
                  <c:v>-0.22176751265264175</c:v>
                </c:pt>
                <c:pt idx="391">
                  <c:v>-0.21884659267790857</c:v>
                </c:pt>
                <c:pt idx="392">
                  <c:v>-0.21596180721238289</c:v>
                </c:pt>
                <c:pt idx="393">
                  <c:v>-0.21311274504760855</c:v>
                </c:pt>
                <c:pt idx="394">
                  <c:v>-0.21029899915435404</c:v>
                </c:pt>
                <c:pt idx="395">
                  <c:v>-0.20752016664585124</c:v>
                </c:pt>
                <c:pt idx="396">
                  <c:v>-0.2047758487413307</c:v>
                </c:pt>
                <c:pt idx="397">
                  <c:v>-0.202065650729847</c:v>
                </c:pt>
                <c:pt idx="398">
                  <c:v>-0.19938918193439384</c:v>
                </c:pt>
                <c:pt idx="399">
                  <c:v>-0.19674605567630235</c:v>
                </c:pt>
                <c:pt idx="400">
                  <c:v>-0.19413588923992267</c:v>
                </c:pt>
                <c:pt idx="401">
                  <c:v>-0.19155830383758224</c:v>
                </c:pt>
                <c:pt idx="402">
                  <c:v>-0.18901292457482141</c:v>
                </c:pt>
                <c:pt idx="403">
                  <c:v>-0.18649938041589953</c:v>
                </c:pt>
                <c:pt idx="404">
                  <c:v>-0.18401730414957221</c:v>
                </c:pt>
                <c:pt idx="405">
                  <c:v>-0.1815663323551337</c:v>
                </c:pt>
                <c:pt idx="406">
                  <c:v>-0.17914610536872444</c:v>
                </c:pt>
                <c:pt idx="407">
                  <c:v>-0.17675626724989826</c:v>
                </c:pt>
                <c:pt idx="408">
                  <c:v>-0.17439646574844925</c:v>
                </c:pt>
                <c:pt idx="409">
                  <c:v>-0.17206635227149325</c:v>
                </c:pt>
                <c:pt idx="410">
                  <c:v>-0.16976558185080373</c:v>
                </c:pt>
                <c:pt idx="411">
                  <c:v>-0.16749381311039685</c:v>
                </c:pt>
                <c:pt idx="412">
                  <c:v>-0.16525070823436669</c:v>
                </c:pt>
                <c:pt idx="413">
                  <c:v>-0.16303593293496443</c:v>
                </c:pt>
                <c:pt idx="414">
                  <c:v>-0.16084915642092243</c:v>
                </c:pt>
                <c:pt idx="415">
                  <c:v>-0.1586900513660193</c:v>
                </c:pt>
                <c:pt idx="416">
                  <c:v>-0.15655829387788331</c:v>
                </c:pt>
                <c:pt idx="417">
                  <c:v>-0.15445356346703407</c:v>
                </c:pt>
                <c:pt idx="418">
                  <c:v>-0.15237554301615713</c:v>
                </c:pt>
                <c:pt idx="419">
                  <c:v>-0.15032391874961326</c:v>
                </c:pt>
                <c:pt idx="420">
                  <c:v>-0.14829838020317651</c:v>
                </c:pt>
                <c:pt idx="421">
                  <c:v>-0.1462986201940025</c:v>
                </c:pt>
                <c:pt idx="422">
                  <c:v>-0.14432433479082193</c:v>
                </c:pt>
                <c:pt idx="423">
                  <c:v>-0.14237522328436045</c:v>
                </c:pt>
                <c:pt idx="424">
                  <c:v>-0.14045098815797996</c:v>
                </c:pt>
                <c:pt idx="425">
                  <c:v>-0.13855133505854231</c:v>
                </c:pt>
                <c:pt idx="426">
                  <c:v>-0.13667597276749108</c:v>
                </c:pt>
                <c:pt idx="427">
                  <c:v>-0.13482461317215261</c:v>
                </c:pt>
                <c:pt idx="428">
                  <c:v>-0.13299697123725074</c:v>
                </c:pt>
                <c:pt idx="429">
                  <c:v>-0.13119276497663809</c:v>
                </c:pt>
                <c:pt idx="430">
                  <c:v>-0.12941171542523763</c:v>
                </c:pt>
                <c:pt idx="431">
                  <c:v>-0.12765354661119746</c:v>
                </c:pt>
                <c:pt idx="432">
                  <c:v>-0.12591798552825267</c:v>
                </c:pt>
                <c:pt idx="433">
                  <c:v>-0.12420476210829734</c:v>
                </c:pt>
                <c:pt idx="434">
                  <c:v>-0.12251360919416064</c:v>
                </c:pt>
                <c:pt idx="435">
                  <c:v>-0.12084426251258978</c:v>
                </c:pt>
                <c:pt idx="436">
                  <c:v>-0.11919646064743464</c:v>
                </c:pt>
                <c:pt idx="437">
                  <c:v>-0.11756994501303586</c:v>
                </c:pt>
                <c:pt idx="438">
                  <c:v>-0.11596445982781194</c:v>
                </c:pt>
                <c:pt idx="439">
                  <c:v>-0.11437975208804682</c:v>
                </c:pt>
                <c:pt idx="440">
                  <c:v>-0.11281557154187485</c:v>
                </c:pt>
                <c:pt idx="441">
                  <c:v>-0.11127167066346154</c:v>
                </c:pt>
                <c:pt idx="442">
                  <c:v>-0.10974780462738094</c:v>
                </c:pt>
                <c:pt idx="443">
                  <c:v>-0.10824373128318525</c:v>
                </c:pt>
                <c:pt idx="444">
                  <c:v>-0.10675921113016858</c:v>
                </c:pt>
                <c:pt idx="445">
                  <c:v>-0.10529400729232086</c:v>
                </c:pt>
                <c:pt idx="446">
                  <c:v>-0.103847885493473</c:v>
                </c:pt>
                <c:pt idx="447">
                  <c:v>-0.10242061403262989</c:v>
                </c:pt>
                <c:pt idx="448">
                  <c:v>-0.10101196375949237</c:v>
                </c:pt>
                <c:pt idx="449">
                  <c:v>-9.9621708050164626E-2</c:v>
                </c:pt>
                <c:pt idx="450">
                  <c:v>-9.8249622783048191E-2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fit_2NN_BCC!$K$18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fit_2NN_BCC!$K$19:$K$469</c:f>
              <c:numCache>
                <c:formatCode>General</c:formatCode>
                <c:ptCount val="451"/>
                <c:pt idx="0">
                  <c:v>12.107159124051266</c:v>
                </c:pt>
                <c:pt idx="1">
                  <c:v>10.928312654731188</c:v>
                </c:pt>
                <c:pt idx="2">
                  <c:v>9.8324511435905748</c:v>
                </c:pt>
                <c:pt idx="3">
                  <c:v>8.8140671103579606</c:v>
                </c:pt>
                <c:pt idx="4">
                  <c:v>7.8680144421124991</c:v>
                </c:pt>
                <c:pt idx="5">
                  <c:v>6.9894846830487296</c:v>
                </c:pt>
                <c:pt idx="6">
                  <c:v>6.1739848846385055</c:v>
                </c:pt>
                <c:pt idx="7">
                  <c:v>5.4173169130914998</c:v>
                </c:pt>
                <c:pt idx="8">
                  <c:v>4.715558117856558</c:v>
                </c:pt>
                <c:pt idx="9">
                  <c:v>4.0650432712917857</c:v>
                </c:pt>
                <c:pt idx="10">
                  <c:v>3.4623476955917214</c:v>
                </c:pt>
                <c:pt idx="11">
                  <c:v>2.9042714986225793</c:v>
                </c:pt>
                <c:pt idx="12">
                  <c:v>2.3878248455089919</c:v>
                </c:pt>
                <c:pt idx="13">
                  <c:v>1.9102141976628539</c:v>
                </c:pt>
                <c:pt idx="14">
                  <c:v>1.4688294554688888</c:v>
                </c:pt>
                <c:pt idx="15">
                  <c:v>1.0612319450647938</c:v>
                </c:pt>
                <c:pt idx="16">
                  <c:v>0.68514319359641007</c:v>
                </c:pt>
                <c:pt idx="17">
                  <c:v>0.33843444100855269</c:v>
                </c:pt>
                <c:pt idx="18">
                  <c:v>1.9116839867638902E-2</c:v>
                </c:pt>
                <c:pt idx="19">
                  <c:v>-0.27466770207991686</c:v>
                </c:pt>
                <c:pt idx="20">
                  <c:v>-0.54465507891569409</c:v>
                </c:pt>
                <c:pt idx="21">
                  <c:v>-0.79246698262989224</c:v>
                </c:pt>
                <c:pt idx="22">
                  <c:v>-1.0196183751709267</c:v>
                </c:pt>
                <c:pt idx="23">
                  <c:v>-1.2275244709236617</c:v>
                </c:pt>
                <c:pt idx="24">
                  <c:v>-1.4175072618005364</c:v>
                </c:pt>
                <c:pt idx="25">
                  <c:v>-1.5908016150058164</c:v>
                </c:pt>
                <c:pt idx="26">
                  <c:v>-1.7485609715493911</c:v>
                </c:pt>
                <c:pt idx="27">
                  <c:v>-1.8918626717348968</c:v>
                </c:pt>
                <c:pt idx="28">
                  <c:v>-2.0217129321172331</c:v>
                </c:pt>
                <c:pt idx="29">
                  <c:v>-2.139051496809961</c:v>
                </c:pt>
                <c:pt idx="30">
                  <c:v>-2.2447559845150113</c:v>
                </c:pt>
                <c:pt idx="31">
                  <c:v>-2.3396459512392411</c:v>
                </c:pt>
                <c:pt idx="32">
                  <c:v>-2.424486687347124</c:v>
                </c:pt>
                <c:pt idx="33">
                  <c:v>-2.4999927663711743</c:v>
                </c:pt>
                <c:pt idx="34">
                  <c:v>-2.5668313618547676</c:v>
                </c:pt>
                <c:pt idx="35">
                  <c:v>-2.6256253474310816</c:v>
                </c:pt>
                <c:pt idx="36">
                  <c:v>-2.6769561943417584</c:v>
                </c:pt>
                <c:pt idx="37">
                  <c:v>-2.7213666796646221</c:v>
                </c:pt>
                <c:pt idx="38">
                  <c:v>-2.7593634176474362</c:v>
                </c:pt>
                <c:pt idx="39">
                  <c:v>-2.7914192257298627</c:v>
                </c:pt>
                <c:pt idx="40">
                  <c:v>-2.817975336074622</c:v>
                </c:pt>
                <c:pt idx="41">
                  <c:v>-2.8394434627180951</c:v>
                </c:pt>
                <c:pt idx="42">
                  <c:v>-2.8562077337865901</c:v>
                </c:pt>
                <c:pt idx="43">
                  <c:v>-2.8686264976043301</c:v>
                </c:pt>
                <c:pt idx="44">
                  <c:v>-2.8770340109399086</c:v>
                </c:pt>
                <c:pt idx="45">
                  <c:v>-2.8817420170968235</c:v>
                </c:pt>
                <c:pt idx="46">
                  <c:v>-2.883041221048229</c:v>
                </c:pt>
                <c:pt idx="47">
                  <c:v>-2.8812026683438479</c:v>
                </c:pt>
                <c:pt idx="48">
                  <c:v>-2.8764790340758744</c:v>
                </c:pt>
                <c:pt idx="49">
                  <c:v>-2.8691058277786503</c:v>
                </c:pt>
                <c:pt idx="50">
                  <c:v>-2.859302519751898</c:v>
                </c:pt>
                <c:pt idx="51">
                  <c:v>-2.8472735939377123</c:v>
                </c:pt>
                <c:pt idx="52">
                  <c:v>-2.8332095321454807</c:v>
                </c:pt>
                <c:pt idx="53">
                  <c:v>-2.8172877341050313</c:v>
                </c:pt>
                <c:pt idx="54">
                  <c:v>-2.7996733775350298</c:v>
                </c:pt>
                <c:pt idx="55">
                  <c:v>-2.7805202221396494</c:v>
                </c:pt>
                <c:pt idx="56">
                  <c:v>-2.7599713611905319</c:v>
                </c:pt>
                <c:pt idx="57">
                  <c:v>-2.7381599241118888</c:v>
                </c:pt>
                <c:pt idx="58">
                  <c:v>-2.7152097332630554</c:v>
                </c:pt>
                <c:pt idx="59">
                  <c:v>-2.6912359179040344</c:v>
                </c:pt>
                <c:pt idx="60">
                  <c:v>-2.6663454881344322</c:v>
                </c:pt>
                <c:pt idx="61">
                  <c:v>-2.6406378714138392</c:v>
                </c:pt>
                <c:pt idx="62">
                  <c:v>-2.6142054141013675</c:v>
                </c:pt>
                <c:pt idx="63">
                  <c:v>-2.5871338502928682</c:v>
                </c:pt>
                <c:pt idx="64">
                  <c:v>-2.5595027400855286</c:v>
                </c:pt>
                <c:pt idx="65">
                  <c:v>-2.5313858792605988</c:v>
                </c:pt>
                <c:pt idx="66">
                  <c:v>-2.5028516822450255</c:v>
                </c:pt>
                <c:pt idx="67">
                  <c:v>-2.4739635400914111</c:v>
                </c:pt>
                <c:pt idx="68">
                  <c:v>-2.4447801551022086</c:v>
                </c:pt>
                <c:pt idx="69">
                  <c:v>-2.4153558536180642</c:v>
                </c:pt>
                <c:pt idx="70">
                  <c:v>-2.3857408783911218</c:v>
                </c:pt>
                <c:pt idx="71">
                  <c:v>-2.3559816618714557</c:v>
                </c:pt>
                <c:pt idx="72">
                  <c:v>-2.3261210816482789</c:v>
                </c:pt>
                <c:pt idx="73">
                  <c:v>-2.2961986992066601</c:v>
                </c:pt>
                <c:pt idx="74">
                  <c:v>-2.2662509830848592</c:v>
                </c:pt>
                <c:pt idx="75">
                  <c:v>-2.2363115174467305</c:v>
                </c:pt>
                <c:pt idx="76">
                  <c:v>-2.2064111970176117</c:v>
                </c:pt>
                <c:pt idx="77">
                  <c:v>-2.1765784092703169</c:v>
                </c:pt>
                <c:pt idx="78">
                  <c:v>-2.1468392046901994</c:v>
                </c:pt>
                <c:pt idx="79">
                  <c:v>-2.1172174558942993</c:v>
                </c:pt>
                <c:pt idx="80">
                  <c:v>-2.0877350063291198</c:v>
                </c:pt>
                <c:pt idx="81">
                  <c:v>-2.0584118092245145</c:v>
                </c:pt>
                <c:pt idx="82">
                  <c:v>-2.0292660574370656</c:v>
                </c:pt>
                <c:pt idx="83">
                  <c:v>-2.0003143047751513</c:v>
                </c:pt>
                <c:pt idx="84">
                  <c:v>-1.9715715793594093</c:v>
                </c:pt>
                <c:pt idx="85">
                  <c:v>-1.9430514895363247</c:v>
                </c:pt>
                <c:pt idx="86">
                  <c:v>-1.9147663228289944</c:v>
                </c:pt>
                <c:pt idx="87">
                  <c:v>-1.8867271383776931</c:v>
                </c:pt>
                <c:pt idx="88">
                  <c:v>-1.8589438532934572</c:v>
                </c:pt>
                <c:pt idx="89">
                  <c:v>-1.8314253233203972</c:v>
                </c:pt>
                <c:pt idx="90">
                  <c:v>-1.804179418176769</c:v>
                </c:pt>
                <c:pt idx="91">
                  <c:v>-1.7772130919207911</c:v>
                </c:pt>
                <c:pt idx="92">
                  <c:v>-1.7505324486647567</c:v>
                </c:pt>
                <c:pt idx="93">
                  <c:v>-1.7241428039399345</c:v>
                </c:pt>
                <c:pt idx="94">
                  <c:v>-1.6980487419951908</c:v>
                </c:pt>
                <c:pt idx="95">
                  <c:v>-1.6722541692938335</c:v>
                </c:pt>
                <c:pt idx="96">
                  <c:v>-1.6467623644560596</c:v>
                </c:pt>
                <c:pt idx="97">
                  <c:v>-1.62157602487832</c:v>
                </c:pt>
                <c:pt idx="98">
                  <c:v>-1.5966973102459185</c:v>
                </c:pt>
                <c:pt idx="99">
                  <c:v>-1.5721278831411052</c:v>
                </c:pt>
                <c:pt idx="100">
                  <c:v>-1.547868946935848</c:v>
                </c:pt>
                <c:pt idx="101">
                  <c:v>-1.5239212811461496</c:v>
                </c:pt>
                <c:pt idx="102">
                  <c:v>-1.5002852744133437</c:v>
                </c:pt>
                <c:pt idx="103">
                  <c:v>-1.4769609552670548</c:v>
                </c:pt>
                <c:pt idx="104">
                  <c:v>-1.4539480208144846</c:v>
                </c:pt>
                <c:pt idx="105">
                  <c:v>-1.4312458634913154</c:v>
                </c:pt>
                <c:pt idx="106">
                  <c:v>-1.4088535960007238</c:v>
                </c:pt>
                <c:pt idx="107">
                  <c:v>-1.3867700745588378</c:v>
                </c:pt>
                <c:pt idx="108">
                  <c:v>-1.3649939205572548</c:v>
                </c:pt>
                <c:pt idx="109">
                  <c:v>-1.3435235407461015</c:v>
                </c:pt>
                <c:pt idx="110">
                  <c:v>-1.3223571460343948</c:v>
                </c:pt>
                <c:pt idx="111">
                  <c:v>-1.3014927689981839</c:v>
                </c:pt>
                <c:pt idx="112">
                  <c:v>-1.2809282801810962</c:v>
                </c:pt>
                <c:pt idx="113">
                  <c:v>-1.2606614032664345</c:v>
                </c:pt>
                <c:pt idx="114">
                  <c:v>-1.2406897291948127</c:v>
                </c:pt>
                <c:pt idx="115">
                  <c:v>-1.2210107292965477</c:v>
                </c:pt>
                <c:pt idx="116">
                  <c:v>-1.2016217675035239</c:v>
                </c:pt>
                <c:pt idx="117">
                  <c:v>-1.1825201117010622</c:v>
                </c:pt>
                <c:pt idx="118">
                  <c:v>-1.1637029442763729</c:v>
                </c:pt>
                <c:pt idx="119">
                  <c:v>-1.1451673719165385</c:v>
                </c:pt>
                <c:pt idx="120">
                  <c:v>-1.126910434705517</c:v>
                </c:pt>
                <c:pt idx="121">
                  <c:v>-1.1089291145664422</c:v>
                </c:pt>
                <c:pt idx="122">
                  <c:v>-1.0912203430925063</c:v>
                </c:pt>
                <c:pt idx="123">
                  <c:v>-1.0737810088069062</c:v>
                </c:pt>
                <c:pt idx="124">
                  <c:v>-1.0566079638896804</c:v>
                </c:pt>
                <c:pt idx="125">
                  <c:v>-1.0396980304068435</c:v>
                </c:pt>
                <c:pt idx="126">
                  <c:v>-1.0230480060748974</c:v>
                </c:pt>
                <c:pt idx="127">
                  <c:v>-1.0066546695916656</c:v>
                </c:pt>
                <c:pt idx="128">
                  <c:v>-0.99051478556237593</c:v>
                </c:pt>
                <c:pt idx="129">
                  <c:v>-0.97462510904805844</c:v>
                </c:pt>
                <c:pt idx="130">
                  <c:v>-0.95898238976152717</c:v>
                </c:pt>
                <c:pt idx="131">
                  <c:v>-0.94358337593461128</c:v>
                </c:pt>
                <c:pt idx="132">
                  <c:v>-0.92842481787874176</c:v>
                </c:pt>
                <c:pt idx="133">
                  <c:v>-0.913503471259557</c:v>
                </c:pt>
                <c:pt idx="134">
                  <c:v>-0.89881610010485291</c:v>
                </c:pt>
                <c:pt idx="135">
                  <c:v>-0.88435947956395511</c:v>
                </c:pt>
                <c:pt idx="136">
                  <c:v>-0.87013039843538109</c:v>
                </c:pt>
                <c:pt idx="137">
                  <c:v>-0.85612566147859115</c:v>
                </c:pt>
                <c:pt idx="138">
                  <c:v>-0.84234209152458572</c:v>
                </c:pt>
                <c:pt idx="139">
                  <c:v>-0.82877653139913432</c:v>
                </c:pt>
                <c:pt idx="140">
                  <c:v>-0.81542584567153065</c:v>
                </c:pt>
                <c:pt idx="141">
                  <c:v>-0.80228692224092379</c:v>
                </c:pt>
                <c:pt idx="142">
                  <c:v>-0.78935667377148733</c:v>
                </c:pt>
                <c:pt idx="143">
                  <c:v>-0.77663203898694033</c:v>
                </c:pt>
                <c:pt idx="144">
                  <c:v>-0.76410998383426632</c:v>
                </c:pt>
                <c:pt idx="145">
                  <c:v>-0.75178750252580606</c:v>
                </c:pt>
                <c:pt idx="146">
                  <c:v>-0.73966161846831535</c:v>
                </c:pt>
                <c:pt idx="147">
                  <c:v>-0.72772938508700546</c:v>
                </c:pt>
                <c:pt idx="148">
                  <c:v>-0.71598788655206258</c:v>
                </c:pt>
                <c:pt idx="149">
                  <c:v>-0.70443423841463593</c:v>
                </c:pt>
                <c:pt idx="150">
                  <c:v>-0.693065588158845</c:v>
                </c:pt>
                <c:pt idx="151">
                  <c:v>-0.68187911567589621</c:v>
                </c:pt>
                <c:pt idx="152">
                  <c:v>-0.67087203366602233</c:v>
                </c:pt>
                <c:pt idx="153">
                  <c:v>-0.66004158797356227</c:v>
                </c:pt>
                <c:pt idx="154">
                  <c:v>-0.64938505786015188</c:v>
                </c:pt>
                <c:pt idx="155">
                  <c:v>-0.63889975622067108</c:v>
                </c:pt>
                <c:pt idx="156">
                  <c:v>-0.62858302974626901</c:v>
                </c:pt>
                <c:pt idx="157">
                  <c:v>-0.6184322590385205</c:v>
                </c:pt>
                <c:pt idx="158">
                  <c:v>-0.60844485867847731</c:v>
                </c:pt>
                <c:pt idx="159">
                  <c:v>-0.59861827725413919</c:v>
                </c:pt>
                <c:pt idx="160">
                  <c:v>-0.58894999734962428</c:v>
                </c:pt>
                <c:pt idx="161">
                  <c:v>-0.5794375354991057</c:v>
                </c:pt>
                <c:pt idx="162">
                  <c:v>-0.570078442108366</c:v>
                </c:pt>
                <c:pt idx="163">
                  <c:v>-0.56087030134663685</c:v>
                </c:pt>
                <c:pt idx="164">
                  <c:v>-0.55181073101120115</c:v>
                </c:pt>
                <c:pt idx="165">
                  <c:v>-0.54289738236707474</c:v>
                </c:pt>
                <c:pt idx="166">
                  <c:v>-0.53412793996392782</c:v>
                </c:pt>
                <c:pt idx="167">
                  <c:v>-0.52550012143224045</c:v>
                </c:pt>
                <c:pt idx="168">
                  <c:v>-0.51701167726057906</c:v>
                </c:pt>
                <c:pt idx="169">
                  <c:v>-0.5086603905557272</c:v>
                </c:pt>
                <c:pt idx="170">
                  <c:v>-0.50044407678728875</c:v>
                </c:pt>
                <c:pt idx="171">
                  <c:v>-0.49236058351828027</c:v>
                </c:pt>
                <c:pt idx="172">
                  <c:v>-0.48440779012310931</c:v>
                </c:pt>
                <c:pt idx="173">
                  <c:v>-0.47658360749424855</c:v>
                </c:pt>
                <c:pt idx="174">
                  <c:v>-0.46888597773881213</c:v>
                </c:pt>
                <c:pt idx="175">
                  <c:v>-0.46131287386616698</c:v>
                </c:pt>
                <c:pt idx="176">
                  <c:v>-0.45386229946762935</c:v>
                </c:pt>
                <c:pt idx="177">
                  <c:v>-0.44653228838920411</c:v>
                </c:pt>
                <c:pt idx="178">
                  <c:v>-0.43932090439828786</c:v>
                </c:pt>
                <c:pt idx="179">
                  <c:v>-0.43222624084515787</c:v>
                </c:pt>
                <c:pt idx="180">
                  <c:v>-0.42524642032003052</c:v>
                </c:pt>
                <c:pt idx="181">
                  <c:v>-0.41837959430640181</c:v>
                </c:pt>
                <c:pt idx="182">
                  <c:v>-0.41162394283133985</c:v>
                </c:pt>
                <c:pt idx="183">
                  <c:v>-0.40497767411334579</c:v>
                </c:pt>
                <c:pt idx="184">
                  <c:v>-0.39843902420834382</c:v>
                </c:pt>
                <c:pt idx="185">
                  <c:v>-0.39200625665433791</c:v>
                </c:pt>
                <c:pt idx="186">
                  <c:v>-0.38567766211521021</c:v>
                </c:pt>
                <c:pt idx="187">
                  <c:v>-0.37945155802411584</c:v>
                </c:pt>
                <c:pt idx="188">
                  <c:v>-0.37332628822688274</c:v>
                </c:pt>
                <c:pt idx="189">
                  <c:v>-0.36730022262579487</c:v>
                </c:pt>
                <c:pt idx="190">
                  <c:v>-0.36137175682411266</c:v>
                </c:pt>
                <c:pt idx="191">
                  <c:v>-0.35553931177164727</c:v>
                </c:pt>
                <c:pt idx="192">
                  <c:v>-0.34980133341168185</c:v>
                </c:pt>
                <c:pt idx="193">
                  <c:v>-0.3441562923295105</c:v>
                </c:pt>
                <c:pt idx="194">
                  <c:v>-0.338602683402841</c:v>
                </c:pt>
                <c:pt idx="195">
                  <c:v>-0.33313902545428303</c:v>
                </c:pt>
                <c:pt idx="196">
                  <c:v>-0.32776386090612664</c:v>
                </c:pt>
                <c:pt idx="197">
                  <c:v>-0.32247575543760004</c:v>
                </c:pt>
                <c:pt idx="198">
                  <c:v>-0.31727329764476769</c:v>
                </c:pt>
                <c:pt idx="199">
                  <c:v>-0.31215509870322833</c:v>
                </c:pt>
                <c:pt idx="200">
                  <c:v>-0.30711979203374196</c:v>
                </c:pt>
                <c:pt idx="201">
                  <c:v>-0.30216603297091399</c:v>
                </c:pt>
                <c:pt idx="202">
                  <c:v>-0.29729249843504479</c:v>
                </c:pt>
                <c:pt idx="203">
                  <c:v>-0.29249788660723924</c:v>
                </c:pt>
                <c:pt idx="204">
                  <c:v>-0.28778091660786742</c:v>
                </c:pt>
                <c:pt idx="205">
                  <c:v>-0.28314032817844753</c:v>
                </c:pt>
                <c:pt idx="206">
                  <c:v>-0.27857488136702202</c:v>
                </c:pt>
                <c:pt idx="207">
                  <c:v>-0.27408335621707808</c:v>
                </c:pt>
                <c:pt idx="208">
                  <c:v>-0.26966455246006593</c:v>
                </c:pt>
                <c:pt idx="209">
                  <c:v>-0.26531728921155628</c:v>
                </c:pt>
                <c:pt idx="210">
                  <c:v>-0.2610404046710646</c:v>
                </c:pt>
                <c:pt idx="211">
                  <c:v>-0.25683275582557802</c:v>
                </c:pt>
                <c:pt idx="212">
                  <c:v>-0.25269321815680013</c:v>
                </c:pt>
                <c:pt idx="213">
                  <c:v>-0.24862068535213047</c:v>
                </c:pt>
                <c:pt idx="214">
                  <c:v>-0.24461406901939006</c:v>
                </c:pt>
                <c:pt idx="215">
                  <c:v>-0.24067229840529725</c:v>
                </c:pt>
                <c:pt idx="216">
                  <c:v>-0.2367943201176945</c:v>
                </c:pt>
                <c:pt idx="217">
                  <c:v>-0.23297909785152493</c:v>
                </c:pt>
                <c:pt idx="218">
                  <c:v>-0.22922561211855008</c:v>
                </c:pt>
                <c:pt idx="219">
                  <c:v>-0.22553285998079869</c:v>
                </c:pt>
                <c:pt idx="220">
                  <c:v>-0.22189985478773291</c:v>
                </c:pt>
                <c:pt idx="221">
                  <c:v>-0.21832562591711679</c:v>
                </c:pt>
                <c:pt idx="222">
                  <c:v>-0.21480921851956661</c:v>
                </c:pt>
                <c:pt idx="223">
                  <c:v>-0.21134969326676156</c:v>
                </c:pt>
                <c:pt idx="224">
                  <c:v>-0.20794612610329286</c:v>
                </c:pt>
                <c:pt idx="225">
                  <c:v>-0.20459760800212248</c:v>
                </c:pt>
                <c:pt idx="226">
                  <c:v>-0.20130324472362846</c:v>
                </c:pt>
                <c:pt idx="227">
                  <c:v>-0.1980621565782017</c:v>
                </c:pt>
                <c:pt idx="228">
                  <c:v>-0.1948734781923698</c:v>
                </c:pt>
                <c:pt idx="229">
                  <c:v>-0.19173635827841168</c:v>
                </c:pt>
                <c:pt idx="230">
                  <c:v>-0.18864995940743082</c:v>
                </c:pt>
                <c:pt idx="231">
                  <c:v>-0.1856134577858555</c:v>
                </c:pt>
                <c:pt idx="232">
                  <c:v>-0.18262604303532651</c:v>
                </c:pt>
                <c:pt idx="233">
                  <c:v>-0.17968691797593933</c:v>
                </c:pt>
                <c:pt idx="234">
                  <c:v>-0.1767952984128042</c:v>
                </c:pt>
                <c:pt idx="235">
                  <c:v>-0.1739504129258837</c:v>
                </c:pt>
                <c:pt idx="236">
                  <c:v>-0.17115150266307666</c:v>
                </c:pt>
                <c:pt idx="237">
                  <c:v>-0.16839782113649879</c:v>
                </c:pt>
                <c:pt idx="238">
                  <c:v>-0.16568863402193573</c:v>
                </c:pt>
                <c:pt idx="239">
                  <c:v>-0.16302321896141669</c:v>
                </c:pt>
                <c:pt idx="240">
                  <c:v>-0.16040086536887629</c:v>
                </c:pt>
                <c:pt idx="241">
                  <c:v>-0.15782087423886595</c:v>
                </c:pt>
                <c:pt idx="242">
                  <c:v>-0.15528255795826865</c:v>
                </c:pt>
                <c:pt idx="243">
                  <c:v>-0.15278524012098668</c:v>
                </c:pt>
                <c:pt idx="244">
                  <c:v>-0.15032825534555463</c:v>
                </c:pt>
                <c:pt idx="245">
                  <c:v>-0.14791094909564306</c:v>
                </c:pt>
                <c:pt idx="246">
                  <c:v>-0.14553267750341145</c:v>
                </c:pt>
                <c:pt idx="247">
                  <c:v>-0.1431928071956704</c:v>
                </c:pt>
                <c:pt idx="248">
                  <c:v>-0.14089071512281748</c:v>
                </c:pt>
                <c:pt idx="249">
                  <c:v>-0.1386257883905003</c:v>
                </c:pt>
                <c:pt idx="250">
                  <c:v>-0.1363974240939772</c:v>
                </c:pt>
                <c:pt idx="251">
                  <c:v>-0.13420502915512936</c:v>
                </c:pt>
                <c:pt idx="252">
                  <c:v>-0.13204802016208869</c:v>
                </c:pt>
                <c:pt idx="253">
                  <c:v>-0.12992582321144563</c:v>
                </c:pt>
                <c:pt idx="254">
                  <c:v>-0.12783787375299294</c:v>
                </c:pt>
                <c:pt idx="255">
                  <c:v>-0.12578361643697608</c:v>
                </c:pt>
                <c:pt idx="256">
                  <c:v>-0.12376250496380389</c:v>
                </c:pt>
                <c:pt idx="257">
                  <c:v>-0.12177400193619116</c:v>
                </c:pt>
                <c:pt idx="258">
                  <c:v>-0.1198175787136903</c:v>
                </c:pt>
                <c:pt idx="259">
                  <c:v>-0.1178927152695782</c:v>
                </c:pt>
                <c:pt idx="260">
                  <c:v>-0.11599890005006756</c:v>
                </c:pt>
                <c:pt idx="261">
                  <c:v>-0.1141356298357884</c:v>
                </c:pt>
                <c:pt idx="262">
                  <c:v>-0.11230240960553736</c:v>
                </c:pt>
                <c:pt idx="263">
                  <c:v>-0.1104987524022259</c:v>
                </c:pt>
                <c:pt idx="264">
                  <c:v>-0.10872417920101904</c:v>
                </c:pt>
                <c:pt idx="265">
                  <c:v>-0.10697821877960685</c:v>
                </c:pt>
                <c:pt idx="266">
                  <c:v>-0.10526040759060459</c:v>
                </c:pt>
                <c:pt idx="267">
                  <c:v>-0.10357028963602094</c:v>
                </c:pt>
                <c:pt idx="268">
                  <c:v>-0.10190741634377942</c:v>
                </c:pt>
                <c:pt idx="269">
                  <c:v>-0.10027134644624582</c:v>
                </c:pt>
                <c:pt idx="270">
                  <c:v>-9.8661645860750491E-2</c:v>
                </c:pt>
                <c:pt idx="271">
                  <c:v>-9.7077887572052601E-2</c:v>
                </c:pt>
                <c:pt idx="272">
                  <c:v>-9.5519651516732237E-2</c:v>
                </c:pt>
                <c:pt idx="273">
                  <c:v>-9.3986524469460569E-2</c:v>
                </c:pt>
                <c:pt idx="274">
                  <c:v>-9.2478099931146529E-2</c:v>
                </c:pt>
                <c:pt idx="275">
                  <c:v>-9.0993978018898886E-2</c:v>
                </c:pt>
                <c:pt idx="276">
                  <c:v>-8.9533765357800554E-2</c:v>
                </c:pt>
                <c:pt idx="277">
                  <c:v>-8.8097074974442149E-2</c:v>
                </c:pt>
                <c:pt idx="278">
                  <c:v>-8.6683526192212756E-2</c:v>
                </c:pt>
                <c:pt idx="279">
                  <c:v>-8.5292744528296591E-2</c:v>
                </c:pt>
                <c:pt idx="280">
                  <c:v>-8.3924361592363952E-2</c:v>
                </c:pt>
                <c:pt idx="281">
                  <c:v>-8.2578014986913029E-2</c:v>
                </c:pt>
                <c:pt idx="282">
                  <c:v>-8.1253348209257517E-2</c:v>
                </c:pt>
                <c:pt idx="283">
                  <c:v>-7.9950010555115802E-2</c:v>
                </c:pt>
                <c:pt idx="284">
                  <c:v>-7.8667657023776996E-2</c:v>
                </c:pt>
                <c:pt idx="285">
                  <c:v>-7.7405948224831225E-2</c:v>
                </c:pt>
                <c:pt idx="286">
                  <c:v>-7.6164550286421703E-2</c:v>
                </c:pt>
                <c:pt idx="287">
                  <c:v>-7.4943134765012687E-2</c:v>
                </c:pt>
                <c:pt idx="288">
                  <c:v>-7.3741378556626214E-2</c:v>
                </c:pt>
                <c:pt idx="289">
                  <c:v>-7.2558963809544727E-2</c:v>
                </c:pt>
                <c:pt idx="290">
                  <c:v>-7.1395577838440735E-2</c:v>
                </c:pt>
                <c:pt idx="291">
                  <c:v>-7.025091303992434E-2</c:v>
                </c:pt>
                <c:pt idx="292">
                  <c:v>-6.9124666809466412E-2</c:v>
                </c:pt>
                <c:pt idx="293">
                  <c:v>-6.8016541459694921E-2</c:v>
                </c:pt>
                <c:pt idx="294">
                  <c:v>-6.692624414002564E-2</c:v>
                </c:pt>
                <c:pt idx="295">
                  <c:v>-6.5853486757622329E-2</c:v>
                </c:pt>
                <c:pt idx="296">
                  <c:v>-6.4797985899643223E-2</c:v>
                </c:pt>
                <c:pt idx="297">
                  <c:v>-6.3759462756773036E-2</c:v>
                </c:pt>
                <c:pt idx="298">
                  <c:v>-6.2737643048005692E-2</c:v>
                </c:pt>
                <c:pt idx="299">
                  <c:v>-6.1732256946668319E-2</c:v>
                </c:pt>
                <c:pt idx="300">
                  <c:v>-6.0743039007652801E-2</c:v>
                </c:pt>
                <c:pt idx="301">
                  <c:v>-5.9769728095847879E-2</c:v>
                </c:pt>
                <c:pt idx="302">
                  <c:v>-5.8812067315742463E-2</c:v>
                </c:pt>
                <c:pt idx="303">
                  <c:v>-5.7869803942192627E-2</c:v>
                </c:pt>
                <c:pt idx="304">
                  <c:v>-5.6942689352314967E-2</c:v>
                </c:pt>
                <c:pt idx="305">
                  <c:v>-5.6030478958507282E-2</c:v>
                </c:pt>
                <c:pt idx="306">
                  <c:v>-5.5132932142562964E-2</c:v>
                </c:pt>
                <c:pt idx="307">
                  <c:v>-5.4249812190875109E-2</c:v>
                </c:pt>
                <c:pt idx="308">
                  <c:v>-5.3380886230694737E-2</c:v>
                </c:pt>
                <c:pt idx="309">
                  <c:v>-5.2525925167443588E-2</c:v>
                </c:pt>
                <c:pt idx="310">
                  <c:v>-5.1684703623052865E-2</c:v>
                </c:pt>
                <c:pt idx="311">
                  <c:v>-5.0856999875314494E-2</c:v>
                </c:pt>
                <c:pt idx="312">
                  <c:v>-5.0042595798229277E-2</c:v>
                </c:pt>
                <c:pt idx="313">
                  <c:v>-4.9241276803332866E-2</c:v>
                </c:pt>
                <c:pt idx="314">
                  <c:v>-4.845283178198638E-2</c:v>
                </c:pt>
                <c:pt idx="315">
                  <c:v>-4.7677053048613222E-2</c:v>
                </c:pt>
                <c:pt idx="316">
                  <c:v>-4.6913736284867912E-2</c:v>
                </c:pt>
                <c:pt idx="317">
                  <c:v>-4.6162680484721962E-2</c:v>
                </c:pt>
                <c:pt idx="318">
                  <c:v>-4.5423687900449435E-2</c:v>
                </c:pt>
                <c:pt idx="319">
                  <c:v>-4.4696563989500809E-2</c:v>
                </c:pt>
                <c:pt idx="320">
                  <c:v>-4.3981117362246643E-2</c:v>
                </c:pt>
                <c:pt idx="321">
                  <c:v>-4.3277159730580168E-2</c:v>
                </c:pt>
                <c:pt idx="322">
                  <c:v>-4.2584505857362211E-2</c:v>
                </c:pt>
                <c:pt idx="323">
                  <c:v>-4.1902973506695924E-2</c:v>
                </c:pt>
                <c:pt idx="324">
                  <c:v>-4.1232383395016801E-2</c:v>
                </c:pt>
                <c:pt idx="325">
                  <c:v>-4.0572559142985021E-2</c:v>
                </c:pt>
                <c:pt idx="326">
                  <c:v>-3.9923327228166966E-2</c:v>
                </c:pt>
                <c:pt idx="327">
                  <c:v>-3.9284516938492525E-2</c:v>
                </c:pt>
                <c:pt idx="328">
                  <c:v>-3.8655960326475322E-2</c:v>
                </c:pt>
                <c:pt idx="329">
                  <c:v>-3.8037492164183957E-2</c:v>
                </c:pt>
                <c:pt idx="330">
                  <c:v>-3.7428949898950965E-2</c:v>
                </c:pt>
                <c:pt idx="331">
                  <c:v>-3.6830173609808461E-2</c:v>
                </c:pt>
                <c:pt idx="332">
                  <c:v>-3.6241005964636752E-2</c:v>
                </c:pt>
                <c:pt idx="333">
                  <c:v>-3.5661292178016578E-2</c:v>
                </c:pt>
                <c:pt idx="334">
                  <c:v>-3.5090879969770575E-2</c:v>
                </c:pt>
                <c:pt idx="335">
                  <c:v>-3.4529619524185221E-2</c:v>
                </c:pt>
                <c:pt idx="336">
                  <c:v>-3.3977363449900315E-2</c:v>
                </c:pt>
                <c:pt idx="337">
                  <c:v>-3.3433966740455415E-2</c:v>
                </c:pt>
                <c:pt idx="338">
                  <c:v>-3.2899286735482904E-2</c:v>
                </c:pt>
                <c:pt idx="339">
                  <c:v>-3.2373183082536179E-2</c:v>
                </c:pt>
                <c:pt idx="340">
                  <c:v>-3.1855517699543527E-2</c:v>
                </c:pt>
                <c:pt idx="341">
                  <c:v>-3.1346154737876143E-2</c:v>
                </c:pt>
                <c:pt idx="342">
                  <c:v>-3.0844960546021215E-2</c:v>
                </c:pt>
                <c:pt idx="343">
                  <c:v>-3.035180363384974E-2</c:v>
                </c:pt>
                <c:pt idx="344">
                  <c:v>-2.9866554637468779E-2</c:v>
                </c:pt>
                <c:pt idx="345">
                  <c:v>-2.938908628464959E-2</c:v>
                </c:pt>
                <c:pt idx="346">
                  <c:v>-2.8919273360821059E-2</c:v>
                </c:pt>
                <c:pt idx="347">
                  <c:v>-2.845699267561964E-2</c:v>
                </c:pt>
                <c:pt idx="348">
                  <c:v>-2.8002123029987044E-2</c:v>
                </c:pt>
                <c:pt idx="349">
                  <c:v>-2.7554545183805242E-2</c:v>
                </c:pt>
                <c:pt idx="350">
                  <c:v>-2.7114141824062059E-2</c:v>
                </c:pt>
                <c:pt idx="351">
                  <c:v>-2.6680797533536235E-2</c:v>
                </c:pt>
                <c:pt idx="352">
                  <c:v>-2.6254398759995679E-2</c:v>
                </c:pt>
                <c:pt idx="353">
                  <c:v>-2.5834833785898438E-2</c:v>
                </c:pt>
                <c:pt idx="354">
                  <c:v>-2.542199269858986E-2</c:v>
                </c:pt>
                <c:pt idx="355">
                  <c:v>-2.5015767360986367E-2</c:v>
                </c:pt>
                <c:pt idx="356">
                  <c:v>-2.461605138273865E-2</c:v>
                </c:pt>
                <c:pt idx="357">
                  <c:v>-2.4222740091866268E-2</c:v>
                </c:pt>
                <c:pt idx="358">
                  <c:v>-2.3835730506855689E-2</c:v>
                </c:pt>
                <c:pt idx="359">
                  <c:v>-2.3454921309214141E-2</c:v>
                </c:pt>
                <c:pt idx="360">
                  <c:v>-2.3080212816472163E-2</c:v>
                </c:pt>
                <c:pt idx="361">
                  <c:v>-2.2711506955626796E-2</c:v>
                </c:pt>
                <c:pt idx="362">
                  <c:v>-2.234870723701908E-2</c:v>
                </c:pt>
                <c:pt idx="363">
                  <c:v>-2.1991718728637585E-2</c:v>
                </c:pt>
                <c:pt idx="364">
                  <c:v>-2.1640448030842183E-2</c:v>
                </c:pt>
                <c:pt idx="365">
                  <c:v>-2.1294803251500058E-2</c:v>
                </c:pt>
                <c:pt idx="366">
                  <c:v>-2.0954693981527831E-2</c:v>
                </c:pt>
                <c:pt idx="367">
                  <c:v>-2.0620031270833228E-2</c:v>
                </c:pt>
                <c:pt idx="368">
                  <c:v>-2.0290727604648798E-2</c:v>
                </c:pt>
                <c:pt idx="369">
                  <c:v>-1.9966696880252634E-2</c:v>
                </c:pt>
                <c:pt idx="370">
                  <c:v>-1.9647854384068329E-2</c:v>
                </c:pt>
                <c:pt idx="371">
                  <c:v>-1.9334116769139119E-2</c:v>
                </c:pt>
                <c:pt idx="372">
                  <c:v>-1.9025402032969145E-2</c:v>
                </c:pt>
                <c:pt idx="373">
                  <c:v>-1.8721629495726373E-2</c:v>
                </c:pt>
                <c:pt idx="374">
                  <c:v>-1.8422719778801118E-2</c:v>
                </c:pt>
                <c:pt idx="375">
                  <c:v>-1.8128594783713998E-2</c:v>
                </c:pt>
                <c:pt idx="376">
                  <c:v>-1.7839177671368153E-2</c:v>
                </c:pt>
                <c:pt idx="377">
                  <c:v>-1.7554392841639604E-2</c:v>
                </c:pt>
                <c:pt idx="378">
                  <c:v>-1.7274165913300322E-2</c:v>
                </c:pt>
                <c:pt idx="379">
                  <c:v>-1.6998423704268708E-2</c:v>
                </c:pt>
                <c:pt idx="380">
                  <c:v>-1.6727094212181826E-2</c:v>
                </c:pt>
                <c:pt idx="381">
                  <c:v>-1.6460106595284567E-2</c:v>
                </c:pt>
                <c:pt idx="382">
                  <c:v>-1.619739115362975E-2</c:v>
                </c:pt>
                <c:pt idx="383">
                  <c:v>-1.5938879310585147E-2</c:v>
                </c:pt>
                <c:pt idx="384">
                  <c:v>-1.5684503594641224E-2</c:v>
                </c:pt>
                <c:pt idx="385">
                  <c:v>-1.5434197621515685E-2</c:v>
                </c:pt>
                <c:pt idx="386">
                  <c:v>-1.5187896076549232E-2</c:v>
                </c:pt>
                <c:pt idx="387">
                  <c:v>-1.494553469738823E-2</c:v>
                </c:pt>
                <c:pt idx="388">
                  <c:v>-1.4707050256949194E-2</c:v>
                </c:pt>
                <c:pt idx="389">
                  <c:v>-1.4472380546660762E-2</c:v>
                </c:pt>
                <c:pt idx="390">
                  <c:v>-1.4241464359978556E-2</c:v>
                </c:pt>
                <c:pt idx="391">
                  <c:v>-1.401424147616836E-2</c:v>
                </c:pt>
                <c:pt idx="392">
                  <c:v>-1.3790652644353115E-2</c:v>
                </c:pt>
                <c:pt idx="393">
                  <c:v>-1.3570639567819943E-2</c:v>
                </c:pt>
                <c:pt idx="394">
                  <c:v>-1.3354144888581996E-2</c:v>
                </c:pt>
                <c:pt idx="395">
                  <c:v>-1.3141112172192122E-2</c:v>
                </c:pt>
                <c:pt idx="396">
                  <c:v>-1.2931485892803135E-2</c:v>
                </c:pt>
                <c:pt idx="397">
                  <c:v>-1.2725211418471306E-2</c:v>
                </c:pt>
                <c:pt idx="398">
                  <c:v>-1.2522234996699072E-2</c:v>
                </c:pt>
                <c:pt idx="399">
                  <c:v>-1.2322503740212491E-2</c:v>
                </c:pt>
                <c:pt idx="400">
                  <c:v>-1.2125965612970475E-2</c:v>
                </c:pt>
                <c:pt idx="401">
                  <c:v>-1.1932569416401057E-2</c:v>
                </c:pt>
                <c:pt idx="402">
                  <c:v>-1.1742264775861872E-2</c:v>
                </c:pt>
                <c:pt idx="403">
                  <c:v>-1.155500212732037E-2</c:v>
                </c:pt>
                <c:pt idx="404">
                  <c:v>-1.1370732704250895E-2</c:v>
                </c:pt>
                <c:pt idx="405">
                  <c:v>-1.1189408524744478E-2</c:v>
                </c:pt>
                <c:pt idx="406">
                  <c:v>-1.1010982378828211E-2</c:v>
                </c:pt>
                <c:pt idx="407">
                  <c:v>-1.0835407815990751E-2</c:v>
                </c:pt>
                <c:pt idx="408">
                  <c:v>-1.0662639132910441E-2</c:v>
                </c:pt>
                <c:pt idx="409">
                  <c:v>-1.0492631361382785E-2</c:v>
                </c:pt>
                <c:pt idx="410">
                  <c:v>-1.0325340256444111E-2</c:v>
                </c:pt>
                <c:pt idx="411">
                  <c:v>-1.0160722284688131E-2</c:v>
                </c:pt>
                <c:pt idx="412">
                  <c:v>-9.9987346127721997E-3</c:v>
                </c:pt>
                <c:pt idx="413">
                  <c:v>-9.8393350961102719E-3</c:v>
                </c:pt>
                <c:pt idx="414">
                  <c:v>-9.6824822677494919E-3</c:v>
                </c:pt>
                <c:pt idx="415">
                  <c:v>-9.5281353274273561E-3</c:v>
                </c:pt>
                <c:pt idx="416">
                  <c:v>-9.376254130806479E-3</c:v>
                </c:pt>
                <c:pt idx="417">
                  <c:v>-9.2267991788842225E-3</c:v>
                </c:pt>
                <c:pt idx="418">
                  <c:v>-9.0797316075740767E-3</c:v>
                </c:pt>
                <c:pt idx="419">
                  <c:v>-8.9350131774562705E-3</c:v>
                </c:pt>
                <c:pt idx="420">
                  <c:v>-8.7926062636946196E-3</c:v>
                </c:pt>
                <c:pt idx="421">
                  <c:v>-8.6524738461170106E-3</c:v>
                </c:pt>
                <c:pt idx="422">
                  <c:v>-8.5145794994568071E-3</c:v>
                </c:pt>
                <c:pt idx="423">
                  <c:v>-8.3788873837525989E-3</c:v>
                </c:pt>
                <c:pt idx="424">
                  <c:v>-8.2453622349036009E-3</c:v>
                </c:pt>
                <c:pt idx="425">
                  <c:v>-8.1139693553784111E-3</c:v>
                </c:pt>
                <c:pt idx="426">
                  <c:v>-7.9846746050741858E-3</c:v>
                </c:pt>
                <c:pt idx="427">
                  <c:v>-7.8574443923242841E-3</c:v>
                </c:pt>
                <c:pt idx="428">
                  <c:v>-7.7322456650516123E-3</c:v>
                </c:pt>
                <c:pt idx="429">
                  <c:v>-7.6090459020653712E-3</c:v>
                </c:pt>
                <c:pt idx="430">
                  <c:v>-7.487813104498941E-3</c:v>
                </c:pt>
                <c:pt idx="431">
                  <c:v>-7.3685157873865743E-3</c:v>
                </c:pt>
                <c:pt idx="432">
                  <c:v>-7.2511229713765092E-3</c:v>
                </c:pt>
                <c:pt idx="433">
                  <c:v>-7.1356041745785003E-3</c:v>
                </c:pt>
                <c:pt idx="434">
                  <c:v>-7.0219294045434141E-3</c:v>
                </c:pt>
                <c:pt idx="435">
                  <c:v>-6.9100691503727182E-3</c:v>
                </c:pt>
                <c:pt idx="436">
                  <c:v>-6.7999943749558886E-3</c:v>
                </c:pt>
                <c:pt idx="437">
                  <c:v>-6.691676507333562E-3</c:v>
                </c:pt>
                <c:pt idx="438">
                  <c:v>-6.5850874351843043E-3</c:v>
                </c:pt>
                <c:pt idx="439">
                  <c:v>-6.4801994974331865E-3</c:v>
                </c:pt>
                <c:pt idx="440">
                  <c:v>-6.3769854769799763E-3</c:v>
                </c:pt>
                <c:pt idx="441">
                  <c:v>-6.2754185935451406E-3</c:v>
                </c:pt>
                <c:pt idx="442">
                  <c:v>-6.1754724966316321E-3</c:v>
                </c:pt>
                <c:pt idx="443">
                  <c:v>-6.0771212586006448E-3</c:v>
                </c:pt>
                <c:pt idx="444">
                  <c:v>-5.9803393678595088E-3</c:v>
                </c:pt>
                <c:pt idx="445">
                  <c:v>-5.8851017221597949E-3</c:v>
                </c:pt>
                <c:pt idx="446">
                  <c:v>-5.7913836220038978E-3</c:v>
                </c:pt>
                <c:pt idx="447">
                  <c:v>-5.6991607641583564E-3</c:v>
                </c:pt>
                <c:pt idx="448">
                  <c:v>-5.6084092352721455E-3</c:v>
                </c:pt>
                <c:pt idx="449">
                  <c:v>-5.5191055055981535E-3</c:v>
                </c:pt>
                <c:pt idx="450">
                  <c:v>-5.4312264228163921E-3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fit_2NN_BCC!$M$18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fit_2NN_BCC!$G$19:$G$469</c:f>
              <c:numCache>
                <c:formatCode>General</c:formatCode>
                <c:ptCount val="451"/>
                <c:pt idx="0">
                  <c:v>1.7669389741706658</c:v>
                </c:pt>
                <c:pt idx="1">
                  <c:v>1.7807916516197924</c:v>
                </c:pt>
                <c:pt idx="2">
                  <c:v>1.7946443290689187</c:v>
                </c:pt>
                <c:pt idx="3">
                  <c:v>1.8084970065180448</c:v>
                </c:pt>
                <c:pt idx="4">
                  <c:v>1.8223496839671713</c:v>
                </c:pt>
                <c:pt idx="5">
                  <c:v>1.8362023614162977</c:v>
                </c:pt>
                <c:pt idx="6">
                  <c:v>1.8500550388654238</c:v>
                </c:pt>
                <c:pt idx="7">
                  <c:v>1.8639077163145503</c:v>
                </c:pt>
                <c:pt idx="8">
                  <c:v>1.8777603937636766</c:v>
                </c:pt>
                <c:pt idx="9">
                  <c:v>1.8916130712128028</c:v>
                </c:pt>
                <c:pt idx="10">
                  <c:v>1.9054657486619293</c:v>
                </c:pt>
                <c:pt idx="11">
                  <c:v>1.9193184261110556</c:v>
                </c:pt>
                <c:pt idx="12">
                  <c:v>1.9331711035601817</c:v>
                </c:pt>
                <c:pt idx="13">
                  <c:v>1.9470237810093083</c:v>
                </c:pt>
                <c:pt idx="14">
                  <c:v>1.9608764584584346</c:v>
                </c:pt>
                <c:pt idx="15">
                  <c:v>1.9747291359075607</c:v>
                </c:pt>
                <c:pt idx="16">
                  <c:v>1.9885818133566873</c:v>
                </c:pt>
                <c:pt idx="17">
                  <c:v>2.0024344908058134</c:v>
                </c:pt>
                <c:pt idx="18">
                  <c:v>2.0162871682549399</c:v>
                </c:pt>
                <c:pt idx="19">
                  <c:v>2.0301398457040665</c:v>
                </c:pt>
                <c:pt idx="20">
                  <c:v>2.0439925231531926</c:v>
                </c:pt>
                <c:pt idx="21">
                  <c:v>2.0578452006023191</c:v>
                </c:pt>
                <c:pt idx="22">
                  <c:v>2.0716978780514452</c:v>
                </c:pt>
                <c:pt idx="23">
                  <c:v>2.0855505555005718</c:v>
                </c:pt>
                <c:pt idx="24">
                  <c:v>2.0994032329496979</c:v>
                </c:pt>
                <c:pt idx="25">
                  <c:v>2.1132559103988244</c:v>
                </c:pt>
                <c:pt idx="26">
                  <c:v>2.127108587847951</c:v>
                </c:pt>
                <c:pt idx="27">
                  <c:v>2.1409612652970771</c:v>
                </c:pt>
                <c:pt idx="28">
                  <c:v>2.1548139427462032</c:v>
                </c:pt>
                <c:pt idx="29">
                  <c:v>2.1686666201953302</c:v>
                </c:pt>
                <c:pt idx="30">
                  <c:v>2.1825192976444567</c:v>
                </c:pt>
                <c:pt idx="31">
                  <c:v>2.1963719750935833</c:v>
                </c:pt>
                <c:pt idx="32">
                  <c:v>2.2102246525427094</c:v>
                </c:pt>
                <c:pt idx="33">
                  <c:v>2.2240773299918355</c:v>
                </c:pt>
                <c:pt idx="34">
                  <c:v>2.237930007440962</c:v>
                </c:pt>
                <c:pt idx="35">
                  <c:v>2.2517826848900886</c:v>
                </c:pt>
                <c:pt idx="36">
                  <c:v>2.2656353623392147</c:v>
                </c:pt>
                <c:pt idx="37">
                  <c:v>2.2794880397883412</c:v>
                </c:pt>
                <c:pt idx="38">
                  <c:v>2.2933407172374674</c:v>
                </c:pt>
                <c:pt idx="39">
                  <c:v>2.3071933946865939</c:v>
                </c:pt>
                <c:pt idx="40">
                  <c:v>2.32104607213572</c:v>
                </c:pt>
                <c:pt idx="41">
                  <c:v>2.3348987495848466</c:v>
                </c:pt>
                <c:pt idx="42">
                  <c:v>2.3487514270339731</c:v>
                </c:pt>
                <c:pt idx="43">
                  <c:v>2.3626041044830992</c:v>
                </c:pt>
                <c:pt idx="44">
                  <c:v>2.3764567819322253</c:v>
                </c:pt>
                <c:pt idx="45">
                  <c:v>2.3903094593813519</c:v>
                </c:pt>
                <c:pt idx="46">
                  <c:v>2.404162136830478</c:v>
                </c:pt>
                <c:pt idx="47">
                  <c:v>2.4180148142796045</c:v>
                </c:pt>
                <c:pt idx="48">
                  <c:v>2.4318674917287311</c:v>
                </c:pt>
                <c:pt idx="49">
                  <c:v>2.4457201691778572</c:v>
                </c:pt>
                <c:pt idx="50">
                  <c:v>2.4595728466269828</c:v>
                </c:pt>
                <c:pt idx="51">
                  <c:v>2.4734255240761094</c:v>
                </c:pt>
                <c:pt idx="52">
                  <c:v>2.4872782015252355</c:v>
                </c:pt>
                <c:pt idx="53">
                  <c:v>2.501130878974362</c:v>
                </c:pt>
                <c:pt idx="54">
                  <c:v>2.5149835564234881</c:v>
                </c:pt>
                <c:pt idx="55">
                  <c:v>2.5288362338726142</c:v>
                </c:pt>
                <c:pt idx="56">
                  <c:v>2.5426889113217408</c:v>
                </c:pt>
                <c:pt idx="57">
                  <c:v>2.5565415887708673</c:v>
                </c:pt>
                <c:pt idx="58">
                  <c:v>2.5703942662199935</c:v>
                </c:pt>
                <c:pt idx="59">
                  <c:v>2.58424694366912</c:v>
                </c:pt>
                <c:pt idx="60">
                  <c:v>2.5980996211182465</c:v>
                </c:pt>
                <c:pt idx="61">
                  <c:v>2.6119522985673722</c:v>
                </c:pt>
                <c:pt idx="62">
                  <c:v>2.6258049760164988</c:v>
                </c:pt>
                <c:pt idx="63">
                  <c:v>2.6396576534656253</c:v>
                </c:pt>
                <c:pt idx="64">
                  <c:v>2.6535103309147519</c:v>
                </c:pt>
                <c:pt idx="65">
                  <c:v>2.667363008363878</c:v>
                </c:pt>
                <c:pt idx="66">
                  <c:v>2.6812156858130045</c:v>
                </c:pt>
                <c:pt idx="67">
                  <c:v>2.6950683632621311</c:v>
                </c:pt>
                <c:pt idx="68">
                  <c:v>2.7089210407112567</c:v>
                </c:pt>
                <c:pt idx="69">
                  <c:v>2.7227737181603833</c:v>
                </c:pt>
                <c:pt idx="70">
                  <c:v>2.7366263956095098</c:v>
                </c:pt>
                <c:pt idx="71">
                  <c:v>2.7504790730586359</c:v>
                </c:pt>
                <c:pt idx="72">
                  <c:v>2.7643317505077625</c:v>
                </c:pt>
                <c:pt idx="73">
                  <c:v>2.778184427956889</c:v>
                </c:pt>
                <c:pt idx="74">
                  <c:v>2.7920371054060147</c:v>
                </c:pt>
                <c:pt idx="75">
                  <c:v>2.8058897828551412</c:v>
                </c:pt>
                <c:pt idx="76">
                  <c:v>2.8197424603042678</c:v>
                </c:pt>
                <c:pt idx="77">
                  <c:v>2.8335951377533939</c:v>
                </c:pt>
                <c:pt idx="78">
                  <c:v>2.8474478152025204</c:v>
                </c:pt>
                <c:pt idx="79">
                  <c:v>2.861300492651647</c:v>
                </c:pt>
                <c:pt idx="80">
                  <c:v>2.8751531701007726</c:v>
                </c:pt>
                <c:pt idx="81">
                  <c:v>2.8890058475498992</c:v>
                </c:pt>
                <c:pt idx="82">
                  <c:v>2.9028585249990257</c:v>
                </c:pt>
                <c:pt idx="83">
                  <c:v>2.9167112024481523</c:v>
                </c:pt>
                <c:pt idx="84">
                  <c:v>2.9305638798972784</c:v>
                </c:pt>
                <c:pt idx="85">
                  <c:v>2.944416557346405</c:v>
                </c:pt>
                <c:pt idx="86">
                  <c:v>2.9582692347955306</c:v>
                </c:pt>
                <c:pt idx="87">
                  <c:v>2.9721219122446572</c:v>
                </c:pt>
                <c:pt idx="88">
                  <c:v>2.9859745896937837</c:v>
                </c:pt>
                <c:pt idx="89">
                  <c:v>2.9998272671429103</c:v>
                </c:pt>
                <c:pt idx="90">
                  <c:v>3.0136799445920364</c:v>
                </c:pt>
                <c:pt idx="91">
                  <c:v>3.0275326220411629</c:v>
                </c:pt>
                <c:pt idx="92">
                  <c:v>3.041385299490289</c:v>
                </c:pt>
                <c:pt idx="93">
                  <c:v>3.0552379769394151</c:v>
                </c:pt>
                <c:pt idx="94">
                  <c:v>3.0690906543885417</c:v>
                </c:pt>
                <c:pt idx="95">
                  <c:v>3.0829433318376682</c:v>
                </c:pt>
                <c:pt idx="96">
                  <c:v>3.0967960092867943</c:v>
                </c:pt>
                <c:pt idx="97">
                  <c:v>3.1106486867359209</c:v>
                </c:pt>
                <c:pt idx="98">
                  <c:v>3.124501364185047</c:v>
                </c:pt>
                <c:pt idx="99">
                  <c:v>3.1383540416341735</c:v>
                </c:pt>
                <c:pt idx="100">
                  <c:v>3.1522067190832996</c:v>
                </c:pt>
                <c:pt idx="101">
                  <c:v>3.1660593965324262</c:v>
                </c:pt>
                <c:pt idx="102">
                  <c:v>3.1799120739815527</c:v>
                </c:pt>
                <c:pt idx="103">
                  <c:v>3.1937647514306788</c:v>
                </c:pt>
                <c:pt idx="104">
                  <c:v>3.2076174288798054</c:v>
                </c:pt>
                <c:pt idx="105">
                  <c:v>3.2214701063289315</c:v>
                </c:pt>
                <c:pt idx="106">
                  <c:v>3.235322783778058</c:v>
                </c:pt>
                <c:pt idx="107">
                  <c:v>3.2491754612271841</c:v>
                </c:pt>
                <c:pt idx="108">
                  <c:v>3.2630281386763103</c:v>
                </c:pt>
                <c:pt idx="109">
                  <c:v>3.2768808161254368</c:v>
                </c:pt>
                <c:pt idx="110">
                  <c:v>3.2907334935745634</c:v>
                </c:pt>
                <c:pt idx="111">
                  <c:v>3.3045861710236895</c:v>
                </c:pt>
                <c:pt idx="112">
                  <c:v>3.318438848472816</c:v>
                </c:pt>
                <c:pt idx="113">
                  <c:v>3.3322915259219426</c:v>
                </c:pt>
                <c:pt idx="114">
                  <c:v>3.3461442033710687</c:v>
                </c:pt>
                <c:pt idx="115">
                  <c:v>3.3599968808201948</c:v>
                </c:pt>
                <c:pt idx="116">
                  <c:v>3.3738495582693213</c:v>
                </c:pt>
                <c:pt idx="117">
                  <c:v>3.3877022357184479</c:v>
                </c:pt>
                <c:pt idx="118">
                  <c:v>3.401554913167574</c:v>
                </c:pt>
                <c:pt idx="119">
                  <c:v>3.4154075906167005</c:v>
                </c:pt>
                <c:pt idx="120">
                  <c:v>3.4292602680658271</c:v>
                </c:pt>
                <c:pt idx="121">
                  <c:v>3.4431129455149527</c:v>
                </c:pt>
                <c:pt idx="122">
                  <c:v>3.4569656229640793</c:v>
                </c:pt>
                <c:pt idx="123">
                  <c:v>3.4708183004132054</c:v>
                </c:pt>
                <c:pt idx="124">
                  <c:v>3.4846709778623319</c:v>
                </c:pt>
                <c:pt idx="125">
                  <c:v>3.4985236553114585</c:v>
                </c:pt>
                <c:pt idx="126">
                  <c:v>3.512376332760585</c:v>
                </c:pt>
                <c:pt idx="127">
                  <c:v>3.5262290102097107</c:v>
                </c:pt>
                <c:pt idx="128">
                  <c:v>3.5400816876588372</c:v>
                </c:pt>
                <c:pt idx="129">
                  <c:v>3.5539343651079638</c:v>
                </c:pt>
                <c:pt idx="130">
                  <c:v>3.5677870425570899</c:v>
                </c:pt>
                <c:pt idx="131">
                  <c:v>3.5816397200062164</c:v>
                </c:pt>
                <c:pt idx="132">
                  <c:v>3.595492397455343</c:v>
                </c:pt>
                <c:pt idx="133">
                  <c:v>3.6093450749044687</c:v>
                </c:pt>
                <c:pt idx="134">
                  <c:v>3.6231977523535952</c:v>
                </c:pt>
                <c:pt idx="135">
                  <c:v>3.6370504298027218</c:v>
                </c:pt>
                <c:pt idx="136">
                  <c:v>3.6509031072518479</c:v>
                </c:pt>
                <c:pt idx="137">
                  <c:v>3.6647557847009744</c:v>
                </c:pt>
                <c:pt idx="138">
                  <c:v>3.678608462150101</c:v>
                </c:pt>
                <c:pt idx="139">
                  <c:v>3.6924611395992275</c:v>
                </c:pt>
                <c:pt idx="140">
                  <c:v>3.7063138170483532</c:v>
                </c:pt>
                <c:pt idx="141">
                  <c:v>3.7201664944974797</c:v>
                </c:pt>
                <c:pt idx="142">
                  <c:v>3.7340191719466058</c:v>
                </c:pt>
                <c:pt idx="143">
                  <c:v>3.7478718493957324</c:v>
                </c:pt>
                <c:pt idx="144">
                  <c:v>3.7617245268448589</c:v>
                </c:pt>
                <c:pt idx="145">
                  <c:v>3.7755772042939855</c:v>
                </c:pt>
                <c:pt idx="146">
                  <c:v>3.7894298817431111</c:v>
                </c:pt>
                <c:pt idx="147">
                  <c:v>3.8032825591922377</c:v>
                </c:pt>
                <c:pt idx="148">
                  <c:v>3.8171352366413638</c:v>
                </c:pt>
                <c:pt idx="149">
                  <c:v>3.8309879140904903</c:v>
                </c:pt>
                <c:pt idx="150">
                  <c:v>3.8448405915396169</c:v>
                </c:pt>
                <c:pt idx="151">
                  <c:v>3.8586932689887434</c:v>
                </c:pt>
                <c:pt idx="152">
                  <c:v>3.87254594643787</c:v>
                </c:pt>
                <c:pt idx="153">
                  <c:v>3.8863986238869956</c:v>
                </c:pt>
                <c:pt idx="154">
                  <c:v>3.9002513013361222</c:v>
                </c:pt>
                <c:pt idx="155">
                  <c:v>3.9141039787852483</c:v>
                </c:pt>
                <c:pt idx="156">
                  <c:v>3.9279566562343748</c:v>
                </c:pt>
                <c:pt idx="157">
                  <c:v>3.9418093336835014</c:v>
                </c:pt>
                <c:pt idx="158">
                  <c:v>3.9556620111326279</c:v>
                </c:pt>
                <c:pt idx="159">
                  <c:v>3.9695146885817545</c:v>
                </c:pt>
                <c:pt idx="160">
                  <c:v>3.9833673660308802</c:v>
                </c:pt>
                <c:pt idx="161">
                  <c:v>3.9972200434800063</c:v>
                </c:pt>
                <c:pt idx="162">
                  <c:v>4.0110727209291328</c:v>
                </c:pt>
                <c:pt idx="163">
                  <c:v>4.0249253983782589</c:v>
                </c:pt>
                <c:pt idx="164">
                  <c:v>4.038778075827385</c:v>
                </c:pt>
                <c:pt idx="165">
                  <c:v>4.052630753276512</c:v>
                </c:pt>
                <c:pt idx="166">
                  <c:v>4.0664834307256381</c:v>
                </c:pt>
                <c:pt idx="167">
                  <c:v>4.0803361081747642</c:v>
                </c:pt>
                <c:pt idx="168">
                  <c:v>4.0941887856238912</c:v>
                </c:pt>
                <c:pt idx="169">
                  <c:v>4.1080414630730173</c:v>
                </c:pt>
                <c:pt idx="170">
                  <c:v>4.1218941405221434</c:v>
                </c:pt>
                <c:pt idx="171">
                  <c:v>4.1357468179712695</c:v>
                </c:pt>
                <c:pt idx="172">
                  <c:v>4.1495994954203965</c:v>
                </c:pt>
                <c:pt idx="173">
                  <c:v>4.1634521728695226</c:v>
                </c:pt>
                <c:pt idx="174">
                  <c:v>4.1773048503186487</c:v>
                </c:pt>
                <c:pt idx="175">
                  <c:v>4.1911575277677757</c:v>
                </c:pt>
                <c:pt idx="176">
                  <c:v>4.2050102052169018</c:v>
                </c:pt>
                <c:pt idx="177">
                  <c:v>4.2188628826660279</c:v>
                </c:pt>
                <c:pt idx="178">
                  <c:v>4.232715560115154</c:v>
                </c:pt>
                <c:pt idx="179">
                  <c:v>4.246568237564281</c:v>
                </c:pt>
                <c:pt idx="180">
                  <c:v>4.2604209150134071</c:v>
                </c:pt>
                <c:pt idx="181">
                  <c:v>4.2742735924625332</c:v>
                </c:pt>
                <c:pt idx="182">
                  <c:v>4.2881262699116602</c:v>
                </c:pt>
                <c:pt idx="183">
                  <c:v>4.3019789473607863</c:v>
                </c:pt>
                <c:pt idx="184">
                  <c:v>4.3158316248099124</c:v>
                </c:pt>
                <c:pt idx="185">
                  <c:v>4.3296843022590386</c:v>
                </c:pt>
                <c:pt idx="186">
                  <c:v>4.3435369797081647</c:v>
                </c:pt>
                <c:pt idx="187">
                  <c:v>4.3573896571572917</c:v>
                </c:pt>
                <c:pt idx="188">
                  <c:v>4.3712423346064178</c:v>
                </c:pt>
                <c:pt idx="189">
                  <c:v>4.3850950120555439</c:v>
                </c:pt>
                <c:pt idx="190">
                  <c:v>4.39894768950467</c:v>
                </c:pt>
                <c:pt idx="191">
                  <c:v>4.4128003669537961</c:v>
                </c:pt>
                <c:pt idx="192">
                  <c:v>4.4266530444029231</c:v>
                </c:pt>
                <c:pt idx="193">
                  <c:v>4.4405057218520492</c:v>
                </c:pt>
                <c:pt idx="194">
                  <c:v>4.4543583993011762</c:v>
                </c:pt>
                <c:pt idx="195">
                  <c:v>4.4682110767503023</c:v>
                </c:pt>
                <c:pt idx="196">
                  <c:v>4.4820637541994284</c:v>
                </c:pt>
                <c:pt idx="197">
                  <c:v>4.4959164316485545</c:v>
                </c:pt>
                <c:pt idx="198">
                  <c:v>4.5097691090976806</c:v>
                </c:pt>
                <c:pt idx="199">
                  <c:v>4.5236217865468076</c:v>
                </c:pt>
                <c:pt idx="200">
                  <c:v>4.5374744639959337</c:v>
                </c:pt>
                <c:pt idx="201">
                  <c:v>4.5513271414450607</c:v>
                </c:pt>
                <c:pt idx="202">
                  <c:v>4.5651798188941868</c:v>
                </c:pt>
                <c:pt idx="203">
                  <c:v>4.5790324963433129</c:v>
                </c:pt>
                <c:pt idx="204">
                  <c:v>4.592885173792439</c:v>
                </c:pt>
                <c:pt idx="205">
                  <c:v>4.6067378512415651</c:v>
                </c:pt>
                <c:pt idx="206">
                  <c:v>4.6205905286906921</c:v>
                </c:pt>
                <c:pt idx="207">
                  <c:v>4.6344432061398182</c:v>
                </c:pt>
                <c:pt idx="208">
                  <c:v>4.6482958835889452</c:v>
                </c:pt>
                <c:pt idx="209">
                  <c:v>4.6621485610380713</c:v>
                </c:pt>
                <c:pt idx="210">
                  <c:v>4.6760012384871974</c:v>
                </c:pt>
                <c:pt idx="211">
                  <c:v>4.6898539159363235</c:v>
                </c:pt>
                <c:pt idx="212">
                  <c:v>4.7037065933854496</c:v>
                </c:pt>
                <c:pt idx="213">
                  <c:v>4.7175592708345766</c:v>
                </c:pt>
                <c:pt idx="214">
                  <c:v>4.7314119482837027</c:v>
                </c:pt>
                <c:pt idx="215">
                  <c:v>4.7452646257328288</c:v>
                </c:pt>
                <c:pt idx="216">
                  <c:v>4.7591173031819549</c:v>
                </c:pt>
                <c:pt idx="217">
                  <c:v>4.772969980631081</c:v>
                </c:pt>
                <c:pt idx="218">
                  <c:v>4.786822658080208</c:v>
                </c:pt>
                <c:pt idx="219">
                  <c:v>4.8006753355293341</c:v>
                </c:pt>
                <c:pt idx="220">
                  <c:v>4.8145280129784611</c:v>
                </c:pt>
                <c:pt idx="221">
                  <c:v>4.8283806904275872</c:v>
                </c:pt>
                <c:pt idx="222">
                  <c:v>4.8422333678767133</c:v>
                </c:pt>
                <c:pt idx="223">
                  <c:v>4.8560860453258394</c:v>
                </c:pt>
                <c:pt idx="224">
                  <c:v>4.8699387227749655</c:v>
                </c:pt>
                <c:pt idx="225">
                  <c:v>4.8837914002240925</c:v>
                </c:pt>
                <c:pt idx="226">
                  <c:v>4.8976440776732186</c:v>
                </c:pt>
                <c:pt idx="227">
                  <c:v>4.9114967551223456</c:v>
                </c:pt>
                <c:pt idx="228">
                  <c:v>4.9253494325714717</c:v>
                </c:pt>
                <c:pt idx="229">
                  <c:v>4.9392021100205969</c:v>
                </c:pt>
                <c:pt idx="230">
                  <c:v>4.9530547874697239</c:v>
                </c:pt>
                <c:pt idx="231">
                  <c:v>4.96690746491885</c:v>
                </c:pt>
                <c:pt idx="232">
                  <c:v>4.980760142367977</c:v>
                </c:pt>
                <c:pt idx="233">
                  <c:v>4.9946128198171031</c:v>
                </c:pt>
                <c:pt idx="234">
                  <c:v>5.0084654972662284</c:v>
                </c:pt>
                <c:pt idx="235">
                  <c:v>5.0223181747153562</c:v>
                </c:pt>
                <c:pt idx="236">
                  <c:v>5.0361708521644815</c:v>
                </c:pt>
                <c:pt idx="237">
                  <c:v>5.0500235296136085</c:v>
                </c:pt>
                <c:pt idx="238">
                  <c:v>5.0638762070627346</c:v>
                </c:pt>
                <c:pt idx="239">
                  <c:v>5.0777288845118607</c:v>
                </c:pt>
                <c:pt idx="240">
                  <c:v>5.0915815619609877</c:v>
                </c:pt>
                <c:pt idx="241">
                  <c:v>5.1054342394101129</c:v>
                </c:pt>
                <c:pt idx="242">
                  <c:v>5.1192869168592399</c:v>
                </c:pt>
                <c:pt idx="243">
                  <c:v>5.133139594308366</c:v>
                </c:pt>
                <c:pt idx="244">
                  <c:v>5.146992271757493</c:v>
                </c:pt>
                <c:pt idx="245">
                  <c:v>5.1608449492066191</c:v>
                </c:pt>
                <c:pt idx="246">
                  <c:v>5.1746976266557452</c:v>
                </c:pt>
                <c:pt idx="247">
                  <c:v>5.1885503041048722</c:v>
                </c:pt>
                <c:pt idx="248">
                  <c:v>5.2024029815539974</c:v>
                </c:pt>
                <c:pt idx="249">
                  <c:v>5.2162556590031244</c:v>
                </c:pt>
                <c:pt idx="250">
                  <c:v>5.2301083364522505</c:v>
                </c:pt>
                <c:pt idx="251">
                  <c:v>5.2439610139013766</c:v>
                </c:pt>
                <c:pt idx="252">
                  <c:v>5.2578136913505036</c:v>
                </c:pt>
                <c:pt idx="253">
                  <c:v>5.2716663687996297</c:v>
                </c:pt>
                <c:pt idx="254">
                  <c:v>5.2855190462487567</c:v>
                </c:pt>
                <c:pt idx="255">
                  <c:v>5.2993717236978819</c:v>
                </c:pt>
                <c:pt idx="256">
                  <c:v>5.3132244011470089</c:v>
                </c:pt>
                <c:pt idx="257">
                  <c:v>5.327077078596135</c:v>
                </c:pt>
                <c:pt idx="258">
                  <c:v>5.340929756045262</c:v>
                </c:pt>
                <c:pt idx="259">
                  <c:v>5.3547824334943952</c:v>
                </c:pt>
                <c:pt idx="260">
                  <c:v>5.3686351109435142</c:v>
                </c:pt>
                <c:pt idx="261">
                  <c:v>5.3824877883926403</c:v>
                </c:pt>
                <c:pt idx="262">
                  <c:v>5.3963404658417664</c:v>
                </c:pt>
                <c:pt idx="263">
                  <c:v>5.4101931432908996</c:v>
                </c:pt>
                <c:pt idx="264">
                  <c:v>5.4240458207400195</c:v>
                </c:pt>
                <c:pt idx="265">
                  <c:v>5.4378984981891456</c:v>
                </c:pt>
                <c:pt idx="266">
                  <c:v>5.4517511756382726</c:v>
                </c:pt>
                <c:pt idx="267">
                  <c:v>5.4656038530874049</c:v>
                </c:pt>
                <c:pt idx="268">
                  <c:v>5.4794565305365257</c:v>
                </c:pt>
                <c:pt idx="269">
                  <c:v>5.4933092079856509</c:v>
                </c:pt>
                <c:pt idx="270">
                  <c:v>5.5071618854347779</c:v>
                </c:pt>
                <c:pt idx="271">
                  <c:v>5.5210145628839111</c:v>
                </c:pt>
                <c:pt idx="272">
                  <c:v>5.5348672403330301</c:v>
                </c:pt>
                <c:pt idx="273">
                  <c:v>5.5487199177821571</c:v>
                </c:pt>
                <c:pt idx="274">
                  <c:v>5.5625725952312832</c:v>
                </c:pt>
                <c:pt idx="275">
                  <c:v>5.5764252726804155</c:v>
                </c:pt>
                <c:pt idx="276">
                  <c:v>5.5902779501295354</c:v>
                </c:pt>
                <c:pt idx="277">
                  <c:v>5.6041306275786615</c:v>
                </c:pt>
                <c:pt idx="278">
                  <c:v>5.6179833050277876</c:v>
                </c:pt>
                <c:pt idx="279">
                  <c:v>5.6318359824769209</c:v>
                </c:pt>
                <c:pt idx="280">
                  <c:v>5.6456886599260407</c:v>
                </c:pt>
                <c:pt idx="281">
                  <c:v>5.6595413373751677</c:v>
                </c:pt>
                <c:pt idx="282">
                  <c:v>5.6733940148243018</c:v>
                </c:pt>
                <c:pt idx="283">
                  <c:v>5.6872466922734271</c:v>
                </c:pt>
                <c:pt idx="284">
                  <c:v>5.7010993697225532</c:v>
                </c:pt>
                <c:pt idx="285">
                  <c:v>5.714952047171673</c:v>
                </c:pt>
                <c:pt idx="286">
                  <c:v>5.7288047246208063</c:v>
                </c:pt>
                <c:pt idx="287">
                  <c:v>5.7426574020699332</c:v>
                </c:pt>
                <c:pt idx="288">
                  <c:v>5.7565100795190585</c:v>
                </c:pt>
                <c:pt idx="289">
                  <c:v>5.7703627569681784</c:v>
                </c:pt>
                <c:pt idx="290">
                  <c:v>5.7842154344173116</c:v>
                </c:pt>
                <c:pt idx="291">
                  <c:v>5.7980681118664377</c:v>
                </c:pt>
                <c:pt idx="292">
                  <c:v>5.8119207893155647</c:v>
                </c:pt>
                <c:pt idx="293">
                  <c:v>5.8257734667646837</c:v>
                </c:pt>
                <c:pt idx="294">
                  <c:v>5.839626144213816</c:v>
                </c:pt>
                <c:pt idx="295">
                  <c:v>5.853478821662943</c:v>
                </c:pt>
                <c:pt idx="296">
                  <c:v>5.8673314991120682</c:v>
                </c:pt>
                <c:pt idx="297">
                  <c:v>5.881184176561189</c:v>
                </c:pt>
                <c:pt idx="298">
                  <c:v>5.8950368540103213</c:v>
                </c:pt>
                <c:pt idx="299">
                  <c:v>5.9088895314594492</c:v>
                </c:pt>
                <c:pt idx="300">
                  <c:v>5.9227422089085744</c:v>
                </c:pt>
                <c:pt idx="301">
                  <c:v>5.9365948863576934</c:v>
                </c:pt>
                <c:pt idx="302">
                  <c:v>5.9504475638068275</c:v>
                </c:pt>
                <c:pt idx="303">
                  <c:v>5.9643002412559536</c:v>
                </c:pt>
                <c:pt idx="304">
                  <c:v>5.9781529187050806</c:v>
                </c:pt>
                <c:pt idx="305">
                  <c:v>5.9920055961541996</c:v>
                </c:pt>
                <c:pt idx="306">
                  <c:v>6.0058582736033337</c:v>
                </c:pt>
                <c:pt idx="307">
                  <c:v>6.0197109510524589</c:v>
                </c:pt>
                <c:pt idx="308">
                  <c:v>6.033563628501585</c:v>
                </c:pt>
                <c:pt idx="309">
                  <c:v>6.047416305950712</c:v>
                </c:pt>
                <c:pt idx="310">
                  <c:v>6.0612689833998372</c:v>
                </c:pt>
                <c:pt idx="311">
                  <c:v>6.0751216608489651</c:v>
                </c:pt>
                <c:pt idx="312">
                  <c:v>6.0889743382980903</c:v>
                </c:pt>
                <c:pt idx="313">
                  <c:v>6.1028270157472173</c:v>
                </c:pt>
                <c:pt idx="314">
                  <c:v>6.1166796931963434</c:v>
                </c:pt>
                <c:pt idx="315">
                  <c:v>6.1305323706454686</c:v>
                </c:pt>
                <c:pt idx="316">
                  <c:v>6.1443850480945965</c:v>
                </c:pt>
                <c:pt idx="317">
                  <c:v>6.1582377255437217</c:v>
                </c:pt>
                <c:pt idx="318">
                  <c:v>6.1720904029928496</c:v>
                </c:pt>
                <c:pt idx="319">
                  <c:v>6.1859430804419748</c:v>
                </c:pt>
                <c:pt idx="320">
                  <c:v>6.1997957578911018</c:v>
                </c:pt>
                <c:pt idx="321">
                  <c:v>6.2136484353402279</c:v>
                </c:pt>
                <c:pt idx="322">
                  <c:v>6.227501112789354</c:v>
                </c:pt>
                <c:pt idx="323">
                  <c:v>6.241353790238481</c:v>
                </c:pt>
                <c:pt idx="324">
                  <c:v>6.2552064676876062</c:v>
                </c:pt>
                <c:pt idx="325">
                  <c:v>6.2690591451367332</c:v>
                </c:pt>
                <c:pt idx="326">
                  <c:v>6.2829118225858593</c:v>
                </c:pt>
                <c:pt idx="327">
                  <c:v>6.2967645000349863</c:v>
                </c:pt>
                <c:pt idx="328">
                  <c:v>6.3106171774841124</c:v>
                </c:pt>
                <c:pt idx="329">
                  <c:v>6.3244698549332377</c:v>
                </c:pt>
                <c:pt idx="330">
                  <c:v>6.3383225323823655</c:v>
                </c:pt>
                <c:pt idx="331">
                  <c:v>6.3521752098314908</c:v>
                </c:pt>
                <c:pt idx="332">
                  <c:v>6.3660278872806186</c:v>
                </c:pt>
                <c:pt idx="333">
                  <c:v>6.3798805647297439</c:v>
                </c:pt>
                <c:pt idx="334">
                  <c:v>6.3937332421788708</c:v>
                </c:pt>
                <c:pt idx="335">
                  <c:v>6.407585919627997</c:v>
                </c:pt>
                <c:pt idx="336">
                  <c:v>6.4214385970771231</c:v>
                </c:pt>
                <c:pt idx="337">
                  <c:v>6.43529127452625</c:v>
                </c:pt>
                <c:pt idx="338">
                  <c:v>6.4491439519753753</c:v>
                </c:pt>
                <c:pt idx="339">
                  <c:v>6.4629966294245023</c:v>
                </c:pt>
                <c:pt idx="340">
                  <c:v>6.4768493068736284</c:v>
                </c:pt>
                <c:pt idx="341">
                  <c:v>6.4907019843227554</c:v>
                </c:pt>
                <c:pt idx="342">
                  <c:v>6.5045546617718815</c:v>
                </c:pt>
                <c:pt idx="343">
                  <c:v>6.5184073392210067</c:v>
                </c:pt>
                <c:pt idx="344">
                  <c:v>6.5322600166701337</c:v>
                </c:pt>
                <c:pt idx="345">
                  <c:v>6.5461126941192598</c:v>
                </c:pt>
                <c:pt idx="346">
                  <c:v>6.559965371568385</c:v>
                </c:pt>
                <c:pt idx="347">
                  <c:v>6.5738180490175129</c:v>
                </c:pt>
                <c:pt idx="348">
                  <c:v>6.5876707264666381</c:v>
                </c:pt>
                <c:pt idx="349">
                  <c:v>6.601523403915766</c:v>
                </c:pt>
                <c:pt idx="350">
                  <c:v>6.6153760813648912</c:v>
                </c:pt>
                <c:pt idx="351">
                  <c:v>6.6292287588140191</c:v>
                </c:pt>
                <c:pt idx="352">
                  <c:v>6.6430814362631443</c:v>
                </c:pt>
                <c:pt idx="353">
                  <c:v>6.6569341137122713</c:v>
                </c:pt>
                <c:pt idx="354">
                  <c:v>6.6707867911613974</c:v>
                </c:pt>
                <c:pt idx="355">
                  <c:v>6.6846394686105226</c:v>
                </c:pt>
                <c:pt idx="356">
                  <c:v>6.6984921460596496</c:v>
                </c:pt>
                <c:pt idx="357">
                  <c:v>6.7123448235087757</c:v>
                </c:pt>
                <c:pt idx="358">
                  <c:v>6.7261975009579027</c:v>
                </c:pt>
                <c:pt idx="359">
                  <c:v>6.7400501784070288</c:v>
                </c:pt>
                <c:pt idx="360">
                  <c:v>6.753902855856154</c:v>
                </c:pt>
                <c:pt idx="361">
                  <c:v>6.7677555333052819</c:v>
                </c:pt>
                <c:pt idx="362">
                  <c:v>6.7816082107544071</c:v>
                </c:pt>
                <c:pt idx="363">
                  <c:v>6.7954608882035341</c:v>
                </c:pt>
                <c:pt idx="364">
                  <c:v>6.8093135656526602</c:v>
                </c:pt>
                <c:pt idx="365">
                  <c:v>6.8231662431017854</c:v>
                </c:pt>
                <c:pt idx="366">
                  <c:v>6.8370189205509133</c:v>
                </c:pt>
                <c:pt idx="367">
                  <c:v>6.8508715980000385</c:v>
                </c:pt>
                <c:pt idx="368">
                  <c:v>6.8647242754491664</c:v>
                </c:pt>
                <c:pt idx="369">
                  <c:v>6.8785769528982916</c:v>
                </c:pt>
                <c:pt idx="370">
                  <c:v>6.8924296303474186</c:v>
                </c:pt>
                <c:pt idx="371">
                  <c:v>6.9062823077965447</c:v>
                </c:pt>
                <c:pt idx="372">
                  <c:v>6.9201349852456717</c:v>
                </c:pt>
                <c:pt idx="373">
                  <c:v>6.9339876626947978</c:v>
                </c:pt>
                <c:pt idx="374">
                  <c:v>6.947840340143923</c:v>
                </c:pt>
                <c:pt idx="375">
                  <c:v>6.96169301759305</c:v>
                </c:pt>
                <c:pt idx="376">
                  <c:v>6.9755456950421761</c:v>
                </c:pt>
                <c:pt idx="377">
                  <c:v>6.9893983724913031</c:v>
                </c:pt>
                <c:pt idx="378">
                  <c:v>7.0032510499404292</c:v>
                </c:pt>
                <c:pt idx="379">
                  <c:v>7.0171037273895545</c:v>
                </c:pt>
                <c:pt idx="380">
                  <c:v>7.0309564048386823</c:v>
                </c:pt>
                <c:pt idx="381">
                  <c:v>7.0448090822878076</c:v>
                </c:pt>
                <c:pt idx="382">
                  <c:v>7.0586617597369354</c:v>
                </c:pt>
                <c:pt idx="383">
                  <c:v>7.0725144371860607</c:v>
                </c:pt>
                <c:pt idx="384">
                  <c:v>7.0863671146351876</c:v>
                </c:pt>
                <c:pt idx="385">
                  <c:v>7.1002197920843138</c:v>
                </c:pt>
                <c:pt idx="386">
                  <c:v>7.1140724695334407</c:v>
                </c:pt>
                <c:pt idx="387">
                  <c:v>7.1279251469825669</c:v>
                </c:pt>
                <c:pt idx="388">
                  <c:v>7.1417778244316921</c:v>
                </c:pt>
                <c:pt idx="389">
                  <c:v>7.1556305018808191</c:v>
                </c:pt>
                <c:pt idx="390">
                  <c:v>7.1694831793299452</c:v>
                </c:pt>
                <c:pt idx="391">
                  <c:v>7.1833358567790713</c:v>
                </c:pt>
                <c:pt idx="392">
                  <c:v>7.1971885342281983</c:v>
                </c:pt>
                <c:pt idx="393">
                  <c:v>7.2110412116773235</c:v>
                </c:pt>
                <c:pt idx="394">
                  <c:v>7.2248938891264505</c:v>
                </c:pt>
                <c:pt idx="395">
                  <c:v>7.2387465665755766</c:v>
                </c:pt>
                <c:pt idx="396">
                  <c:v>7.2525992440247027</c:v>
                </c:pt>
                <c:pt idx="397">
                  <c:v>7.2664519214738297</c:v>
                </c:pt>
                <c:pt idx="398">
                  <c:v>7.2803045989229558</c:v>
                </c:pt>
                <c:pt idx="399">
                  <c:v>7.2941572763720828</c:v>
                </c:pt>
                <c:pt idx="400">
                  <c:v>7.308009953821208</c:v>
                </c:pt>
                <c:pt idx="401">
                  <c:v>7.3218626312703359</c:v>
                </c:pt>
                <c:pt idx="402">
                  <c:v>7.3357153087194611</c:v>
                </c:pt>
                <c:pt idx="403">
                  <c:v>7.3495679861685881</c:v>
                </c:pt>
                <c:pt idx="404">
                  <c:v>7.3634206636177142</c:v>
                </c:pt>
                <c:pt idx="405">
                  <c:v>7.3772733410668403</c:v>
                </c:pt>
                <c:pt idx="406">
                  <c:v>7.3911260185159664</c:v>
                </c:pt>
                <c:pt idx="407">
                  <c:v>7.4049786959650925</c:v>
                </c:pt>
                <c:pt idx="408">
                  <c:v>7.4188313734142195</c:v>
                </c:pt>
                <c:pt idx="409">
                  <c:v>7.4326840508633456</c:v>
                </c:pt>
                <c:pt idx="410">
                  <c:v>7.4465367283124726</c:v>
                </c:pt>
                <c:pt idx="411">
                  <c:v>7.4603894057615987</c:v>
                </c:pt>
                <c:pt idx="412">
                  <c:v>7.4742420832107248</c:v>
                </c:pt>
                <c:pt idx="413">
                  <c:v>7.4880947606598509</c:v>
                </c:pt>
                <c:pt idx="414">
                  <c:v>7.501947438108977</c:v>
                </c:pt>
                <c:pt idx="415">
                  <c:v>7.515800115558104</c:v>
                </c:pt>
                <c:pt idx="416">
                  <c:v>7.5296527930072301</c:v>
                </c:pt>
                <c:pt idx="417">
                  <c:v>7.5435054704563562</c:v>
                </c:pt>
                <c:pt idx="418">
                  <c:v>7.5573581479054823</c:v>
                </c:pt>
                <c:pt idx="419">
                  <c:v>7.5712108253546093</c:v>
                </c:pt>
                <c:pt idx="420">
                  <c:v>7.5850635028037354</c:v>
                </c:pt>
                <c:pt idx="421">
                  <c:v>7.5989161802528615</c:v>
                </c:pt>
                <c:pt idx="422">
                  <c:v>7.6127688577019885</c:v>
                </c:pt>
                <c:pt idx="423">
                  <c:v>7.6266215351511137</c:v>
                </c:pt>
                <c:pt idx="424">
                  <c:v>7.6404742126002416</c:v>
                </c:pt>
                <c:pt idx="425">
                  <c:v>7.6543268900493668</c:v>
                </c:pt>
                <c:pt idx="426">
                  <c:v>7.6681795674984938</c:v>
                </c:pt>
                <c:pt idx="427">
                  <c:v>7.6820322449476199</c:v>
                </c:pt>
                <c:pt idx="428">
                  <c:v>7.695884922396746</c:v>
                </c:pt>
                <c:pt idx="429">
                  <c:v>7.709737599845873</c:v>
                </c:pt>
                <c:pt idx="430">
                  <c:v>7.7235902772949991</c:v>
                </c:pt>
                <c:pt idx="431">
                  <c:v>7.7374429547441252</c:v>
                </c:pt>
                <c:pt idx="432">
                  <c:v>7.7512956321932514</c:v>
                </c:pt>
                <c:pt idx="433">
                  <c:v>7.7651483096423783</c:v>
                </c:pt>
                <c:pt idx="434">
                  <c:v>7.7790009870915044</c:v>
                </c:pt>
                <c:pt idx="435">
                  <c:v>7.7928536645406306</c:v>
                </c:pt>
                <c:pt idx="436">
                  <c:v>7.8067063419897575</c:v>
                </c:pt>
                <c:pt idx="437">
                  <c:v>7.8205590194388828</c:v>
                </c:pt>
                <c:pt idx="438">
                  <c:v>7.8344116968880098</c:v>
                </c:pt>
                <c:pt idx="439">
                  <c:v>7.8482643743371359</c:v>
                </c:pt>
                <c:pt idx="440">
                  <c:v>7.8621170517862629</c:v>
                </c:pt>
                <c:pt idx="441">
                  <c:v>7.875969729235389</c:v>
                </c:pt>
                <c:pt idx="442">
                  <c:v>7.8898224066845142</c:v>
                </c:pt>
                <c:pt idx="443">
                  <c:v>7.9036750841336412</c:v>
                </c:pt>
                <c:pt idx="444">
                  <c:v>7.9175277615827673</c:v>
                </c:pt>
                <c:pt idx="445">
                  <c:v>7.9313804390318943</c:v>
                </c:pt>
                <c:pt idx="446">
                  <c:v>7.9452331164810204</c:v>
                </c:pt>
                <c:pt idx="447">
                  <c:v>7.9590857939301474</c:v>
                </c:pt>
                <c:pt idx="448">
                  <c:v>7.9729384713792726</c:v>
                </c:pt>
                <c:pt idx="449">
                  <c:v>7.9867911488283996</c:v>
                </c:pt>
                <c:pt idx="450">
                  <c:v>8.0006438262775266</c:v>
                </c:pt>
              </c:numCache>
            </c:numRef>
          </c:xVal>
          <c:yVal>
            <c:numRef>
              <c:f>fit_2NN_BCC!$M$19:$M$469</c:f>
              <c:numCache>
                <c:formatCode>General</c:formatCode>
                <c:ptCount val="451"/>
                <c:pt idx="0">
                  <c:v>1.2644017263377947</c:v>
                </c:pt>
                <c:pt idx="1">
                  <c:v>0.71078536232598211</c:v>
                </c:pt>
                <c:pt idx="2">
                  <c:v>0.18192418384519726</c:v>
                </c:pt>
                <c:pt idx="3">
                  <c:v>-0.32309605507796846</c:v>
                </c:pt>
                <c:pt idx="4">
                  <c:v>-0.80515745016676377</c:v>
                </c:pt>
                <c:pt idx="5">
                  <c:v>-1.2651110634287193</c:v>
                </c:pt>
                <c:pt idx="6">
                  <c:v>-1.7037780009523971</c:v>
                </c:pt>
                <c:pt idx="7">
                  <c:v>-2.1219504533141063</c:v>
                </c:pt>
                <c:pt idx="8">
                  <c:v>-2.5203926998956341</c:v>
                </c:pt>
                <c:pt idx="9">
                  <c:v>-2.8998420783682946</c:v>
                </c:pt>
                <c:pt idx="10">
                  <c:v>-3.2610099205547769</c:v>
                </c:pt>
                <c:pt idx="11">
                  <c:v>-3.6045824558380524</c:v>
                </c:pt>
                <c:pt idx="12">
                  <c:v>-3.9312216832457949</c:v>
                </c:pt>
                <c:pt idx="13">
                  <c:v>-4.241566213299123</c:v>
                </c:pt>
                <c:pt idx="14">
                  <c:v>-4.5362320806767968</c:v>
                </c:pt>
                <c:pt idx="15">
                  <c:v>-4.8158135287091</c:v>
                </c:pt>
                <c:pt idx="16">
                  <c:v>-5.080883766680218</c:v>
                </c:pt>
                <c:pt idx="17">
                  <c:v>-5.3319957008839918</c:v>
                </c:pt>
                <c:pt idx="18">
                  <c:v>-5.5696826403447393</c:v>
                </c:pt>
                <c:pt idx="19">
                  <c:v>-5.7944589780830462</c:v>
                </c:pt>
                <c:pt idx="20">
                  <c:v>-6.0068208487760177</c:v>
                </c:pt>
                <c:pt idx="21">
                  <c:v>-6.2072467636314492</c:v>
                </c:pt>
                <c:pt idx="22">
                  <c:v>-6.3961982232671133</c:v>
                </c:pt>
                <c:pt idx="23">
                  <c:v>-6.5741203093587401</c:v>
                </c:pt>
                <c:pt idx="24">
                  <c:v>-6.7414422557934142</c:v>
                </c:pt>
                <c:pt idx="25">
                  <c:v>-6.8985780000398762</c:v>
                </c:pt>
                <c:pt idx="26">
                  <c:v>-7.0459267154219543</c:v>
                </c:pt>
                <c:pt idx="27">
                  <c:v>-7.1838733249577977</c:v>
                </c:pt>
                <c:pt idx="28">
                  <c:v>-7.3127889974044038</c:v>
                </c:pt>
                <c:pt idx="29">
                  <c:v>-7.4330316261244942</c:v>
                </c:pt>
                <c:pt idx="30">
                  <c:v>-7.5449462913716037</c:v>
                </c:pt>
                <c:pt idx="31">
                  <c:v>-7.6488657065683014</c:v>
                </c:pt>
                <c:pt idx="32">
                  <c:v>-7.745110649132485</c:v>
                </c:pt>
                <c:pt idx="33">
                  <c:v>-7.8339903763874474</c:v>
                </c:pt>
                <c:pt idx="34">
                  <c:v>-7.9158030270726698</c:v>
                </c:pt>
                <c:pt idx="35">
                  <c:v>-7.9908360089544335</c:v>
                </c:pt>
                <c:pt idx="36">
                  <c:v>-8.059366373017891</c:v>
                </c:pt>
                <c:pt idx="37">
                  <c:v>-8.1216611747055225</c:v>
                </c:pt>
                <c:pt idx="38">
                  <c:v>-8.1779778226507034</c:v>
                </c:pt>
                <c:pt idx="39">
                  <c:v>-8.2285644153396049</c:v>
                </c:pt>
                <c:pt idx="40">
                  <c:v>-8.2736600661194686</c:v>
                </c:pt>
                <c:pt idx="41">
                  <c:v>-8.3134952169568361</c:v>
                </c:pt>
                <c:pt idx="42">
                  <c:v>-8.348291941335285</c:v>
                </c:pt>
                <c:pt idx="43">
                  <c:v>-8.3782642366686737</c:v>
                </c:pt>
                <c:pt idx="44">
                  <c:v>-8.4036183065928896</c:v>
                </c:pt>
                <c:pt idx="45">
                  <c:v>-8.4245528334863362</c:v>
                </c:pt>
                <c:pt idx="46">
                  <c:v>-8.4412592415574537</c:v>
                </c:pt>
                <c:pt idx="47">
                  <c:v>-8.4539219508256522</c:v>
                </c:pt>
                <c:pt idx="48">
                  <c:v>-8.4627186223107422</c:v>
                </c:pt>
                <c:pt idx="49">
                  <c:v>-8.4678203947350994</c:v>
                </c:pt>
                <c:pt idx="50">
                  <c:v>-8.4693921130320682</c:v>
                </c:pt>
                <c:pt idx="51">
                  <c:v>-8.4675925489441504</c:v>
                </c:pt>
                <c:pt idx="52">
                  <c:v>-8.4625746139844473</c:v>
                </c:pt>
                <c:pt idx="53">
                  <c:v>-8.4544855650255464</c:v>
                </c:pt>
                <c:pt idx="54">
                  <c:v>-8.4434672027707478</c:v>
                </c:pt>
                <c:pt idx="55">
                  <c:v>-8.4296560633537307</c:v>
                </c:pt>
                <c:pt idx="56">
                  <c:v>-8.413183603304228</c:v>
                </c:pt>
                <c:pt idx="57">
                  <c:v>-8.3941763781090728</c:v>
                </c:pt>
                <c:pt idx="58">
                  <c:v>-8.3727562145899324</c:v>
                </c:pt>
                <c:pt idx="59">
                  <c:v>-8.3490403773114927</c:v>
                </c:pt>
                <c:pt idx="60">
                  <c:v>-8.3231417292263732</c:v>
                </c:pt>
                <c:pt idx="61">
                  <c:v>-8.2951688867559454</c:v>
                </c:pt>
                <c:pt idx="62">
                  <c:v>-8.2652263694992847</c:v>
                </c:pt>
                <c:pt idx="63">
                  <c:v>-8.2334147447558657</c:v>
                </c:pt>
                <c:pt idx="64">
                  <c:v>-8.1998307670412043</c:v>
                </c:pt>
                <c:pt idx="65">
                  <c:v>-8.1645675127683468</c:v>
                </c:pt>
                <c:pt idx="66">
                  <c:v>-8.1277145102622388</c:v>
                </c:pt>
                <c:pt idx="67">
                  <c:v>-8.0893578652681519</c:v>
                </c:pt>
                <c:pt idx="68">
                  <c:v>-8.0495803821098022</c:v>
                </c:pt>
                <c:pt idx="69">
                  <c:v>-8.008461680647347</c:v>
                </c:pt>
                <c:pt idx="70">
                  <c:v>-7.9660783091803662</c:v>
                </c:pt>
                <c:pt idx="71">
                  <c:v>-7.9225038534358045</c:v>
                </c:pt>
                <c:pt idx="72">
                  <c:v>-7.8778090417760183</c:v>
                </c:pt>
                <c:pt idx="73">
                  <c:v>-7.8320618467575169</c:v>
                </c:pt>
                <c:pt idx="74">
                  <c:v>-7.7853275831662891</c:v>
                </c:pt>
                <c:pt idx="75">
                  <c:v>-7.7376690026513986</c:v>
                </c:pt>
                <c:pt idx="76">
                  <c:v>-7.6891463850742712</c:v>
                </c:pt>
                <c:pt idx="77">
                  <c:v>-7.6398176266870106</c:v>
                </c:pt>
                <c:pt idx="78">
                  <c:v>-7.5897383252492228</c:v>
                </c:pt>
                <c:pt idx="79">
                  <c:v>-7.5389618621889989</c:v>
                </c:pt>
                <c:pt idx="80">
                  <c:v>-7.4875394819100709</c:v>
                </c:pt>
                <c:pt idx="81">
                  <c:v>-7.4355203683436208</c:v>
                </c:pt>
                <c:pt idx="82">
                  <c:v>-7.3829517188398679</c:v>
                </c:pt>
                <c:pt idx="83">
                  <c:v>-7.32987881549119</c:v>
                </c:pt>
                <c:pt idx="84">
                  <c:v>-7.2763450939754382</c:v>
                </c:pt>
                <c:pt idx="85">
                  <c:v>-7.2223922100050011</c:v>
                </c:pt>
                <c:pt idx="86">
                  <c:v>-7.168060103464275</c:v>
                </c:pt>
                <c:pt idx="87">
                  <c:v>-7.1133870603152358</c:v>
                </c:pt>
                <c:pt idx="88">
                  <c:v>-7.0584097723481891</c:v>
                </c:pt>
                <c:pt idx="89">
                  <c:v>-7.0031633948520353</c:v>
                </c:pt>
                <c:pt idx="90">
                  <c:v>-6.9476816022758019</c:v>
                </c:pt>
                <c:pt idx="91">
                  <c:v>-6.8919966419507945</c:v>
                </c:pt>
                <c:pt idx="92">
                  <c:v>-6.8361393859402897</c:v>
                </c:pt>
                <c:pt idx="93">
                  <c:v>-6.7801393810813195</c:v>
                </c:pt>
                <c:pt idx="94">
                  <c:v>-6.7240248972810202</c:v>
                </c:pt>
                <c:pt idx="95">
                  <c:v>-6.6678229741276942</c:v>
                </c:pt>
                <c:pt idx="96">
                  <c:v>-6.6115594658747847</c:v>
                </c:pt>
                <c:pt idx="97">
                  <c:v>-6.5552590848538896</c:v>
                </c:pt>
                <c:pt idx="98">
                  <c:v>-6.4989454433710501</c:v>
                </c:pt>
                <c:pt idx="99">
                  <c:v>-6.4426410941386099</c:v>
                </c:pt>
                <c:pt idx="100">
                  <c:v>-6.3863675692932524</c:v>
                </c:pt>
                <c:pt idx="101">
                  <c:v>-6.3301454180489412</c:v>
                </c:pt>
                <c:pt idx="102">
                  <c:v>-6.2739942430319227</c:v>
                </c:pt>
                <c:pt idx="103">
                  <c:v>-6.2179327353432798</c:v>
                </c:pt>
                <c:pt idx="104">
                  <c:v>-6.1619787083929154</c:v>
                </c:pt>
                <c:pt idx="105">
                  <c:v>-6.106149130547462</c:v>
                </c:pt>
                <c:pt idx="106">
                  <c:v>-6.0504601566329548</c:v>
                </c:pt>
                <c:pt idx="107">
                  <c:v>-5.9949271583319153</c:v>
                </c:pt>
                <c:pt idx="108">
                  <c:v>-5.9395647535129381</c:v>
                </c:pt>
                <c:pt idx="109">
                  <c:v>-5.8843868345296801</c:v>
                </c:pt>
                <c:pt idx="110">
                  <c:v>-5.8294065955248566</c:v>
                </c:pt>
                <c:pt idx="111">
                  <c:v>-5.7746365587735715</c:v>
                </c:pt>
                <c:pt idx="112">
                  <c:v>-5.7200886000991806</c:v>
                </c:pt>
                <c:pt idx="113">
                  <c:v>-5.6657739733937582</c:v>
                </c:pt>
                <c:pt idx="114">
                  <c:v>-5.6117033342740505</c:v>
                </c:pt>
                <c:pt idx="115">
                  <c:v>-5.5578867629028217</c:v>
                </c:pt>
                <c:pt idx="116">
                  <c:v>-5.5043337860044295</c:v>
                </c:pt>
                <c:pt idx="117">
                  <c:v>-5.4510533981024878</c:v>
                </c:pt>
                <c:pt idx="118">
                  <c:v>-5.3980540820064782</c:v>
                </c:pt>
                <c:pt idx="119">
                  <c:v>-5.3453438285733119</c:v>
                </c:pt>
                <c:pt idx="120">
                  <c:v>-5.2929301557689108</c:v>
                </c:pt>
                <c:pt idx="121">
                  <c:v>-5.2408201270539791</c:v>
                </c:pt>
                <c:pt idx="122">
                  <c:v>-5.1890203691173911</c:v>
                </c:pt>
                <c:pt idx="123">
                  <c:v>-5.1375370889797463</c:v>
                </c:pt>
                <c:pt idx="124">
                  <c:v>-5.0863760904888675</c:v>
                </c:pt>
                <c:pt idx="125">
                  <c:v>-5.0355427902283347</c:v>
                </c:pt>
                <c:pt idx="126">
                  <c:v>-4.9850422328593256</c:v>
                </c:pt>
                <c:pt idx="127">
                  <c:v>-4.9348791059154173</c:v>
                </c:pt>
                <c:pt idx="128">
                  <c:v>-4.8850577540692779</c:v>
                </c:pt>
                <c:pt idx="129">
                  <c:v>-4.8355821928895732</c:v>
                </c:pt>
                <c:pt idx="130">
                  <c:v>-4.7864561221057071</c:v>
                </c:pt>
                <c:pt idx="131">
                  <c:v>-4.7376829383974899</c:v>
                </c:pt>
                <c:pt idx="132">
                  <c:v>-4.6892657477262061</c:v>
                </c:pt>
                <c:pt idx="133">
                  <c:v>-4.6412073772229592</c:v>
                </c:pt>
                <c:pt idx="134">
                  <c:v>-4.5935103866496707</c:v>
                </c:pt>
                <c:pt idx="135">
                  <c:v>-4.5461770794475775</c:v>
                </c:pt>
                <c:pt idx="136">
                  <c:v>-4.4992095133875099</c:v>
                </c:pt>
                <c:pt idx="137">
                  <c:v>-4.4526095108357895</c:v>
                </c:pt>
                <c:pt idx="138">
                  <c:v>-4.4063786686491389</c:v>
                </c:pt>
                <c:pt idx="139">
                  <c:v>-4.360518367711423</c:v>
                </c:pt>
                <c:pt idx="140">
                  <c:v>-4.3150297821247285</c:v>
                </c:pt>
                <c:pt idx="141">
                  <c:v>-4.2699138880667737</c:v>
                </c:pt>
                <c:pt idx="142">
                  <c:v>-4.2251714723262701</c:v>
                </c:pt>
                <c:pt idx="143">
                  <c:v>-4.1808031405274226</c:v>
                </c:pt>
                <c:pt idx="144">
                  <c:v>-4.1368093250544158</c:v>
                </c:pt>
                <c:pt idx="145">
                  <c:v>-4.0931902926863168</c:v>
                </c:pt>
                <c:pt idx="146">
                  <c:v>-4.0499461519524909</c:v>
                </c:pt>
                <c:pt idx="147">
                  <c:v>-4.0070768602182607</c:v>
                </c:pt>
                <c:pt idx="148">
                  <c:v>-3.9645822305102687</c:v>
                </c:pt>
                <c:pt idx="149">
                  <c:v>-3.9224619380905246</c:v>
                </c:pt>
                <c:pt idx="150">
                  <c:v>-3.8807155267880282</c:v>
                </c:pt>
                <c:pt idx="151">
                  <c:v>-3.8393424150963447</c:v>
                </c:pt>
                <c:pt idx="152">
                  <c:v>-3.7983419020453559</c:v>
                </c:pt>
                <c:pt idx="153">
                  <c:v>-3.7577131728550808</c:v>
                </c:pt>
                <c:pt idx="154">
                  <c:v>-3.7174553043791594</c:v>
                </c:pt>
                <c:pt idx="155">
                  <c:v>-3.6775672703454227</c:v>
                </c:pt>
                <c:pt idx="156">
                  <c:v>-3.6380479464005742</c:v>
                </c:pt>
                <c:pt idx="157">
                  <c:v>-3.5988961149659358</c:v>
                </c:pt>
                <c:pt idx="158">
                  <c:v>-3.560110469910815</c:v>
                </c:pt>
                <c:pt idx="159">
                  <c:v>-3.5216896210499264</c:v>
                </c:pt>
                <c:pt idx="160">
                  <c:v>-3.4836320984710518</c:v>
                </c:pt>
                <c:pt idx="161">
                  <c:v>-3.4459363566988732</c:v>
                </c:pt>
                <c:pt idx="162">
                  <c:v>-3.4086007787007784</c:v>
                </c:pt>
                <c:pt idx="163">
                  <c:v>-3.3716236797401802</c:v>
                </c:pt>
                <c:pt idx="164">
                  <c:v>-3.3350033110827106</c:v>
                </c:pt>
                <c:pt idx="165">
                  <c:v>-3.2987378635604929</c:v>
                </c:pt>
                <c:pt idx="166">
                  <c:v>-3.2628254709995077</c:v>
                </c:pt>
                <c:pt idx="167">
                  <c:v>-3.2272642135148448</c:v>
                </c:pt>
                <c:pt idx="168">
                  <c:v>-3.1920521206785524</c:v>
                </c:pt>
                <c:pt idx="169">
                  <c:v>-3.157187174564573</c:v>
                </c:pt>
                <c:pt idx="170">
                  <c:v>-3.1226673126751088</c:v>
                </c:pt>
                <c:pt idx="171">
                  <c:v>-3.0884904307526311</c:v>
                </c:pt>
                <c:pt idx="172">
                  <c:v>-3.0546543854815771</c:v>
                </c:pt>
                <c:pt idx="173">
                  <c:v>-3.0211569970836778</c:v>
                </c:pt>
                <c:pt idx="174">
                  <c:v>-2.9879960518106414</c:v>
                </c:pt>
                <c:pt idx="175">
                  <c:v>-2.9551693043379039</c:v>
                </c:pt>
                <c:pt idx="176">
                  <c:v>-2.9226744800629478</c:v>
                </c:pt>
                <c:pt idx="177">
                  <c:v>-2.8905092773115584</c:v>
                </c:pt>
                <c:pt idx="178">
                  <c:v>-2.8586713694553674</c:v>
                </c:pt>
                <c:pt idx="179">
                  <c:v>-2.8271584069437945</c:v>
                </c:pt>
                <c:pt idx="180">
                  <c:v>-2.7959680192534933</c:v>
                </c:pt>
                <c:pt idx="181">
                  <c:v>-2.7650978167582148</c:v>
                </c:pt>
                <c:pt idx="182">
                  <c:v>-2.7345453925219818</c:v>
                </c:pt>
                <c:pt idx="183">
                  <c:v>-2.704308324018315</c:v>
                </c:pt>
                <c:pt idx="184">
                  <c:v>-2.6743841747781456</c:v>
                </c:pt>
                <c:pt idx="185">
                  <c:v>-2.644770495969027</c:v>
                </c:pt>
                <c:pt idx="186">
                  <c:v>-2.6154648279080805</c:v>
                </c:pt>
                <c:pt idx="187">
                  <c:v>-2.586464701511102</c:v>
                </c:pt>
                <c:pt idx="188">
                  <c:v>-2.5577676396801183</c:v>
                </c:pt>
                <c:pt idx="189">
                  <c:v>-2.5293711586316161</c:v>
                </c:pt>
                <c:pt idx="190">
                  <c:v>-2.5012727691676275</c:v>
                </c:pt>
                <c:pt idx="191">
                  <c:v>-2.4734699778917153</c:v>
                </c:pt>
                <c:pt idx="192">
                  <c:v>-2.4459602883718823</c:v>
                </c:pt>
                <c:pt idx="193">
                  <c:v>-2.4187412022523374</c:v>
                </c:pt>
                <c:pt idx="194">
                  <c:v>-2.3918102203159761</c:v>
                </c:pt>
                <c:pt idx="195">
                  <c:v>-2.3651648434993997</c:v>
                </c:pt>
                <c:pt idx="196">
                  <c:v>-2.3388025738621852</c:v>
                </c:pt>
                <c:pt idx="197">
                  <c:v>-2.3127209155121164</c:v>
                </c:pt>
                <c:pt idx="198">
                  <c:v>-2.2869173754879748</c:v>
                </c:pt>
                <c:pt idx="199">
                  <c:v>-2.2613894646014709</c:v>
                </c:pt>
                <c:pt idx="200">
                  <c:v>-2.2361346982398103</c:v>
                </c:pt>
                <c:pt idx="201">
                  <c:v>-2.2111505971303642</c:v>
                </c:pt>
                <c:pt idx="202">
                  <c:v>-2.186434688068855</c:v>
                </c:pt>
                <c:pt idx="203">
                  <c:v>-2.161984504612398</c:v>
                </c:pt>
                <c:pt idx="204">
                  <c:v>-2.1377975877387225</c:v>
                </c:pt>
                <c:pt idx="205">
                  <c:v>-2.1138714864728381</c:v>
                </c:pt>
                <c:pt idx="206">
                  <c:v>-2.0902037584823607</c:v>
                </c:pt>
                <c:pt idx="207">
                  <c:v>-2.0667919706426736</c:v>
                </c:pt>
                <c:pt idx="208">
                  <c:v>-2.0436336995730628</c:v>
                </c:pt>
                <c:pt idx="209">
                  <c:v>-2.0207265321449355</c:v>
                </c:pt>
                <c:pt idx="210">
                  <c:v>-1.9980680659631476</c:v>
                </c:pt>
                <c:pt idx="211">
                  <c:v>-1.9756559098215032</c:v>
                </c:pt>
                <c:pt idx="212">
                  <c:v>-1.9534876841333733</c:v>
                </c:pt>
                <c:pt idx="213">
                  <c:v>-1.931561021338412</c:v>
                </c:pt>
                <c:pt idx="214">
                  <c:v>-1.9098735662862651</c:v>
                </c:pt>
                <c:pt idx="215">
                  <c:v>-1.8884229765981728</c:v>
                </c:pt>
                <c:pt idx="216">
                  <c:v>-1.8672069230073094</c:v>
                </c:pt>
                <c:pt idx="217">
                  <c:v>-1.8462230896786884</c:v>
                </c:pt>
                <c:pt idx="218">
                  <c:v>-1.8254691745094271</c:v>
                </c:pt>
                <c:pt idx="219">
                  <c:v>-1.8049428894101349</c:v>
                </c:pt>
                <c:pt idx="220">
                  <c:v>-1.7846419605681585</c:v>
                </c:pt>
                <c:pt idx="221">
                  <c:v>-1.7645641286934162</c:v>
                </c:pt>
                <c:pt idx="222">
                  <c:v>-1.7447071492474824</c:v>
                </c:pt>
                <c:pt idx="223">
                  <c:v>-1.7250687926566097</c:v>
                </c:pt>
                <c:pt idx="224">
                  <c:v>-1.7056468445093107</c:v>
                </c:pt>
                <c:pt idx="225">
                  <c:v>-1.686439105739125</c:v>
                </c:pt>
                <c:pt idx="226">
                  <c:v>-1.6674433927931724</c:v>
                </c:pt>
                <c:pt idx="227">
                  <c:v>-1.6486575377870412</c:v>
                </c:pt>
                <c:pt idx="228">
                  <c:v>-1.6300793886465987</c:v>
                </c:pt>
                <c:pt idx="229">
                  <c:v>-1.6117068092372333</c:v>
                </c:pt>
                <c:pt idx="230">
                  <c:v>-1.5935376794810419</c:v>
                </c:pt>
                <c:pt idx="231">
                  <c:v>-1.5755698954624862</c:v>
                </c:pt>
                <c:pt idx="232">
                  <c:v>-1.5578013695229567</c:v>
                </c:pt>
                <c:pt idx="233">
                  <c:v>-1.5402300303447336</c:v>
                </c:pt>
                <c:pt idx="234">
                  <c:v>-1.5228538230247808</c:v>
                </c:pt>
                <c:pt idx="235">
                  <c:v>-1.5056707091387911</c:v>
                </c:pt>
                <c:pt idx="236">
                  <c:v>-1.4886786667959278</c:v>
                </c:pt>
                <c:pt idx="237">
                  <c:v>-1.471875690684602</c:v>
                </c:pt>
                <c:pt idx="238">
                  <c:v>-1.4552597921097443</c:v>
                </c:pt>
                <c:pt idx="239">
                  <c:v>-1.4388289990218732</c:v>
                </c:pt>
                <c:pt idx="240">
                  <c:v>-1.4225813560383482</c:v>
                </c:pt>
                <c:pt idx="241">
                  <c:v>-1.4065149244571715</c:v>
                </c:pt>
                <c:pt idx="242">
                  <c:v>-1.3906277822636024</c:v>
                </c:pt>
                <c:pt idx="243">
                  <c:v>-1.3749180241299859</c:v>
                </c:pt>
                <c:pt idx="244">
                  <c:v>-1.3593837614090367</c:v>
                </c:pt>
                <c:pt idx="245">
                  <c:v>-1.3440231221209105</c:v>
                </c:pt>
                <c:pt idx="246">
                  <c:v>-1.3288342509343309</c:v>
                </c:pt>
                <c:pt idx="247">
                  <c:v>-1.3138153091420535</c:v>
                </c:pt>
                <c:pt idx="248">
                  <c:v>-1.2989644746309388</c:v>
                </c:pt>
                <c:pt idx="249">
                  <c:v>-1.284279941846858</c:v>
                </c:pt>
                <c:pt idx="250">
                  <c:v>-1.2697599217547226</c:v>
                </c:pt>
                <c:pt idx="251">
                  <c:v>-1.2554026417938342</c:v>
                </c:pt>
                <c:pt idx="252">
                  <c:v>-1.2412063458287972</c:v>
                </c:pt>
                <c:pt idx="253">
                  <c:v>-1.2271692940962255</c:v>
                </c:pt>
                <c:pt idx="254">
                  <c:v>-1.2132897631474204</c:v>
                </c:pt>
                <c:pt idx="255">
                  <c:v>-1.199566045787267</c:v>
                </c:pt>
                <c:pt idx="256">
                  <c:v>-1.1859964510094914</c:v>
                </c:pt>
                <c:pt idx="257">
                  <c:v>-1.1725793039285275</c:v>
                </c:pt>
                <c:pt idx="258">
                  <c:v>-1.1593129457081133</c:v>
                </c:pt>
                <c:pt idx="259">
                  <c:v>-1.1461957334868291</c:v>
                </c:pt>
                <c:pt idx="260">
                  <c:v>-1.133226040300763</c:v>
                </c:pt>
                <c:pt idx="261">
                  <c:v>-1.1204022550033448</c:v>
                </c:pt>
                <c:pt idx="262">
                  <c:v>-1.107722782182724</c:v>
                </c:pt>
                <c:pt idx="263">
                  <c:v>-1.0951860420765975</c:v>
                </c:pt>
                <c:pt idx="264">
                  <c:v>-1.0827904704848281</c:v>
                </c:pt>
                <c:pt idx="265">
                  <c:v>-1.0705345186798079</c:v>
                </c:pt>
                <c:pt idx="266">
                  <c:v>-1.058416653314902</c:v>
                </c:pt>
                <c:pt idx="267">
                  <c:v>-1.0464353563309248</c:v>
                </c:pt>
                <c:pt idx="268">
                  <c:v>-1.0345891248608812</c:v>
                </c:pt>
                <c:pt idx="269">
                  <c:v>-1.0228764711329823</c:v>
                </c:pt>
                <c:pt idx="270">
                  <c:v>-1.0112959223722038</c:v>
                </c:pt>
                <c:pt idx="271">
                  <c:v>-0.9998460207003399</c:v>
                </c:pt>
                <c:pt idx="272">
                  <c:v>-0.9885253230347717</c:v>
                </c:pt>
                <c:pt idx="273">
                  <c:v>-0.97733240098591334</c:v>
                </c:pt>
                <c:pt idx="274">
                  <c:v>-0.96626584075364574</c:v>
                </c:pt>
                <c:pt idx="275">
                  <c:v>-0.955324243022589</c:v>
                </c:pt>
                <c:pt idx="276">
                  <c:v>-0.94450622285649999</c:v>
                </c:pt>
                <c:pt idx="277">
                  <c:v>-0.93381040959170514</c:v>
                </c:pt>
                <c:pt idx="278">
                  <c:v>-0.92323544672983704</c:v>
                </c:pt>
                <c:pt idx="279">
                  <c:v>-0.91277999182978242</c:v>
                </c:pt>
                <c:pt idx="280">
                  <c:v>-0.90244271639904106</c:v>
                </c:pt>
                <c:pt idx="281">
                  <c:v>-0.89222230578443884</c:v>
                </c:pt>
                <c:pt idx="282">
                  <c:v>-0.88211745906243189</c:v>
                </c:pt>
                <c:pt idx="283">
                  <c:v>-0.87212688892892631</c:v>
                </c:pt>
                <c:pt idx="284">
                  <c:v>-0.86224932158869916</c:v>
                </c:pt>
                <c:pt idx="285">
                  <c:v>-0.85248349664456458</c:v>
                </c:pt>
                <c:pt idx="286">
                  <c:v>-0.84282816698622187</c:v>
                </c:pt>
                <c:pt idx="287">
                  <c:v>-0.83328209867898473</c:v>
                </c:pt>
                <c:pt idx="288">
                  <c:v>-0.82384407085226552</c:v>
                </c:pt>
                <c:pt idx="289">
                  <c:v>-0.81451287558803231</c:v>
                </c:pt>
                <c:pt idx="290">
                  <c:v>-0.80528731780917284</c:v>
                </c:pt>
                <c:pt idx="291">
                  <c:v>-0.79616621516791442</c:v>
                </c:pt>
                <c:pt idx="292">
                  <c:v>-0.78714839793419977</c:v>
                </c:pt>
                <c:pt idx="293">
                  <c:v>-0.77823270888421836</c:v>
                </c:pt>
                <c:pt idx="294">
                  <c:v>-0.76941800318900089</c:v>
                </c:pt>
                <c:pt idx="295">
                  <c:v>-0.76070314830325092</c:v>
                </c:pt>
                <c:pt idx="296">
                  <c:v>-0.75208702385428061</c:v>
                </c:pt>
                <c:pt idx="297">
                  <c:v>-0.74356852153124708</c:v>
                </c:pt>
                <c:pt idx="298">
                  <c:v>-0.73514654497461196</c:v>
                </c:pt>
                <c:pt idx="299">
                  <c:v>-0.72682000966594251</c:v>
                </c:pt>
                <c:pt idx="300">
                  <c:v>-0.71858784281798238</c:v>
                </c:pt>
                <c:pt idx="301">
                  <c:v>-0.71044898326511752</c:v>
                </c:pt>
                <c:pt idx="302">
                  <c:v>-0.70240238135419064</c:v>
                </c:pt>
                <c:pt idx="303">
                  <c:v>-0.69444699883578209</c:v>
                </c:pt>
                <c:pt idx="304">
                  <c:v>-0.68658180875583841</c:v>
                </c:pt>
                <c:pt idx="305">
                  <c:v>-0.67880579534782426</c:v>
                </c:pt>
                <c:pt idx="306">
                  <c:v>-0.67111795392529705</c:v>
                </c:pt>
                <c:pt idx="307">
                  <c:v>-0.66351729077505028</c:v>
                </c:pt>
                <c:pt idx="308">
                  <c:v>-0.65600282305068236</c:v>
                </c:pt>
                <c:pt idx="309">
                  <c:v>-0.64857357866677057</c:v>
                </c:pt>
                <c:pt idx="310">
                  <c:v>-0.64122859619356831</c:v>
                </c:pt>
                <c:pt idx="311">
                  <c:v>-0.63396692475227256</c:v>
                </c:pt>
                <c:pt idx="312">
                  <c:v>-0.62678762391088505</c:v>
                </c:pt>
                <c:pt idx="313">
                  <c:v>-0.61968976358065819</c:v>
                </c:pt>
                <c:pt idx="314">
                  <c:v>-0.61267242391316767</c:v>
                </c:pt>
                <c:pt idx="315">
                  <c:v>-0.60573469519800138</c:v>
                </c:pt>
                <c:pt idx="316">
                  <c:v>-0.59887567776108586</c:v>
                </c:pt>
                <c:pt idx="317">
                  <c:v>-0.59209448186366986</c:v>
                </c:pt>
                <c:pt idx="318">
                  <c:v>-0.58539022760195225</c:v>
                </c:pt>
                <c:pt idx="319">
                  <c:v>-0.57876204480739535</c:v>
                </c:pt>
                <c:pt idx="320">
                  <c:v>-0.57220907294769974</c:v>
                </c:pt>
                <c:pt idx="321">
                  <c:v>-0.56573046102847913</c:v>
                </c:pt>
                <c:pt idx="322">
                  <c:v>-0.55932536749561867</c:v>
                </c:pt>
                <c:pt idx="323">
                  <c:v>-0.55299296013834009</c:v>
                </c:pt>
                <c:pt idx="324">
                  <c:v>-0.54673241599297262</c:v>
                </c:pt>
                <c:pt idx="325">
                  <c:v>-0.54054292124743419</c:v>
                </c:pt>
                <c:pt idx="326">
                  <c:v>-0.53442367114643696</c:v>
                </c:pt>
                <c:pt idx="327">
                  <c:v>-0.52837386989741197</c:v>
                </c:pt>
                <c:pt idx="328">
                  <c:v>-0.52239273057716318</c:v>
                </c:pt>
                <c:pt idx="329">
                  <c:v>-0.51647947503925251</c:v>
                </c:pt>
                <c:pt idx="330">
                  <c:v>-0.51063333382212039</c:v>
                </c:pt>
                <c:pt idx="331">
                  <c:v>-0.50485354605794774</c:v>
                </c:pt>
                <c:pt idx="332">
                  <c:v>-0.4991393593822489</c:v>
                </c:pt>
                <c:pt idx="333">
                  <c:v>-0.49349002984422219</c:v>
                </c:pt>
                <c:pt idx="334">
                  <c:v>-0.48790482181782885</c:v>
                </c:pt>
                <c:pt idx="335">
                  <c:v>-0.48238300791363148</c:v>
                </c:pt>
                <c:pt idx="336">
                  <c:v>-0.47692386889137095</c:v>
                </c:pt>
                <c:pt idx="337">
                  <c:v>-0.47152669357329458</c:v>
                </c:pt>
                <c:pt idx="338">
                  <c:v>-0.46619077875823206</c:v>
                </c:pt>
                <c:pt idx="339">
                  <c:v>-0.46091542913641637</c:v>
                </c:pt>
                <c:pt idx="340">
                  <c:v>-0.45569995720505913</c:v>
                </c:pt>
                <c:pt idx="341">
                  <c:v>-0.45054368318466576</c:v>
                </c:pt>
                <c:pt idx="342">
                  <c:v>-0.44544593493610202</c:v>
                </c:pt>
                <c:pt idx="343">
                  <c:v>-0.44040604787840454</c:v>
                </c:pt>
                <c:pt idx="344">
                  <c:v>-0.43542336490733385</c:v>
                </c:pt>
                <c:pt idx="345">
                  <c:v>-0.43049723631467457</c:v>
                </c:pt>
                <c:pt idx="346">
                  <c:v>-0.4256270197082711</c:v>
                </c:pt>
                <c:pt idx="347">
                  <c:v>-0.42081207993280439</c:v>
                </c:pt>
                <c:pt idx="348">
                  <c:v>-0.41605178899130946</c:v>
                </c:pt>
                <c:pt idx="349">
                  <c:v>-0.41134552596741703</c:v>
                </c:pt>
                <c:pt idx="350">
                  <c:v>-0.40669267694834066</c:v>
                </c:pt>
                <c:pt idx="351">
                  <c:v>-0.40209263494857916</c:v>
                </c:pt>
                <c:pt idx="352">
                  <c:v>-0.39754479983435725</c:v>
                </c:pt>
                <c:pt idx="353">
                  <c:v>-0.39304857824877942</c:v>
                </c:pt>
                <c:pt idx="354">
                  <c:v>-0.38860338353771195</c:v>
                </c:pt>
                <c:pt idx="355">
                  <c:v>-0.38420863567637642</c:v>
                </c:pt>
                <c:pt idx="356">
                  <c:v>-0.37986376119665638</c:v>
                </c:pt>
                <c:pt idx="357">
                  <c:v>-0.37556819311511874</c:v>
                </c:pt>
                <c:pt idx="358">
                  <c:v>-0.37132137086173511</c:v>
                </c:pt>
                <c:pt idx="359">
                  <c:v>-0.36712274020930846</c:v>
                </c:pt>
                <c:pt idx="360">
                  <c:v>-0.36297175320359759</c:v>
                </c:pt>
                <c:pt idx="361">
                  <c:v>-0.35886786809413429</c:v>
                </c:pt>
                <c:pt idx="362">
                  <c:v>-0.35481054926573435</c:v>
                </c:pt>
                <c:pt idx="363">
                  <c:v>-0.35079926717068866</c:v>
                </c:pt>
                <c:pt idx="364">
                  <c:v>-0.346833498261642</c:v>
                </c:pt>
                <c:pt idx="365">
                  <c:v>-0.34291272492514524</c:v>
                </c:pt>
                <c:pt idx="366">
                  <c:v>-0.3390364354158798</c:v>
                </c:pt>
                <c:pt idx="367">
                  <c:v>-0.3352041237915564</c:v>
                </c:pt>
                <c:pt idx="368">
                  <c:v>-0.33141528984846824</c:v>
                </c:pt>
                <c:pt idx="369">
                  <c:v>-0.3276694390577129</c:v>
                </c:pt>
                <c:pt idx="370">
                  <c:v>-0.32396608250206127</c:v>
                </c:pt>
                <c:pt idx="371">
                  <c:v>-0.32030473681348176</c:v>
                </c:pt>
                <c:pt idx="372">
                  <c:v>-0.31668492411130583</c:v>
                </c:pt>
                <c:pt idx="373">
                  <c:v>-0.31310617194103635</c:v>
                </c:pt>
                <c:pt idx="374">
                  <c:v>-0.30956801321379057</c:v>
                </c:pt>
                <c:pt idx="375">
                  <c:v>-0.30606998614637237</c:v>
                </c:pt>
                <c:pt idx="376">
                  <c:v>-0.30261163420197318</c:v>
                </c:pt>
                <c:pt idx="377">
                  <c:v>-0.29919250603149139</c:v>
                </c:pt>
                <c:pt idx="378">
                  <c:v>-0.29581215541546879</c:v>
                </c:pt>
                <c:pt idx="379">
                  <c:v>-0.292470141206637</c:v>
                </c:pt>
                <c:pt idx="380">
                  <c:v>-0.28916602727307039</c:v>
                </c:pt>
                <c:pt idx="381">
                  <c:v>-0.28589938244194235</c:v>
                </c:pt>
                <c:pt idx="382">
                  <c:v>-0.28266978044387114</c:v>
                </c:pt>
                <c:pt idx="383">
                  <c:v>-0.27947679985786561</c:v>
                </c:pt>
                <c:pt idx="384">
                  <c:v>-0.27632002405684808</c:v>
                </c:pt>
                <c:pt idx="385">
                  <c:v>-0.27319904115376537</c:v>
                </c:pt>
                <c:pt idx="386">
                  <c:v>-0.27011344394827025</c:v>
                </c:pt>
                <c:pt idx="387">
                  <c:v>-0.26706282987397834</c:v>
                </c:pt>
                <c:pt idx="388">
                  <c:v>-0.26404680094628741</c:v>
                </c:pt>
                <c:pt idx="389">
                  <c:v>-0.26106496371075849</c:v>
                </c:pt>
                <c:pt idx="390">
                  <c:v>-0.25811692919205492</c:v>
                </c:pt>
                <c:pt idx="391">
                  <c:v>-0.25520231284342954</c:v>
                </c:pt>
                <c:pt idx="392">
                  <c:v>-0.25232073449675774</c:v>
                </c:pt>
                <c:pt idx="393">
                  <c:v>-0.24947181831311502</c:v>
                </c:pt>
                <c:pt idx="394">
                  <c:v>-0.2466551927338847</c:v>
                </c:pt>
                <c:pt idx="395">
                  <c:v>-0.24387049043240197</c:v>
                </c:pt>
                <c:pt idx="396">
                  <c:v>-0.24111734826612041</c:v>
                </c:pt>
                <c:pt idx="397">
                  <c:v>-0.23839540722930042</c:v>
                </c:pt>
                <c:pt idx="398">
                  <c:v>-0.23570431240621598</c:v>
                </c:pt>
                <c:pt idx="399">
                  <c:v>-0.2330437129248672</c:v>
                </c:pt>
                <c:pt idx="400">
                  <c:v>-0.23041326191120703</c:v>
                </c:pt>
                <c:pt idx="401">
                  <c:v>-0.227812616443861</c:v>
                </c:pt>
                <c:pt idx="402">
                  <c:v>-0.22524143750935113</c:v>
                </c:pt>
                <c:pt idx="403">
                  <c:v>-0.2226993899578055</c:v>
                </c:pt>
                <c:pt idx="404">
                  <c:v>-0.22018614245915988</c:v>
                </c:pt>
                <c:pt idx="405">
                  <c:v>-0.21770136745983848</c:v>
                </c:pt>
                <c:pt idx="406">
                  <c:v>-0.21524474113991232</c:v>
                </c:pt>
                <c:pt idx="407">
                  <c:v>-0.21281594337073304</c:v>
                </c:pt>
                <c:pt idx="408">
                  <c:v>-0.21041465767303197</c:v>
                </c:pt>
                <c:pt idx="409">
                  <c:v>-0.20804057117548375</c:v>
                </c:pt>
                <c:pt idx="410">
                  <c:v>-0.2056933745737293</c:v>
                </c:pt>
                <c:pt idx="411">
                  <c:v>-0.20337276208985217</c:v>
                </c:pt>
                <c:pt idx="412">
                  <c:v>-0.20107843143230517</c:v>
                </c:pt>
                <c:pt idx="413">
                  <c:v>-0.19881008375628123</c:v>
                </c:pt>
                <c:pt idx="414">
                  <c:v>-0.19656742362452601</c:v>
                </c:pt>
                <c:pt idx="415">
                  <c:v>-0.19435015896858601</c:v>
                </c:pt>
                <c:pt idx="416">
                  <c:v>-0.19215800105048797</c:v>
                </c:pt>
                <c:pt idx="417">
                  <c:v>-0.1899906644248463</c:v>
                </c:pt>
                <c:pt idx="418">
                  <c:v>-0.18784786690139194</c:v>
                </c:pt>
                <c:pt idx="419">
                  <c:v>-0.18572932950792148</c:v>
                </c:pt>
                <c:pt idx="420">
                  <c:v>-0.18363477645365955</c:v>
                </c:pt>
                <c:pt idx="421">
                  <c:v>-0.18156393509302962</c:v>
                </c:pt>
                <c:pt idx="422">
                  <c:v>-0.17951653588983318</c:v>
                </c:pt>
                <c:pt idx="423">
                  <c:v>-0.17749231238182803</c:v>
                </c:pt>
                <c:pt idx="424">
                  <c:v>-0.17549100114570376</c:v>
                </c:pt>
                <c:pt idx="425">
                  <c:v>-0.1735123417624525</c:v>
                </c:pt>
                <c:pt idx="426">
                  <c:v>-0.17155607678312448</c:v>
                </c:pt>
                <c:pt idx="427">
                  <c:v>-0.16962195169497193</c:v>
                </c:pt>
                <c:pt idx="428">
                  <c:v>-0.16770971488797201</c:v>
                </c:pt>
                <c:pt idx="429">
                  <c:v>-0.16581911762172621</c:v>
                </c:pt>
                <c:pt idx="430">
                  <c:v>-0.16394991399273287</c:v>
                </c:pt>
                <c:pt idx="431">
                  <c:v>-0.16210186090202788</c:v>
                </c:pt>
                <c:pt idx="432">
                  <c:v>-0.1602747180231901</c:v>
                </c:pt>
                <c:pt idx="433">
                  <c:v>-0.15846824777070845</c:v>
                </c:pt>
                <c:pt idx="434">
                  <c:v>-0.15668221526870407</c:v>
                </c:pt>
                <c:pt idx="435">
                  <c:v>-0.15491638832000784</c:v>
                </c:pt>
                <c:pt idx="436">
                  <c:v>-0.15317053737558511</c:v>
                </c:pt>
                <c:pt idx="437">
                  <c:v>-0.15144443550430753</c:v>
                </c:pt>
                <c:pt idx="438">
                  <c:v>-0.14973785836306511</c:v>
                </c:pt>
                <c:pt idx="439">
                  <c:v>-0.14805058416721822</c:v>
                </c:pt>
                <c:pt idx="440">
                  <c:v>-0.14638239366138256</c:v>
                </c:pt>
                <c:pt idx="441">
                  <c:v>-0.14473307009054504</c:v>
                </c:pt>
                <c:pt idx="442">
                  <c:v>-0.14310239917150799</c:v>
                </c:pt>
                <c:pt idx="443">
                  <c:v>-0.14149016906465531</c:v>
                </c:pt>
                <c:pt idx="444">
                  <c:v>-0.13989617034604046</c:v>
                </c:pt>
                <c:pt idx="445">
                  <c:v>-0.13832019597978962</c:v>
                </c:pt>
                <c:pt idx="446">
                  <c:v>-0.1367620412908189</c:v>
                </c:pt>
                <c:pt idx="447">
                  <c:v>-0.13522150393786034</c:v>
                </c:pt>
                <c:pt idx="448">
                  <c:v>-0.13369838388679575</c:v>
                </c:pt>
                <c:pt idx="449">
                  <c:v>-0.13219248338429135</c:v>
                </c:pt>
                <c:pt idx="450">
                  <c:v>-0.1307036069317345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fit_2NN_HCP!$D$19:$D$469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fit_2NN_HCP!$E$19:$E$469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fit_2NN_HCP!$H$18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fit_2NN_HCP!$H$19:$H$469</c:f>
              <c:numCache>
                <c:formatCode>0.0000</c:formatCode>
                <c:ptCount val="451"/>
                <c:pt idx="0">
                  <c:v>0.96540615037854016</c:v>
                </c:pt>
                <c:pt idx="1">
                  <c:v>0.5118453295196369</c:v>
                </c:pt>
                <c:pt idx="2">
                  <c:v>7.8049794473855363E-2</c:v>
                </c:pt>
                <c:pt idx="3">
                  <c:v>-0.33667221422280008</c:v>
                </c:pt>
                <c:pt idx="4">
                  <c:v>-0.73299022665995794</c:v>
                </c:pt>
                <c:pt idx="5">
                  <c:v>-1.1115522209330346</c:v>
                </c:pt>
                <c:pt idx="6">
                  <c:v>-1.4729852807225936</c:v>
                </c:pt>
                <c:pt idx="7">
                  <c:v>-1.8178962336317057</c:v>
                </c:pt>
                <c:pt idx="8">
                  <c:v>-2.146872270824741</c:v>
                </c:pt>
                <c:pt idx="9">
                  <c:v>-2.4604815484961788</c:v>
                </c:pt>
                <c:pt idx="10">
                  <c:v>-2.7592737716835258</c:v>
                </c:pt>
                <c:pt idx="11">
                  <c:v>-3.0437807609243284</c:v>
                </c:pt>
                <c:pt idx="12">
                  <c:v>-3.3145170022435266</c:v>
                </c:pt>
                <c:pt idx="13">
                  <c:v>-3.5719801809440748</c:v>
                </c:pt>
                <c:pt idx="14">
                  <c:v>-3.8166516996607078</c:v>
                </c:pt>
                <c:pt idx="15">
                  <c:v>-4.0489971811241121</c:v>
                </c:pt>
                <c:pt idx="16">
                  <c:v>-4.2694669560704277</c:v>
                </c:pt>
                <c:pt idx="17">
                  <c:v>-4.4784965367190424</c:v>
                </c:pt>
                <c:pt idx="18">
                  <c:v>-4.6765070762299228</c:v>
                </c:pt>
                <c:pt idx="19">
                  <c:v>-4.8639058145404688</c:v>
                </c:pt>
                <c:pt idx="20">
                  <c:v>-5.0410865109707377</c:v>
                </c:pt>
                <c:pt idx="21">
                  <c:v>-5.2084298639751863</c:v>
                </c:pt>
                <c:pt idx="22">
                  <c:v>-5.3663039184086072</c:v>
                </c:pt>
                <c:pt idx="23">
                  <c:v>-5.5150644606637638</c:v>
                </c:pt>
                <c:pt idx="24">
                  <c:v>-5.6550554020283021</c:v>
                </c:pt>
                <c:pt idx="25">
                  <c:v>-5.7866091505988946</c:v>
                </c:pt>
                <c:pt idx="26">
                  <c:v>-5.9100469720812008</c:v>
                </c:pt>
                <c:pt idx="27">
                  <c:v>-6.0256793397950821</c:v>
                </c:pt>
                <c:pt idx="28">
                  <c:v>-6.1338062741956421</c:v>
                </c:pt>
                <c:pt idx="29">
                  <c:v>-6.2347176722120237</c:v>
                </c:pt>
                <c:pt idx="30">
                  <c:v>-6.3286936266974623</c:v>
                </c:pt>
                <c:pt idx="31">
                  <c:v>-6.4160047362760011</c:v>
                </c:pt>
                <c:pt idx="32">
                  <c:v>-6.4969124058631644</c:v>
                </c:pt>
                <c:pt idx="33">
                  <c:v>-6.5716691381303027</c:v>
                </c:pt>
                <c:pt idx="34">
                  <c:v>-6.6405188161746809</c:v>
                </c:pt>
                <c:pt idx="35">
                  <c:v>-6.7036969776501243</c:v>
                </c:pt>
                <c:pt idx="36">
                  <c:v>-6.7614310806058286</c:v>
                </c:pt>
                <c:pt idx="37">
                  <c:v>-6.8139407612741083</c:v>
                </c:pt>
                <c:pt idx="38">
                  <c:v>-6.861438084040989</c:v>
                </c:pt>
                <c:pt idx="39">
                  <c:v>-6.9041277838271142</c:v>
                </c:pt>
                <c:pt idx="40">
                  <c:v>-6.942207501099932</c:v>
                </c:pt>
                <c:pt idx="41">
                  <c:v>-6.9758680097320163</c:v>
                </c:pt>
                <c:pt idx="42">
                  <c:v>-7.0052934379142346</c:v>
                </c:pt>
                <c:pt idx="43">
                  <c:v>-7.0306614823267237</c:v>
                </c:pt>
                <c:pt idx="44">
                  <c:v>-7.0521436157647877</c:v>
                </c:pt>
                <c:pt idx="45">
                  <c:v>-7.0699052884113431</c:v>
                </c:pt>
                <c:pt idx="46">
                  <c:v>-7.0841061229421438</c:v>
                </c:pt>
                <c:pt idx="47">
                  <c:v>-7.0949001036446893</c:v>
                </c:pt>
                <c:pt idx="48">
                  <c:v>-7.1024357597266699</c:v>
                </c:pt>
                <c:pt idx="49">
                  <c:v>-7.1068563429848002</c:v>
                </c:pt>
                <c:pt idx="50">
                  <c:v>-7.1082999999999998</c:v>
                </c:pt>
                <c:pt idx="51">
                  <c:v>-7.1068999390203214</c:v>
                </c:pt>
                <c:pt idx="52">
                  <c:v>-7.1027845916882431</c:v>
                </c:pt>
                <c:pt idx="53">
                  <c:v>-7.0960777697646771</c:v>
                </c:pt>
                <c:pt idx="54">
                  <c:v>-7.0868988169975902</c:v>
                </c:pt>
                <c:pt idx="55">
                  <c:v>-7.0753627562789987</c:v>
                </c:pt>
                <c:pt idx="56">
                  <c:v>-7.0615804322299374</c:v>
                </c:pt>
                <c:pt idx="57">
                  <c:v>-7.0456586493491162</c:v>
                </c:pt>
                <c:pt idx="58">
                  <c:v>-7.0277003058569729</c:v>
                </c:pt>
                <c:pt idx="59">
                  <c:v>-7.0078045233632213</c:v>
                </c:pt>
                <c:pt idx="60">
                  <c:v>-6.9860667724821699</c:v>
                </c:pt>
                <c:pt idx="61">
                  <c:v>-6.9625789945166776</c:v>
                </c:pt>
                <c:pt idx="62">
                  <c:v>-6.9374297193280521</c:v>
                </c:pt>
                <c:pt idx="63">
                  <c:v>-6.9107041795058555</c:v>
                </c:pt>
                <c:pt idx="64">
                  <c:v>-6.882484420948332</c:v>
                </c:pt>
                <c:pt idx="65">
                  <c:v>-6.8528494099609674</c:v>
                </c:pt>
                <c:pt idx="66">
                  <c:v>-6.8218751369776136</c:v>
                </c:pt>
                <c:pt idx="67">
                  <c:v>-6.7896347170055789</c:v>
                </c:pt>
                <c:pt idx="68">
                  <c:v>-6.7561984868931981</c:v>
                </c:pt>
                <c:pt idx="69">
                  <c:v>-6.7216340995155264</c:v>
                </c:pt>
                <c:pt idx="70">
                  <c:v>-6.6860066149710375</c:v>
                </c:pt>
                <c:pt idx="71">
                  <c:v>-6.6493785888795509</c:v>
                </c:pt>
                <c:pt idx="72">
                  <c:v>-6.611810157868967</c:v>
                </c:pt>
                <c:pt idx="73">
                  <c:v>-6.5733591223358596</c:v>
                </c:pt>
                <c:pt idx="74">
                  <c:v>-6.5340810265625384</c:v>
                </c:pt>
                <c:pt idx="75">
                  <c:v>-6.4940292362707481</c:v>
                </c:pt>
                <c:pt idx="76">
                  <c:v>-6.4532550136898701</c:v>
                </c:pt>
                <c:pt idx="77">
                  <c:v>-6.4118075902152265</c:v>
                </c:pt>
                <c:pt idx="78">
                  <c:v>-6.3697342367298884</c:v>
                </c:pt>
                <c:pt idx="79">
                  <c:v>-6.3270803316612065</c:v>
                </c:pt>
                <c:pt idx="80">
                  <c:v>-6.2838894268412711</c:v>
                </c:pt>
                <c:pt idx="81">
                  <c:v>-6.2402033112384547</c:v>
                </c:pt>
                <c:pt idx="82">
                  <c:v>-6.1960620726251774</c:v>
                </c:pt>
                <c:pt idx="83">
                  <c:v>-6.1515041572452338</c:v>
                </c:pt>
                <c:pt idx="84">
                  <c:v>-6.1065664275420719</c:v>
                </c:pt>
                <c:pt idx="85">
                  <c:v>-6.0612842180076241</c:v>
                </c:pt>
                <c:pt idx="86">
                  <c:v>-6.0156913892096116</c:v>
                </c:pt>
                <c:pt idx="87">
                  <c:v>-5.9698203800534344</c:v>
                </c:pt>
                <c:pt idx="88">
                  <c:v>-5.9237022583331953</c:v>
                </c:pt>
                <c:pt idx="89">
                  <c:v>-5.8773667696247278</c:v>
                </c:pt>
                <c:pt idx="90">
                  <c:v>-5.8308423845720085</c:v>
                </c:pt>
                <c:pt idx="91">
                  <c:v>-5.7841563446167408</c:v>
                </c:pt>
                <c:pt idx="92">
                  <c:v>-5.7373347062194906</c:v>
                </c:pt>
                <c:pt idx="93">
                  <c:v>-5.6904023836192659</c:v>
                </c:pt>
                <c:pt idx="94">
                  <c:v>-5.6433831901770928</c:v>
                </c:pt>
                <c:pt idx="95">
                  <c:v>-5.5962998783477351</c:v>
                </c:pt>
                <c:pt idx="96">
                  <c:v>-5.5491741783224402</c:v>
                </c:pt>
                <c:pt idx="97">
                  <c:v>-5.5020268353842905</c:v>
                </c:pt>
                <c:pt idx="98">
                  <c:v>-5.4548776460164881</c:v>
                </c:pt>
                <c:pt idx="99">
                  <c:v>-5.4077454928027544</c:v>
                </c:pt>
                <c:pt idx="100">
                  <c:v>-5.3606483781577747</c:v>
                </c:pt>
                <c:pt idx="101">
                  <c:v>-5.3136034569245449</c:v>
                </c:pt>
                <c:pt idx="102">
                  <c:v>-5.2666270678743619</c:v>
                </c:pt>
                <c:pt idx="103">
                  <c:v>-5.2197347641440919</c:v>
                </c:pt>
                <c:pt idx="104">
                  <c:v>-5.1729413426443758</c:v>
                </c:pt>
                <c:pt idx="105">
                  <c:v>-5.1262608724713399</c:v>
                </c:pt>
                <c:pt idx="106">
                  <c:v>-5.0797067223534658</c:v>
                </c:pt>
                <c:pt idx="107">
                  <c:v>-5.033291587164304</c:v>
                </c:pt>
                <c:pt idx="108">
                  <c:v>-4.9870275135307436</c:v>
                </c:pt>
                <c:pt idx="109">
                  <c:v>-4.9409259245657209</c:v>
                </c:pt>
                <c:pt idx="110">
                  <c:v>-4.8949976437533369</c:v>
                </c:pt>
                <c:pt idx="111">
                  <c:v>-4.8492529180134953</c:v>
                </c:pt>
                <c:pt idx="112">
                  <c:v>-4.803701439972401</c:v>
                </c:pt>
                <c:pt idx="113">
                  <c:v>-4.7583523694643786</c:v>
                </c:pt>
                <c:pt idx="114">
                  <c:v>-4.713214354289792</c:v>
                </c:pt>
                <c:pt idx="115">
                  <c:v>-4.6682955502530037</c:v>
                </c:pt>
                <c:pt idx="116">
                  <c:v>-4.6236036405036405</c:v>
                </c:pt>
                <c:pt idx="117">
                  <c:v>-4.5791458542036922</c:v>
                </c:pt>
                <c:pt idx="118">
                  <c:v>-4.5349289845422911</c:v>
                </c:pt>
                <c:pt idx="119">
                  <c:v>-4.4909594061193463</c:v>
                </c:pt>
                <c:pt idx="120">
                  <c:v>-4.4472430917185761</c:v>
                </c:pt>
                <c:pt idx="121">
                  <c:v>-4.4037856284897989</c:v>
                </c:pt>
                <c:pt idx="122">
                  <c:v>-4.3605922335598049</c:v>
                </c:pt>
                <c:pt idx="123">
                  <c:v>-4.3176677690904786</c:v>
                </c:pt>
                <c:pt idx="124">
                  <c:v>-4.2750167568022857</c:v>
                </c:pt>
                <c:pt idx="125">
                  <c:v>-4.2326433919806838</c:v>
                </c:pt>
                <c:pt idx="126">
                  <c:v>-4.1905515569824567</c:v>
                </c:pt>
                <c:pt idx="127">
                  <c:v>-4.1487448342584701</c:v>
                </c:pt>
                <c:pt idx="128">
                  <c:v>-4.107226518908802</c:v>
                </c:pt>
                <c:pt idx="129">
                  <c:v>-4.0659996307857407</c:v>
                </c:pt>
                <c:pt idx="130">
                  <c:v>-4.0250669261596199</c:v>
                </c:pt>
                <c:pt idx="131">
                  <c:v>-3.9844309089620422</c:v>
                </c:pt>
                <c:pt idx="132">
                  <c:v>-3.9440938416205382</c:v>
                </c:pt>
                <c:pt idx="133">
                  <c:v>-3.9040577554983087</c:v>
                </c:pt>
                <c:pt idx="134">
                  <c:v>-3.8643244609522389</c:v>
                </c:pt>
                <c:pt idx="135">
                  <c:v>-3.8248955570220025</c:v>
                </c:pt>
                <c:pt idx="136">
                  <c:v>-3.7857724407625901</c:v>
                </c:pt>
                <c:pt idx="137">
                  <c:v>-3.7469563162323274</c:v>
                </c:pt>
                <c:pt idx="138">
                  <c:v>-3.7084482031479391</c:v>
                </c:pt>
                <c:pt idx="139">
                  <c:v>-3.6702489452179519</c:v>
                </c:pt>
                <c:pt idx="140">
                  <c:v>-3.6323592181653148</c:v>
                </c:pt>
                <c:pt idx="141">
                  <c:v>-3.5947795374497895</c:v>
                </c:pt>
                <c:pt idx="142">
                  <c:v>-3.5575102657003272</c:v>
                </c:pt>
                <c:pt idx="143">
                  <c:v>-3.5205516198673235</c:v>
                </c:pt>
                <c:pt idx="144">
                  <c:v>-3.4839036781043227</c:v>
                </c:pt>
                <c:pt idx="145">
                  <c:v>-3.447566386388448</c:v>
                </c:pt>
                <c:pt idx="146">
                  <c:v>-3.4115395648885265</c:v>
                </c:pt>
                <c:pt idx="147">
                  <c:v>-3.3758229140895901</c:v>
                </c:pt>
                <c:pt idx="148">
                  <c:v>-3.3404160206821736</c:v>
                </c:pt>
                <c:pt idx="149">
                  <c:v>-3.3053183632245329</c:v>
                </c:pt>
                <c:pt idx="150">
                  <c:v>-3.2705293175856638</c:v>
                </c:pt>
                <c:pt idx="151">
                  <c:v>-3.2360481621767496</c:v>
                </c:pt>
                <c:pt idx="152">
                  <c:v>-3.2018740829783985</c:v>
                </c:pt>
                <c:pt idx="153">
                  <c:v>-3.1680061783708151</c:v>
                </c:pt>
                <c:pt idx="154">
                  <c:v>-3.1344434637738114</c:v>
                </c:pt>
                <c:pt idx="155">
                  <c:v>-3.1011848761033378</c:v>
                </c:pt>
                <c:pt idx="156">
                  <c:v>-3.0682292780509828</c:v>
                </c:pt>
                <c:pt idx="157">
                  <c:v>-3.0355754621927207</c:v>
                </c:pt>
                <c:pt idx="158">
                  <c:v>-3.0032221549329234</c:v>
                </c:pt>
                <c:pt idx="159">
                  <c:v>-2.971168020289511</c:v>
                </c:pt>
                <c:pt idx="160">
                  <c:v>-2.9394116635258798</c:v>
                </c:pt>
                <c:pt idx="161">
                  <c:v>-2.9079516346350953</c:v>
                </c:pt>
                <c:pt idx="162">
                  <c:v>-2.8767864316816278</c:v>
                </c:pt>
                <c:pt idx="163">
                  <c:v>-2.8459145040057505</c:v>
                </c:pt>
                <c:pt idx="164">
                  <c:v>-2.8153342552955558</c:v>
                </c:pt>
                <c:pt idx="165">
                  <c:v>-2.7850440465313575</c:v>
                </c:pt>
                <c:pt idx="166">
                  <c:v>-2.7550421988071196</c:v>
                </c:pt>
                <c:pt idx="167">
                  <c:v>-2.7253269960333641</c:v>
                </c:pt>
                <c:pt idx="168">
                  <c:v>-2.6958966875258965</c:v>
                </c:pt>
                <c:pt idx="169">
                  <c:v>-2.6667494904845097</c:v>
                </c:pt>
                <c:pt idx="170">
                  <c:v>-2.6378835923657178</c:v>
                </c:pt>
                <c:pt idx="171">
                  <c:v>-2.6092971531534048</c:v>
                </c:pt>
                <c:pt idx="172">
                  <c:v>-2.5809883075311708</c:v>
                </c:pt>
                <c:pt idx="173">
                  <c:v>-2.5529551669600137</c:v>
                </c:pt>
                <c:pt idx="174">
                  <c:v>-2.5251958216648629</c:v>
                </c:pt>
                <c:pt idx="175">
                  <c:v>-2.4977083425333664</c:v>
                </c:pt>
                <c:pt idx="176">
                  <c:v>-2.4704907829302201</c:v>
                </c:pt>
                <c:pt idx="177">
                  <c:v>-2.4435411804302065</c:v>
                </c:pt>
                <c:pt idx="178">
                  <c:v>-2.4168575584730072</c:v>
                </c:pt>
                <c:pt idx="179">
                  <c:v>-2.3904379279427554</c:v>
                </c:pt>
                <c:pt idx="180">
                  <c:v>-2.3642802886751766</c:v>
                </c:pt>
                <c:pt idx="181">
                  <c:v>-2.338382630895083</c:v>
                </c:pt>
                <c:pt idx="182">
                  <c:v>-2.3127429365868881</c:v>
                </c:pt>
                <c:pt idx="183">
                  <c:v>-2.2873591808007121</c:v>
                </c:pt>
                <c:pt idx="184">
                  <c:v>-2.2622293328965499</c:v>
                </c:pt>
                <c:pt idx="185">
                  <c:v>-2.2373513577289259</c:v>
                </c:pt>
                <c:pt idx="186">
                  <c:v>-2.2127232167743203</c:v>
                </c:pt>
                <c:pt idx="187">
                  <c:v>-2.1883428692036171</c:v>
                </c:pt>
                <c:pt idx="188">
                  <c:v>-2.1642082729017242</c:v>
                </c:pt>
                <c:pt idx="189">
                  <c:v>-2.140317385436441</c:v>
                </c:pt>
                <c:pt idx="190">
                  <c:v>-2.1166681649785879</c:v>
                </c:pt>
                <c:pt idx="191">
                  <c:v>-2.0932585711753231</c:v>
                </c:pt>
                <c:pt idx="192">
                  <c:v>-2.0700865659785195</c:v>
                </c:pt>
                <c:pt idx="193">
                  <c:v>-2.0471501144299986</c:v>
                </c:pt>
                <c:pt idx="194">
                  <c:v>-2.0244471854053647</c:v>
                </c:pt>
                <c:pt idx="195">
                  <c:v>-2.0019757523180997</c:v>
                </c:pt>
                <c:pt idx="196">
                  <c:v>-1.9797337937855488</c:v>
                </c:pt>
                <c:pt idx="197">
                  <c:v>-1.9577192942583441</c:v>
                </c:pt>
                <c:pt idx="198">
                  <c:v>-1.9359302446147668</c:v>
                </c:pt>
                <c:pt idx="199">
                  <c:v>-1.9143646427214991</c:v>
                </c:pt>
                <c:pt idx="200">
                  <c:v>-1.8930204939621504</c:v>
                </c:pt>
                <c:pt idx="201">
                  <c:v>-1.8718958117349154</c:v>
                </c:pt>
                <c:pt idx="202">
                  <c:v>-1.8509886179206405</c:v>
                </c:pt>
                <c:pt idx="203">
                  <c:v>-1.83029694332256</c:v>
                </c:pt>
                <c:pt idx="204">
                  <c:v>-1.8098188280788958</c:v>
                </c:pt>
                <c:pt idx="205">
                  <c:v>-1.7895523220494767</c:v>
                </c:pt>
                <c:pt idx="206">
                  <c:v>-1.7694954851774956</c:v>
                </c:pt>
                <c:pt idx="207">
                  <c:v>-1.7496463878274748</c:v>
                </c:pt>
                <c:pt idx="208">
                  <c:v>-1.7300031111004697</c:v>
                </c:pt>
                <c:pt idx="209">
                  <c:v>-1.7105637471275126</c:v>
                </c:pt>
                <c:pt idx="210">
                  <c:v>-1.6913263993422436</c:v>
                </c:pt>
                <c:pt idx="211">
                  <c:v>-1.6722891827336575</c:v>
                </c:pt>
                <c:pt idx="212">
                  <c:v>-1.6534502240798501</c:v>
                </c:pt>
                <c:pt idx="213">
                  <c:v>-1.6348076621636165</c:v>
                </c:pt>
                <c:pt idx="214">
                  <c:v>-1.6163596479707181</c:v>
                </c:pt>
                <c:pt idx="215">
                  <c:v>-1.5981043448716186</c:v>
                </c:pt>
                <c:pt idx="216">
                  <c:v>-1.5800399287874303</c:v>
                </c:pt>
                <c:pt idx="217">
                  <c:v>-1.5621645883408184</c:v>
                </c:pt>
                <c:pt idx="218">
                  <c:v>-1.5444765249925503</c:v>
                </c:pt>
                <c:pt idx="219">
                  <c:v>-1.5269739531643722</c:v>
                </c:pt>
                <c:pt idx="220">
                  <c:v>-1.5096551003488572</c:v>
                </c:pt>
                <c:pt idx="221">
                  <c:v>-1.4925182072068499</c:v>
                </c:pt>
                <c:pt idx="222">
                  <c:v>-1.4755615276531031</c:v>
                </c:pt>
                <c:pt idx="223">
                  <c:v>-1.4587833289306842</c:v>
                </c:pt>
                <c:pt idx="224">
                  <c:v>-1.4421818916746978</c:v>
                </c:pt>
                <c:pt idx="225">
                  <c:v>-1.425755509965861</c:v>
                </c:pt>
                <c:pt idx="226">
                  <c:v>-1.4095024913744356</c:v>
                </c:pt>
                <c:pt idx="227">
                  <c:v>-1.3934211569950052</c:v>
                </c:pt>
                <c:pt idx="228">
                  <c:v>-1.3775098414725677</c:v>
                </c:pt>
                <c:pt idx="229">
                  <c:v>-1.3617668930203906</c:v>
                </c:pt>
                <c:pt idx="230">
                  <c:v>-1.3461906734300662</c:v>
                </c:pt>
                <c:pt idx="231">
                  <c:v>-1.3307795580741673</c:v>
                </c:pt>
                <c:pt idx="232">
                  <c:v>-1.3155319359019146</c:v>
                </c:pt>
                <c:pt idx="233">
                  <c:v>-1.3004462094282261</c:v>
                </c:pt>
                <c:pt idx="234">
                  <c:v>-1.2855207947165177</c:v>
                </c:pt>
                <c:pt idx="235">
                  <c:v>-1.2707541213555991</c:v>
                </c:pt>
                <c:pt idx="236">
                  <c:v>-1.2561446324310046</c:v>
                </c:pt>
                <c:pt idx="237">
                  <c:v>-1.2416907844910769</c:v>
                </c:pt>
                <c:pt idx="238">
                  <c:v>-1.2273910475081087</c:v>
                </c:pt>
                <c:pt idx="239">
                  <c:v>-1.2132439048348365</c:v>
                </c:pt>
                <c:pt idx="240">
                  <c:v>-1.1992478531565707</c:v>
                </c:pt>
                <c:pt idx="241">
                  <c:v>-1.1854014024392239</c:v>
                </c:pt>
                <c:pt idx="242">
                  <c:v>-1.1717030758735014</c:v>
                </c:pt>
                <c:pt idx="243">
                  <c:v>-1.1581514098154946</c:v>
                </c:pt>
                <c:pt idx="244">
                  <c:v>-1.1447449537239132</c:v>
                </c:pt>
                <c:pt idx="245">
                  <c:v>-1.1314822700941813</c:v>
                </c:pt>
                <c:pt idx="246">
                  <c:v>-1.118361934389613</c:v>
                </c:pt>
                <c:pt idx="247">
                  <c:v>-1.1053825349698689</c:v>
                </c:pt>
                <c:pt idx="248">
                  <c:v>-1.092542673016889</c:v>
                </c:pt>
                <c:pt idx="249">
                  <c:v>-1.0798409624584924</c:v>
                </c:pt>
                <c:pt idx="250">
                  <c:v>-1.067276029889817</c:v>
                </c:pt>
                <c:pt idx="251">
                  <c:v>-1.0548465144927728</c:v>
                </c:pt>
                <c:pt idx="252">
                  <c:v>-1.0425510679536627</c:v>
                </c:pt>
                <c:pt idx="253">
                  <c:v>-1.0303883543791388</c:v>
                </c:pt>
                <c:pt idx="254">
                  <c:v>-1.0183570502106229</c:v>
                </c:pt>
                <c:pt idx="255">
                  <c:v>-1.0064558441373459</c:v>
                </c:pt>
                <c:pt idx="256">
                  <c:v>-0.99468343700812989</c:v>
                </c:pt>
                <c:pt idx="257">
                  <c:v>-0.98303854174204608</c:v>
                </c:pt>
                <c:pt idx="258">
                  <c:v>-0.97151988323805594</c:v>
                </c:pt>
                <c:pt idx="259">
                  <c:v>-0.96012619828376522</c:v>
                </c:pt>
                <c:pt idx="260">
                  <c:v>-0.9488562354634148</c:v>
                </c:pt>
                <c:pt idx="261">
                  <c:v>-0.93770875506510754</c:v>
                </c:pt>
                <c:pt idx="262">
                  <c:v>-0.92668252898756531</c:v>
                </c:pt>
                <c:pt idx="263">
                  <c:v>-0.91577634064629976</c:v>
                </c:pt>
                <c:pt idx="264">
                  <c:v>-0.90498898487944146</c:v>
                </c:pt>
                <c:pt idx="265">
                  <c:v>-0.8943192678531654</c:v>
                </c:pt>
                <c:pt idx="266">
                  <c:v>-0.88376600696697183</c:v>
                </c:pt>
                <c:pt idx="267">
                  <c:v>-0.87332803075872079</c:v>
                </c:pt>
                <c:pt idx="268">
                  <c:v>-0.86300417880961489</c:v>
                </c:pt>
                <c:pt idx="269">
                  <c:v>-0.85279330164908151</c:v>
                </c:pt>
                <c:pt idx="270">
                  <c:v>-0.84269426065977049</c:v>
                </c:pt>
                <c:pt idx="271">
                  <c:v>-0.83270592798256649</c:v>
                </c:pt>
                <c:pt idx="272">
                  <c:v>-0.82282718642179531</c:v>
                </c:pt>
                <c:pt idx="273">
                  <c:v>-0.81305692935055252</c:v>
                </c:pt>
                <c:pt idx="274">
                  <c:v>-0.80339406061636298</c:v>
                </c:pt>
                <c:pt idx="275">
                  <c:v>-0.79383749444705909</c:v>
                </c:pt>
                <c:pt idx="276">
                  <c:v>-0.78438615535703848</c:v>
                </c:pt>
                <c:pt idx="277">
                  <c:v>-0.77503897805382349</c:v>
                </c:pt>
                <c:pt idx="278">
                  <c:v>-0.76579490734511912</c:v>
                </c:pt>
                <c:pt idx="279">
                  <c:v>-0.75665289804623737</c:v>
                </c:pt>
                <c:pt idx="280">
                  <c:v>-0.74761191488805778</c:v>
                </c:pt>
                <c:pt idx="281">
                  <c:v>-0.73867093242541237</c:v>
                </c:pt>
                <c:pt idx="282">
                  <c:v>-0.72982893494609868</c:v>
                </c:pt>
                <c:pt idx="283">
                  <c:v>-0.72108491638040062</c:v>
                </c:pt>
                <c:pt idx="284">
                  <c:v>-0.71243788021117593</c:v>
                </c:pt>
                <c:pt idx="285">
                  <c:v>-0.70388683938459706</c:v>
                </c:pt>
                <c:pt idx="286">
                  <c:v>-0.69543081622146408</c:v>
                </c:pt>
                <c:pt idx="287">
                  <c:v>-0.68706884232923471</c:v>
                </c:pt>
                <c:pt idx="288">
                  <c:v>-0.67879995851462605</c:v>
                </c:pt>
                <c:pt idx="289">
                  <c:v>-0.67062321469696429</c:v>
                </c:pt>
                <c:pt idx="290">
                  <c:v>-0.66253766982217266</c:v>
                </c:pt>
                <c:pt idx="291">
                  <c:v>-0.65454239177752438</c:v>
                </c:pt>
                <c:pt idx="292">
                  <c:v>-0.64663645730703434</c:v>
                </c:pt>
                <c:pt idx="293">
                  <c:v>-0.63881895192763227</c:v>
                </c:pt>
                <c:pt idx="294">
                  <c:v>-0.63108896984602614</c:v>
                </c:pt>
                <c:pt idx="295">
                  <c:v>-0.62344561387636155</c:v>
                </c:pt>
                <c:pt idx="296">
                  <c:v>-0.61588799535855598</c:v>
                </c:pt>
                <c:pt idx="297">
                  <c:v>-0.60841523407744047</c:v>
                </c:pt>
                <c:pt idx="298">
                  <c:v>-0.60102645818261713</c:v>
                </c:pt>
                <c:pt idx="299">
                  <c:v>-0.59372080410912964</c:v>
                </c:pt>
                <c:pt idx="300">
                  <c:v>-0.58649741649882881</c:v>
                </c:pt>
                <c:pt idx="301">
                  <c:v>-0.57935544812255468</c:v>
                </c:pt>
                <c:pt idx="302">
                  <c:v>-0.57229405980304437</c:v>
                </c:pt>
                <c:pt idx="303">
                  <c:v>-0.5653124203386618</c:v>
                </c:pt>
                <c:pt idx="304">
                  <c:v>-0.55840970642782106</c:v>
                </c:pt>
                <c:pt idx="305">
                  <c:v>-0.55158510259423044</c:v>
                </c:pt>
                <c:pt idx="306">
                  <c:v>-0.54483780111285851</c:v>
                </c:pt>
                <c:pt idx="307">
                  <c:v>-0.53816700193671585</c:v>
                </c:pt>
                <c:pt idx="308">
                  <c:v>-0.5315719126243269</c:v>
                </c:pt>
                <c:pt idx="309">
                  <c:v>-0.52505174826800516</c:v>
                </c:pt>
                <c:pt idx="310">
                  <c:v>-0.5186057314228657</c:v>
                </c:pt>
                <c:pt idx="311">
                  <c:v>-0.51223309203658185</c:v>
                </c:pt>
                <c:pt idx="312">
                  <c:v>-0.50593306737989052</c:v>
                </c:pt>
                <c:pt idx="313">
                  <c:v>-0.49970490197783302</c:v>
                </c:pt>
                <c:pt idx="314">
                  <c:v>-0.49354784754173026</c:v>
                </c:pt>
                <c:pt idx="315">
                  <c:v>-0.48746116290188757</c:v>
                </c:pt>
                <c:pt idx="316">
                  <c:v>-0.48144411394101844</c:v>
                </c:pt>
                <c:pt idx="317">
                  <c:v>-0.47549597352838963</c:v>
                </c:pt>
                <c:pt idx="318">
                  <c:v>-0.46961602145467113</c:v>
                </c:pt>
                <c:pt idx="319">
                  <c:v>-0.46380354436749605</c:v>
                </c:pt>
                <c:pt idx="320">
                  <c:v>-0.45805783570771136</c:v>
                </c:pt>
                <c:pt idx="321">
                  <c:v>-0.45237819564632592</c:v>
                </c:pt>
                <c:pt idx="322">
                  <c:v>-0.4467639310221358</c:v>
                </c:pt>
                <c:pt idx="323">
                  <c:v>-0.44121435528003167</c:v>
                </c:pt>
                <c:pt idx="324">
                  <c:v>-0.43572878840997026</c:v>
                </c:pt>
                <c:pt idx="325">
                  <c:v>-0.43030655688661268</c:v>
                </c:pt>
                <c:pt idx="326">
                  <c:v>-0.42494699360961291</c:v>
                </c:pt>
                <c:pt idx="327">
                  <c:v>-0.41964943784455627</c:v>
                </c:pt>
                <c:pt idx="328">
                  <c:v>-0.41441323516453532</c:v>
                </c:pt>
                <c:pt idx="329">
                  <c:v>-0.40923773739235875</c:v>
                </c:pt>
                <c:pt idx="330">
                  <c:v>-0.40412230254338255</c:v>
                </c:pt>
                <c:pt idx="331">
                  <c:v>-0.3990662947689595</c:v>
                </c:pt>
                <c:pt idx="332">
                  <c:v>-0.39406908430049409</c:v>
                </c:pt>
                <c:pt idx="333">
                  <c:v>-0.3891300473941019</c:v>
                </c:pt>
                <c:pt idx="334">
                  <c:v>-0.3842485662758568</c:v>
                </c:pt>
                <c:pt idx="335">
                  <c:v>-0.37942402908762818</c:v>
                </c:pt>
                <c:pt idx="336">
                  <c:v>-0.37465582983349066</c:v>
                </c:pt>
                <c:pt idx="337">
                  <c:v>-0.36994336832670732</c:v>
                </c:pt>
                <c:pt idx="338">
                  <c:v>-0.36528605013727022</c:v>
                </c:pt>
                <c:pt idx="339">
                  <c:v>-0.36068328653999826</c:v>
                </c:pt>
                <c:pt idx="340">
                  <c:v>-0.35613449446317991</c:v>
                </c:pt>
                <c:pt idx="341">
                  <c:v>-0.35163909643775265</c:v>
                </c:pt>
                <c:pt idx="342">
                  <c:v>-0.347196520547017</c:v>
                </c:pt>
                <c:pt idx="343">
                  <c:v>-0.34280620037686926</c:v>
                </c:pt>
                <c:pt idx="344">
                  <c:v>-0.33846757496655461</c:v>
                </c:pt>
                <c:pt idx="345">
                  <c:v>-0.33418008875992466</c:v>
                </c:pt>
                <c:pt idx="346">
                  <c:v>-0.32994319155719859</c:v>
                </c:pt>
                <c:pt idx="347">
                  <c:v>-0.32575633846721636</c:v>
                </c:pt>
                <c:pt idx="348">
                  <c:v>-0.32161898986018017</c:v>
                </c:pt>
                <c:pt idx="349">
                  <c:v>-0.31753061132087268</c:v>
                </c:pt>
                <c:pt idx="350">
                  <c:v>-0.31349067360235033</c:v>
                </c:pt>
                <c:pt idx="351">
                  <c:v>-0.30949865258009962</c:v>
                </c:pt>
                <c:pt idx="352">
                  <c:v>-0.30555402920665331</c:v>
                </c:pt>
                <c:pt idx="353">
                  <c:v>-0.3016562894666569</c:v>
                </c:pt>
                <c:pt idx="354">
                  <c:v>-0.29780492433238209</c:v>
                </c:pt>
                <c:pt idx="355">
                  <c:v>-0.29399942971967519</c:v>
                </c:pt>
                <c:pt idx="356">
                  <c:v>-0.29023930644434115</c:v>
                </c:pt>
                <c:pt idx="357">
                  <c:v>-0.2865240601789491</c:v>
                </c:pt>
                <c:pt idx="358">
                  <c:v>-0.28285320141006032</c:v>
                </c:pt>
                <c:pt idx="359">
                  <c:v>-0.27922624539586532</c:v>
                </c:pt>
                <c:pt idx="360">
                  <c:v>-0.27564271212423125</c:v>
                </c:pt>
                <c:pt idx="361">
                  <c:v>-0.27210212627114599</c:v>
                </c:pt>
                <c:pt idx="362">
                  <c:v>-0.26860401715956073</c:v>
                </c:pt>
                <c:pt idx="363">
                  <c:v>-0.26514791871861731</c:v>
                </c:pt>
                <c:pt idx="364">
                  <c:v>-0.26173336944326142</c:v>
                </c:pt>
                <c:pt idx="365">
                  <c:v>-0.25835991235423195</c:v>
                </c:pt>
                <c:pt idx="366">
                  <c:v>-0.2550270949584218</c:v>
                </c:pt>
                <c:pt idx="367">
                  <c:v>-0.25173446920960585</c:v>
                </c:pt>
                <c:pt idx="368">
                  <c:v>-0.24848159146952842</c:v>
                </c:pt>
                <c:pt idx="369">
                  <c:v>-0.24526802246934828</c:v>
                </c:pt>
                <c:pt idx="370">
                  <c:v>-0.24209332727143243</c:v>
                </c:pt>
                <c:pt idx="371">
                  <c:v>-0.23895707523149623</c:v>
                </c:pt>
                <c:pt idx="372">
                  <c:v>-0.23585883996108337</c:v>
                </c:pt>
                <c:pt idx="373">
                  <c:v>-0.23279819929038262</c:v>
                </c:pt>
                <c:pt idx="374">
                  <c:v>-0.22977473523137315</c:v>
                </c:pt>
                <c:pt idx="375">
                  <c:v>-0.22678803394129893</c:v>
                </c:pt>
                <c:pt idx="376">
                  <c:v>-0.22383768568646126</c:v>
                </c:pt>
                <c:pt idx="377">
                  <c:v>-0.22092328480633192</c:v>
                </c:pt>
                <c:pt idx="378">
                  <c:v>-0.21804442967797524</c:v>
                </c:pt>
                <c:pt idx="379">
                  <c:v>-0.215200722680782</c:v>
                </c:pt>
                <c:pt idx="380">
                  <c:v>-0.21239177016150432</c:v>
                </c:pt>
                <c:pt idx="381">
                  <c:v>-0.20961718239959284</c:v>
                </c:pt>
                <c:pt idx="382">
                  <c:v>-0.20687657357282793</c:v>
                </c:pt>
                <c:pt idx="383">
                  <c:v>-0.20416956172324469</c:v>
                </c:pt>
                <c:pt idx="384">
                  <c:v>-0.20149576872334357</c:v>
                </c:pt>
                <c:pt idx="385">
                  <c:v>-0.19885482024258788</c:v>
                </c:pt>
                <c:pt idx="386">
                  <c:v>-0.19624634571417959</c:v>
                </c:pt>
                <c:pt idx="387">
                  <c:v>-0.19366997830211352</c:v>
                </c:pt>
                <c:pt idx="388">
                  <c:v>-0.19112535486850363</c:v>
                </c:pt>
                <c:pt idx="389">
                  <c:v>-0.18861211594118005</c:v>
                </c:pt>
                <c:pt idx="390">
                  <c:v>-0.18612990568155258</c:v>
                </c:pt>
                <c:pt idx="391">
                  <c:v>-0.18367837185273606</c:v>
                </c:pt>
                <c:pt idx="392">
                  <c:v>-0.18125716578793777</c:v>
                </c:pt>
                <c:pt idx="393">
                  <c:v>-0.17886594235909883</c:v>
                </c:pt>
                <c:pt idx="394">
                  <c:v>-0.17650435994579183</c:v>
                </c:pt>
                <c:pt idx="395">
                  <c:v>-0.17417208040436682</c:v>
                </c:pt>
                <c:pt idx="396">
                  <c:v>-0.17186876903734677</c:v>
                </c:pt>
                <c:pt idx="397">
                  <c:v>-0.16959409456306557</c:v>
                </c:pt>
                <c:pt idx="398">
                  <c:v>-0.16734772908555035</c:v>
                </c:pt>
                <c:pt idx="399">
                  <c:v>-0.1651293480646405</c:v>
                </c:pt>
                <c:pt idx="400">
                  <c:v>-0.16293863028634503</c:v>
                </c:pt>
                <c:pt idx="401">
                  <c:v>-0.16077525783343202</c:v>
                </c:pt>
                <c:pt idx="402">
                  <c:v>-0.15863891605625058</c:v>
                </c:pt>
                <c:pt idx="403">
                  <c:v>-0.15652929354378031</c:v>
                </c:pt>
                <c:pt idx="404">
                  <c:v>-0.15444608209490795</c:v>
                </c:pt>
                <c:pt idx="405">
                  <c:v>-0.15238897668992676</c:v>
                </c:pt>
                <c:pt idx="406">
                  <c:v>-0.15035767546225826</c:v>
                </c:pt>
                <c:pt idx="407">
                  <c:v>-0.1483518796703921</c:v>
                </c:pt>
                <c:pt idx="408">
                  <c:v>-0.14637129367004378</c:v>
                </c:pt>
                <c:pt idx="409">
                  <c:v>-0.14441562488652607</c:v>
                </c:pt>
                <c:pt idx="410">
                  <c:v>-0.14248458378733403</c:v>
                </c:pt>
                <c:pt idx="411">
                  <c:v>-0.14057788385493888</c:v>
                </c:pt>
                <c:pt idx="412">
                  <c:v>-0.13869524155979226</c:v>
                </c:pt>
                <c:pt idx="413">
                  <c:v>-0.13683637633353496</c:v>
                </c:pt>
                <c:pt idx="414">
                  <c:v>-0.13500101054241115</c:v>
                </c:pt>
                <c:pt idx="415">
                  <c:v>-0.13318886946088518</c:v>
                </c:pt>
                <c:pt idx="416">
                  <c:v>-0.13139968124545806</c:v>
                </c:pt>
                <c:pt idx="417">
                  <c:v>-0.12963317690868409</c:v>
                </c:pt>
                <c:pt idx="418">
                  <c:v>-0.12788909029338313</c:v>
                </c:pt>
                <c:pt idx="419">
                  <c:v>-0.12616715804704945</c:v>
                </c:pt>
                <c:pt idx="420">
                  <c:v>-0.12446711959645301</c:v>
                </c:pt>
                <c:pt idx="421">
                  <c:v>-0.12278871712243374</c:v>
                </c:pt>
                <c:pt idx="422">
                  <c:v>-0.12113169553488476</c:v>
                </c:pt>
                <c:pt idx="423">
                  <c:v>-0.11949580244792597</c:v>
                </c:pt>
                <c:pt idx="424">
                  <c:v>-0.11788078815526298</c:v>
                </c:pt>
                <c:pt idx="425">
                  <c:v>-0.1162864056057332</c:v>
                </c:pt>
                <c:pt idx="426">
                  <c:v>-0.11471241037903449</c:v>
                </c:pt>
                <c:pt idx="427">
                  <c:v>-0.11315856066163819</c:v>
                </c:pt>
                <c:pt idx="428">
                  <c:v>-0.1116246172228814</c:v>
                </c:pt>
                <c:pt idx="429">
                  <c:v>-0.11011034339124089</c:v>
                </c:pt>
                <c:pt idx="430">
                  <c:v>-0.10861550503078375</c:v>
                </c:pt>
                <c:pt idx="431">
                  <c:v>-0.10713987051779662</c:v>
                </c:pt>
                <c:pt idx="432">
                  <c:v>-0.10568321071758925</c:v>
                </c:pt>
                <c:pt idx="433">
                  <c:v>-0.10424529896147379</c:v>
                </c:pt>
                <c:pt idx="434">
                  <c:v>-0.10282591102391603</c:v>
                </c:pt>
                <c:pt idx="435">
                  <c:v>-0.1014248250998597</c:v>
                </c:pt>
                <c:pt idx="436">
                  <c:v>-0.10004182178222046</c:v>
                </c:pt>
                <c:pt idx="437">
                  <c:v>-9.8676684039550211E-2</c:v>
                </c:pt>
                <c:pt idx="438">
                  <c:v>-9.7329197193869094E-2</c:v>
                </c:pt>
                <c:pt idx="439">
                  <c:v>-9.5999148898664968E-2</c:v>
                </c:pt>
                <c:pt idx="440">
                  <c:v>-9.4686329117059126E-2</c:v>
                </c:pt>
                <c:pt idx="441">
                  <c:v>-9.3390530100136218E-2</c:v>
                </c:pt>
                <c:pt idx="442">
                  <c:v>-9.2111546365438918E-2</c:v>
                </c:pt>
                <c:pt idx="443">
                  <c:v>-9.0849174675624381E-2</c:v>
                </c:pt>
                <c:pt idx="444">
                  <c:v>-8.9603214017283273E-2</c:v>
                </c:pt>
                <c:pt idx="445">
                  <c:v>-8.837346557991857E-2</c:v>
                </c:pt>
                <c:pt idx="446">
                  <c:v>-8.7159732735084844E-2</c:v>
                </c:pt>
                <c:pt idx="447">
                  <c:v>-8.5961821015685225E-2</c:v>
                </c:pt>
                <c:pt idx="448">
                  <c:v>-8.4779538095426946E-2</c:v>
                </c:pt>
                <c:pt idx="449">
                  <c:v>-8.3612693768432486E-2</c:v>
                </c:pt>
                <c:pt idx="450">
                  <c:v>-8.2461099929007298E-2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fit_2NN_HCP!$K$18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fit_2NN_HCP!$K$19:$K$469</c:f>
              <c:numCache>
                <c:formatCode>General</c:formatCode>
                <c:ptCount val="451"/>
                <c:pt idx="0">
                  <c:v>0.34640825971505329</c:v>
                </c:pt>
                <c:pt idx="1">
                  <c:v>0.14915010926752004</c:v>
                </c:pt>
                <c:pt idx="2">
                  <c:v>-3.8653758129566285E-2</c:v>
                </c:pt>
                <c:pt idx="3">
                  <c:v>-0.21738878934835171</c:v>
                </c:pt>
                <c:pt idx="4">
                  <c:v>-0.38742522214475006</c:v>
                </c:pt>
                <c:pt idx="5">
                  <c:v>-0.54911868233879702</c:v>
                </c:pt>
                <c:pt idx="6">
                  <c:v>-0.70281075747643396</c:v>
                </c:pt>
                <c:pt idx="7">
                  <c:v>-0.84882954790515264</c:v>
                </c:pt>
                <c:pt idx="8">
                  <c:v>-0.98749019615831823</c:v>
                </c:pt>
                <c:pt idx="9">
                  <c:v>-1.1190953955074052</c:v>
                </c:pt>
                <c:pt idx="10">
                  <c:v>-1.2439358785068633</c:v>
                </c:pt>
                <c:pt idx="11">
                  <c:v>-1.3622908863236738</c:v>
                </c:pt>
                <c:pt idx="12">
                  <c:v>-1.4744286196116878</c:v>
                </c:pt>
                <c:pt idx="13">
                  <c:v>-1.5806066716607763</c:v>
                </c:pt>
                <c:pt idx="14">
                  <c:v>-1.6810724445215448</c:v>
                </c:pt>
                <c:pt idx="15">
                  <c:v>-1.7760635487784966</c:v>
                </c:pt>
                <c:pt idx="16">
                  <c:v>-1.8658081876177435</c:v>
                </c:pt>
                <c:pt idx="17">
                  <c:v>-1.9505255258094674</c:v>
                </c:pt>
                <c:pt idx="18">
                  <c:v>-2.030426044200909</c:v>
                </c:pt>
                <c:pt idx="19">
                  <c:v>-2.1057118802916732</c:v>
                </c:pt>
                <c:pt idx="20">
                  <c:v>-2.176577155440619</c:v>
                </c:pt>
                <c:pt idx="21">
                  <c:v>-2.2432082892315552</c:v>
                </c:pt>
                <c:pt idx="22">
                  <c:v>-2.3057843015042256</c:v>
                </c:pt>
                <c:pt idx="23">
                  <c:v>-2.364477102536819</c:v>
                </c:pt>
                <c:pt idx="24">
                  <c:v>-2.4194517718468536</c:v>
                </c:pt>
                <c:pt idx="25">
                  <c:v>-2.4708668260589883</c:v>
                </c:pt>
                <c:pt idx="26">
                  <c:v>-2.5188744762702844</c:v>
                </c:pt>
                <c:pt idx="27">
                  <c:v>-2.5636208753264862</c:v>
                </c:pt>
                <c:pt idx="28">
                  <c:v>-2.605246355406476</c:v>
                </c:pt>
                <c:pt idx="29">
                  <c:v>-2.6438856562962885</c:v>
                </c:pt>
                <c:pt idx="30">
                  <c:v>-2.6796681447189803</c:v>
                </c:pt>
                <c:pt idx="31">
                  <c:v>-2.7127180250721628</c:v>
                </c:pt>
                <c:pt idx="32">
                  <c:v>-2.7431545419110295</c:v>
                </c:pt>
                <c:pt idx="33">
                  <c:v>-2.7710921745014172</c:v>
                </c:pt>
                <c:pt idx="34">
                  <c:v>-2.7966408237544824</c:v>
                </c:pt>
                <c:pt idx="35">
                  <c:v>-2.8199059918424103</c:v>
                </c:pt>
                <c:pt idx="36">
                  <c:v>-2.8409889547825928</c:v>
                </c:pt>
                <c:pt idx="37">
                  <c:v>-2.8599869282664465</c:v>
                </c:pt>
                <c:pt idx="38">
                  <c:v>-2.8769932269980867</c:v>
                </c:pt>
                <c:pt idx="39">
                  <c:v>-2.8920974177976175</c:v>
                </c:pt>
                <c:pt idx="40">
                  <c:v>-2.9053854667137493</c:v>
                </c:pt>
                <c:pt idx="41">
                  <c:v>-2.9169398803807622</c:v>
                </c:pt>
                <c:pt idx="42">
                  <c:v>-2.9268398418456218</c:v>
                </c:pt>
                <c:pt idx="43">
                  <c:v>-2.9351613410820763</c:v>
                </c:pt>
                <c:pt idx="44">
                  <c:v>-2.9419773004000875</c:v>
                </c:pt>
                <c:pt idx="45">
                  <c:v>-2.9473576949506759</c:v>
                </c:pt>
                <c:pt idx="46">
                  <c:v>-2.9513696685184154</c:v>
                </c:pt>
                <c:pt idx="47">
                  <c:v>-2.9540776447862371</c:v>
                </c:pt>
                <c:pt idx="48">
                  <c:v>-2.9555434342498987</c:v>
                </c:pt>
                <c:pt idx="49">
                  <c:v>-2.9558263369525437</c:v>
                </c:pt>
                <c:pt idx="50">
                  <c:v>-2.9549832412030237</c:v>
                </c:pt>
                <c:pt idx="51">
                  <c:v>-2.9530687184352442</c:v>
                </c:pt>
                <c:pt idx="52">
                  <c:v>-2.9501351143596013</c:v>
                </c:pt>
                <c:pt idx="53">
                  <c:v>-2.9462326365516338</c:v>
                </c:pt>
                <c:pt idx="54">
                  <c:v>-2.9414094386173062</c:v>
                </c:pt>
                <c:pt idx="55">
                  <c:v>-2.9357117010688873</c:v>
                </c:pt>
                <c:pt idx="56">
                  <c:v>-2.9291837090400703</c:v>
                </c:pt>
                <c:pt idx="57">
                  <c:v>-2.9218679269639956</c:v>
                </c:pt>
                <c:pt idx="58">
                  <c:v>-2.9138050703329217</c:v>
                </c:pt>
                <c:pt idx="59">
                  <c:v>-2.9050341746536659</c:v>
                </c:pt>
                <c:pt idx="60">
                  <c:v>-2.8955926617084384</c:v>
                </c:pt>
                <c:pt idx="61">
                  <c:v>-2.885516403226398</c:v>
                </c:pt>
                <c:pt idx="62">
                  <c:v>-2.8748397820671356</c:v>
                </c:pt>
                <c:pt idx="63">
                  <c:v>-2.8635957510132881</c:v>
                </c:pt>
                <c:pt idx="64">
                  <c:v>-2.8518158892657244</c:v>
                </c:pt>
                <c:pt idx="65">
                  <c:v>-2.8395304567310387</c:v>
                </c:pt>
                <c:pt idx="66">
                  <c:v>-2.8267684461875904</c:v>
                </c:pt>
                <c:pt idx="67">
                  <c:v>-2.8135576334129428</c:v>
                </c:pt>
                <c:pt idx="68">
                  <c:v>-2.7999246253523169</c:v>
                </c:pt>
                <c:pt idx="69">
                  <c:v>-2.7858949064045428</c:v>
                </c:pt>
                <c:pt idx="70">
                  <c:v>-2.7714928828990102</c:v>
                </c:pt>
                <c:pt idx="71">
                  <c:v>-2.7567419258342305</c:v>
                </c:pt>
                <c:pt idx="72">
                  <c:v>-2.7416644119458766</c:v>
                </c:pt>
                <c:pt idx="73">
                  <c:v>-2.726281763169478</c:v>
                </c:pt>
                <c:pt idx="74">
                  <c:v>-2.7106144845604407</c:v>
                </c:pt>
                <c:pt idx="75">
                  <c:v>-2.6946822007315676</c:v>
                </c:pt>
                <c:pt idx="76">
                  <c:v>-2.6785036908659383</c:v>
                </c:pt>
                <c:pt idx="77">
                  <c:v>-2.662096922360722</c:v>
                </c:pt>
                <c:pt idx="78">
                  <c:v>-2.6454790831553221</c:v>
                </c:pt>
                <c:pt idx="79">
                  <c:v>-2.628666612795179</c:v>
                </c:pt>
                <c:pt idx="80">
                  <c:v>-2.611675232280553</c:v>
                </c:pt>
                <c:pt idx="81">
                  <c:v>-2.5945199727476496</c:v>
                </c:pt>
                <c:pt idx="82">
                  <c:v>-2.5772152030276492</c:v>
                </c:pt>
                <c:pt idx="83">
                  <c:v>-2.5597746561273724</c:v>
                </c:pt>
                <c:pt idx="84">
                  <c:v>-2.5422114546736405</c:v>
                </c:pt>
                <c:pt idx="85">
                  <c:v>-2.5245381353617433</c:v>
                </c:pt>
                <c:pt idx="86">
                  <c:v>-2.5067666724468154</c:v>
                </c:pt>
                <c:pt idx="87">
                  <c:v>-2.4889085003154641</c:v>
                </c:pt>
                <c:pt idx="88">
                  <c:v>-2.4709745351734709</c:v>
                </c:pt>
                <c:pt idx="89">
                  <c:v>-2.4529751958840578</c:v>
                </c:pt>
                <c:pt idx="90">
                  <c:v>-2.4349204239897904</c:v>
                </c:pt>
                <c:pt idx="91">
                  <c:v>-2.4168197029499701</c:v>
                </c:pt>
                <c:pt idx="92">
                  <c:v>-2.3986820766240733</c:v>
                </c:pt>
                <c:pt idx="93">
                  <c:v>-2.3805161670306241</c:v>
                </c:pt>
                <c:pt idx="94">
                  <c:v>-2.3623301914097525</c:v>
                </c:pt>
                <c:pt idx="95">
                  <c:v>-2.3441319786165513</c:v>
                </c:pt>
                <c:pt idx="96">
                  <c:v>-2.3259289848713482</c:v>
                </c:pt>
                <c:pt idx="97">
                  <c:v>-2.3077283088919049</c:v>
                </c:pt>
                <c:pt idx="98">
                  <c:v>-2.2895367064316803</c:v>
                </c:pt>
                <c:pt idx="99">
                  <c:v>-2.2713606042472705</c:v>
                </c:pt>
                <c:pt idx="100">
                  <c:v>-2.2532061135172805</c:v>
                </c:pt>
                <c:pt idx="101">
                  <c:v>-2.2350790427340086</c:v>
                </c:pt>
                <c:pt idx="102">
                  <c:v>-2.2169849100884909</c:v>
                </c:pt>
                <c:pt idx="103">
                  <c:v>-2.1989289553686282</c:v>
                </c:pt>
                <c:pt idx="104">
                  <c:v>-2.1809161513894098</c:v>
                </c:pt>
                <c:pt idx="105">
                  <c:v>-2.1629512149734271</c:v>
                </c:pt>
                <c:pt idx="106">
                  <c:v>-2.1450386174992411</c:v>
                </c:pt>
                <c:pt idx="107">
                  <c:v>-2.1271825950344163</c:v>
                </c:pt>
                <c:pt idx="108">
                  <c:v>-2.109387158069425</c:v>
                </c:pt>
                <c:pt idx="109">
                  <c:v>-2.0916561008679837</c:v>
                </c:pt>
                <c:pt idx="110">
                  <c:v>-2.0739930104487541</c:v>
                </c:pt>
                <c:pt idx="111">
                  <c:v>-2.0564012752127936</c:v>
                </c:pt>
                <c:pt idx="112">
                  <c:v>-2.0388840932305645</c:v>
                </c:pt>
                <c:pt idx="113">
                  <c:v>-2.0214444802017613</c:v>
                </c:pt>
                <c:pt idx="114">
                  <c:v>-2.0040852771007267</c:v>
                </c:pt>
                <c:pt idx="115">
                  <c:v>-1.9868091575197124</c:v>
                </c:pt>
                <c:pt idx="116">
                  <c:v>-1.9696186347217564</c:v>
                </c:pt>
                <c:pt idx="117">
                  <c:v>-1.9525160684145157</c:v>
                </c:pt>
                <c:pt idx="118">
                  <c:v>-1.9355036712559264</c:v>
                </c:pt>
                <c:pt idx="119">
                  <c:v>-1.9185835151021546</c:v>
                </c:pt>
                <c:pt idx="120">
                  <c:v>-1.9017575370078961</c:v>
                </c:pt>
                <c:pt idx="121">
                  <c:v>-1.8850275449886715</c:v>
                </c:pt>
                <c:pt idx="122">
                  <c:v>-1.8683952235544241</c:v>
                </c:pt>
                <c:pt idx="123">
                  <c:v>-1.8518621390233236</c:v>
                </c:pt>
                <c:pt idx="124">
                  <c:v>-1.8354297446243679</c:v>
                </c:pt>
                <c:pt idx="125">
                  <c:v>-1.8190993853970197</c:v>
                </c:pt>
                <c:pt idx="126">
                  <c:v>-1.8028723028958014</c:v>
                </c:pt>
                <c:pt idx="127">
                  <c:v>-1.7867496397074702</c:v>
                </c:pt>
                <c:pt idx="128">
                  <c:v>-1.7707324437880771</c:v>
                </c:pt>
                <c:pt idx="129">
                  <c:v>-1.754821672626963</c:v>
                </c:pt>
                <c:pt idx="130">
                  <c:v>-1.7390181972444336</c:v>
                </c:pt>
                <c:pt idx="131">
                  <c:v>-1.7233228060296282</c:v>
                </c:pt>
                <c:pt idx="132">
                  <c:v>-1.7077362084248122</c:v>
                </c:pt>
                <c:pt idx="133">
                  <c:v>-1.6922590384621059</c:v>
                </c:pt>
                <c:pt idx="134">
                  <c:v>-1.6768918581584062</c:v>
                </c:pt>
                <c:pt idx="135">
                  <c:v>-1.6616351607740756</c:v>
                </c:pt>
                <c:pt idx="136">
                  <c:v>-1.6464893739406687</c:v>
                </c:pt>
                <c:pt idx="137">
                  <c:v>-1.6314548626628937</c:v>
                </c:pt>
                <c:pt idx="138">
                  <c:v>-1.616531932199661</c:v>
                </c:pt>
                <c:pt idx="139">
                  <c:v>-1.6017208308289974</c:v>
                </c:pt>
                <c:pt idx="140">
                  <c:v>-1.5870217525013495</c:v>
                </c:pt>
                <c:pt idx="141">
                  <c:v>-1.5724348393856533</c:v>
                </c:pt>
                <c:pt idx="142">
                  <c:v>-1.5579601843123723</c:v>
                </c:pt>
                <c:pt idx="143">
                  <c:v>-1.5435978331175313</c:v>
                </c:pt>
                <c:pt idx="144">
                  <c:v>-1.529347786891643</c:v>
                </c:pt>
                <c:pt idx="145">
                  <c:v>-1.5152100041372321</c:v>
                </c:pt>
                <c:pt idx="146">
                  <c:v>-1.501184402838573</c:v>
                </c:pt>
                <c:pt idx="147">
                  <c:v>-1.4872708624470454</c:v>
                </c:pt>
                <c:pt idx="148">
                  <c:v>-1.4734692257854578</c:v>
                </c:pt>
                <c:pt idx="149">
                  <c:v>-1.4597793008744933</c:v>
                </c:pt>
                <c:pt idx="150">
                  <c:v>-1.446200862684347</c:v>
                </c:pt>
                <c:pt idx="151">
                  <c:v>-1.4327336548144947</c:v>
                </c:pt>
                <c:pt idx="152">
                  <c:v>-1.4193773911044134</c:v>
                </c:pt>
                <c:pt idx="153">
                  <c:v>-1.4061317571779672</c:v>
                </c:pt>
                <c:pt idx="154">
                  <c:v>-1.3929964119240763</c:v>
                </c:pt>
                <c:pt idx="155">
                  <c:v>-1.3799709889161649</c:v>
                </c:pt>
                <c:pt idx="156">
                  <c:v>-1.3670550977728104</c:v>
                </c:pt>
                <c:pt idx="157">
                  <c:v>-1.3542483254618989</c:v>
                </c:pt>
                <c:pt idx="158">
                  <c:v>-1.3415502375505186</c:v>
                </c:pt>
                <c:pt idx="159">
                  <c:v>-1.3289603794027343</c:v>
                </c:pt>
                <c:pt idx="160">
                  <c:v>-1.3164782773272863</c:v>
                </c:pt>
                <c:pt idx="161">
                  <c:v>-1.3041034396772138</c:v>
                </c:pt>
                <c:pt idx="162">
                  <c:v>-1.2918353579032653</c:v>
                </c:pt>
                <c:pt idx="163">
                  <c:v>-1.2796735075629648</c:v>
                </c:pt>
                <c:pt idx="164">
                  <c:v>-1.2676173492870455</c:v>
                </c:pt>
                <c:pt idx="165">
                  <c:v>-1.2556663297049739</c:v>
                </c:pt>
                <c:pt idx="166">
                  <c:v>-1.2438198823311557</c:v>
                </c:pt>
                <c:pt idx="167">
                  <c:v>-1.2320774284134017</c:v>
                </c:pt>
                <c:pt idx="168">
                  <c:v>-1.2204383777451309</c:v>
                </c:pt>
                <c:pt idx="169">
                  <c:v>-1.208902129442768</c:v>
                </c:pt>
                <c:pt idx="170">
                  <c:v>-1.1974680726897033</c:v>
                </c:pt>
                <c:pt idx="171">
                  <c:v>-1.1861355874481461</c:v>
                </c:pt>
                <c:pt idx="172">
                  <c:v>-1.1749040451401611</c:v>
                </c:pt>
                <c:pt idx="173">
                  <c:v>-1.1637728092990831</c:v>
                </c:pt>
                <c:pt idx="174">
                  <c:v>-1.1527412361925289</c:v>
                </c:pt>
                <c:pt idx="175">
                  <c:v>-1.1418086754181089</c:v>
                </c:pt>
                <c:pt idx="176">
                  <c:v>-1.1309744704729363</c:v>
                </c:pt>
                <c:pt idx="177">
                  <c:v>-1.1202379592979883</c:v>
                </c:pt>
                <c:pt idx="178">
                  <c:v>-1.1095984747983056</c:v>
                </c:pt>
                <c:pt idx="179">
                  <c:v>-1.0990553453400211</c:v>
                </c:pt>
                <c:pt idx="180">
                  <c:v>-1.0886078952251224</c:v>
                </c:pt>
                <c:pt idx="181">
                  <c:v>-1.0782554451448543</c:v>
                </c:pt>
                <c:pt idx="182">
                  <c:v>-1.0679973126126168</c:v>
                </c:pt>
                <c:pt idx="183">
                  <c:v>-1.0578328123771765</c:v>
                </c:pt>
                <c:pt idx="184">
                  <c:v>-1.0477612568169881</c:v>
                </c:pt>
                <c:pt idx="185">
                  <c:v>-1.0377819563163875</c:v>
                </c:pt>
                <c:pt idx="186">
                  <c:v>-1.0278942196243779</c:v>
                </c:pt>
                <c:pt idx="187">
                  <c:v>-1.0180973541967304</c:v>
                </c:pt>
                <c:pt idx="188">
                  <c:v>-1.0083906665220457</c:v>
                </c:pt>
                <c:pt idx="189">
                  <c:v>-0.99877346243245702</c:v>
                </c:pt>
                <c:pt idx="190">
                  <c:v>-0.9892450473995682</c:v>
                </c:pt>
                <c:pt idx="191">
                  <c:v>-0.97980472681624853</c:v>
                </c:pt>
                <c:pt idx="192">
                  <c:v>-0.9704518062648444</c:v>
                </c:pt>
                <c:pt idx="193">
                  <c:v>-0.96118559177236518</c:v>
                </c:pt>
                <c:pt idx="194">
                  <c:v>-0.95200539005317697</c:v>
                </c:pt>
                <c:pt idx="195">
                  <c:v>-0.94291050873971172</c:v>
                </c:pt>
                <c:pt idx="196">
                  <c:v>-0.9339002566016803</c:v>
                </c:pt>
                <c:pt idx="197">
                  <c:v>-0.9249739437542609</c:v>
                </c:pt>
                <c:pt idx="198">
                  <c:v>-0.91613088185572489</c:v>
                </c:pt>
                <c:pt idx="199">
                  <c:v>-0.90737038429490924</c:v>
                </c:pt>
                <c:pt idx="200">
                  <c:v>-0.89869176636899029</c:v>
                </c:pt>
                <c:pt idx="201">
                  <c:v>-0.89009434545192001</c:v>
                </c:pt>
                <c:pt idx="202">
                  <c:v>-0.8815774411539461</c:v>
                </c:pt>
                <c:pt idx="203">
                  <c:v>-0.87314037547255663</c:v>
                </c:pt>
                <c:pt idx="204">
                  <c:v>-0.86478247293522548</c:v>
                </c:pt>
                <c:pt idx="205">
                  <c:v>-0.85650306073428917</c:v>
                </c:pt>
                <c:pt idx="206">
                  <c:v>-0.84830146885428503</c:v>
                </c:pt>
                <c:pt idx="207">
                  <c:v>-0.84017703019207224</c:v>
                </c:pt>
                <c:pt idx="208">
                  <c:v>-0.83212908067002667</c:v>
                </c:pt>
                <c:pt idx="209">
                  <c:v>-0.82415695934261179</c:v>
                </c:pt>
                <c:pt idx="210">
                  <c:v>-0.81626000849659552</c:v>
                </c:pt>
                <c:pt idx="211">
                  <c:v>-0.80843757374519509</c:v>
                </c:pt>
                <c:pt idx="212">
                  <c:v>-0.80068900411638255</c:v>
                </c:pt>
                <c:pt idx="213">
                  <c:v>-0.79301365213563191</c:v>
                </c:pt>
                <c:pt idx="214">
                  <c:v>-0.78541087390331166</c:v>
                </c:pt>
                <c:pt idx="215">
                  <c:v>-0.77788002916697896</c:v>
                </c:pt>
                <c:pt idx="216">
                  <c:v>-0.7704204813887755</c:v>
                </c:pt>
                <c:pt idx="217">
                  <c:v>-0.76303159780814467</c:v>
                </c:pt>
                <c:pt idx="218">
                  <c:v>-0.75571274950007028</c:v>
                </c:pt>
                <c:pt idx="219">
                  <c:v>-0.74846331142903089</c:v>
                </c:pt>
                <c:pt idx="220">
                  <c:v>-0.74128266249885366</c:v>
                </c:pt>
                <c:pt idx="221">
                  <c:v>-0.7341701855986501</c:v>
                </c:pt>
                <c:pt idx="222">
                  <c:v>-0.72712526764500784</c:v>
                </c:pt>
                <c:pt idx="223">
                  <c:v>-0.72014729962058988</c:v>
                </c:pt>
                <c:pt idx="224">
                  <c:v>-0.71323567660932297</c:v>
                </c:pt>
                <c:pt idx="225">
                  <c:v>-0.70638979782829836</c:v>
                </c:pt>
                <c:pt idx="226">
                  <c:v>-0.69960906665656253</c:v>
                </c:pt>
                <c:pt idx="227">
                  <c:v>-0.69289289066090498</c:v>
                </c:pt>
                <c:pt idx="228">
                  <c:v>-0.68624068161880769</c:v>
                </c:pt>
                <c:pt idx="229">
                  <c:v>-0.67965185553866425</c:v>
                </c:pt>
                <c:pt idx="230">
                  <c:v>-0.67312583267740167</c:v>
                </c:pt>
                <c:pt idx="231">
                  <c:v>-0.6666620375556237</c:v>
                </c:pt>
                <c:pt idx="232">
                  <c:v>-0.66025989897038673</c:v>
                </c:pt>
                <c:pt idx="233">
                  <c:v>-0.65391885000571792</c:v>
                </c:pt>
                <c:pt idx="234">
                  <c:v>-0.64763832804098609</c:v>
                </c:pt>
                <c:pt idx="235">
                  <c:v>-0.64141777475721884</c:v>
                </c:pt>
                <c:pt idx="236">
                  <c:v>-0.63525663614146555</c:v>
                </c:pt>
                <c:pt idx="237">
                  <c:v>-0.62915436248930334</c:v>
                </c:pt>
                <c:pt idx="238">
                  <c:v>-0.62311040840556609</c:v>
                </c:pt>
                <c:pt idx="239">
                  <c:v>-0.61712423280339035</c:v>
                </c:pt>
                <c:pt idx="240">
                  <c:v>-0.61119529890165769</c:v>
                </c:pt>
                <c:pt idx="241">
                  <c:v>-0.60532307422090748</c:v>
                </c:pt>
                <c:pt idx="242">
                  <c:v>-0.59950703057780086</c:v>
                </c:pt>
                <c:pt idx="243">
                  <c:v>-0.59374664407821176</c:v>
                </c:pt>
                <c:pt idx="244">
                  <c:v>-0.58804139510899966</c:v>
                </c:pt>
                <c:pt idx="245">
                  <c:v>-0.58239076832854675</c:v>
                </c:pt>
                <c:pt idx="246">
                  <c:v>-0.57679425265611783</c:v>
                </c:pt>
                <c:pt idx="247">
                  <c:v>-0.57125134126009547</c:v>
                </c:pt>
                <c:pt idx="248">
                  <c:v>-0.56576153154516617</c:v>
                </c:pt>
                <c:pt idx="249">
                  <c:v>-0.56032432513849484</c:v>
                </c:pt>
                <c:pt idx="250">
                  <c:v>-0.55493922787495942</c:v>
                </c:pt>
                <c:pt idx="251">
                  <c:v>-0.54960574978148002</c:v>
                </c:pt>
                <c:pt idx="252">
                  <c:v>-0.54432340506050725</c:v>
                </c:pt>
                <c:pt idx="253">
                  <c:v>-0.53909171207270801</c:v>
                </c:pt>
                <c:pt idx="254">
                  <c:v>-0.53391019331889567</c:v>
                </c:pt>
                <c:pt idx="255">
                  <c:v>-0.52877837542125106</c:v>
                </c:pt>
                <c:pt idx="256">
                  <c:v>-0.52369578910386994</c:v>
                </c:pt>
                <c:pt idx="257">
                  <c:v>-0.51866196917268914</c:v>
                </c:pt>
                <c:pt idx="258">
                  <c:v>-0.51367645449481159</c:v>
                </c:pt>
                <c:pt idx="259">
                  <c:v>-0.50873878797728289</c:v>
                </c:pt>
                <c:pt idx="260">
                  <c:v>-0.50384851654535479</c:v>
                </c:pt>
                <c:pt idx="261">
                  <c:v>-0.49900519112023473</c:v>
                </c:pt>
                <c:pt idx="262">
                  <c:v>-0.49420836659642065</c:v>
                </c:pt>
                <c:pt idx="263">
                  <c:v>-0.48945760181858461</c:v>
                </c:pt>
                <c:pt idx="264">
                  <c:v>-0.48475245955808083</c:v>
                </c:pt>
                <c:pt idx="265">
                  <c:v>-0.48009250648905788</c:v>
                </c:pt>
                <c:pt idx="266">
                  <c:v>-0.47547731316427516</c:v>
                </c:pt>
                <c:pt idx="267">
                  <c:v>-0.47090645399057235</c:v>
                </c:pt>
                <c:pt idx="268">
                  <c:v>-0.46637950720407412</c:v>
                </c:pt>
                <c:pt idx="269">
                  <c:v>-0.46189605484509688</c:v>
                </c:pt>
                <c:pt idx="270">
                  <c:v>-0.45745568273285908</c:v>
                </c:pt>
                <c:pt idx="271">
                  <c:v>-0.45305798043993145</c:v>
                </c:pt>
                <c:pt idx="272">
                  <c:v>-0.44870254126651571</c:v>
                </c:pt>
                <c:pt idx="273">
                  <c:v>-0.44438896221451091</c:v>
                </c:pt>
                <c:pt idx="274">
                  <c:v>-0.44011684396145345</c:v>
                </c:pt>
                <c:pt idx="275">
                  <c:v>-0.43588579083428824</c:v>
                </c:pt>
                <c:pt idx="276">
                  <c:v>-0.43169541078303236</c:v>
                </c:pt>
                <c:pt idx="277">
                  <c:v>-0.42754531535429424</c:v>
                </c:pt>
                <c:pt idx="278">
                  <c:v>-0.42343511966474695</c:v>
                </c:pt>
                <c:pt idx="279">
                  <c:v>-0.41936444237447901</c:v>
                </c:pt>
                <c:pt idx="280">
                  <c:v>-0.41533290566030978</c:v>
                </c:pt>
                <c:pt idx="281">
                  <c:v>-0.41134013518901985</c:v>
                </c:pt>
                <c:pt idx="282">
                  <c:v>-0.40738576009057681</c:v>
                </c:pt>
                <c:pt idx="283">
                  <c:v>-0.40346941293131894</c:v>
                </c:pt>
                <c:pt idx="284">
                  <c:v>-0.39959072968710979</c:v>
                </c:pt>
                <c:pt idx="285">
                  <c:v>-0.39574934971651243</c:v>
                </c:pt>
                <c:pt idx="286">
                  <c:v>-0.39194491573394674</c:v>
                </c:pt>
                <c:pt idx="287">
                  <c:v>-0.38817707378289495</c:v>
                </c:pt>
                <c:pt idx="288">
                  <c:v>-0.38444547320909001</c:v>
                </c:pt>
                <c:pt idx="289">
                  <c:v>-0.38074976663377835</c:v>
                </c:pt>
                <c:pt idx="290">
                  <c:v>-0.37708960992699447</c:v>
                </c:pt>
                <c:pt idx="291">
                  <c:v>-0.37346466218092234</c:v>
                </c:pt>
                <c:pt idx="292">
                  <c:v>-0.36987458568327808</c:v>
                </c:pt>
                <c:pt idx="293">
                  <c:v>-0.36631904589078734</c:v>
                </c:pt>
                <c:pt idx="294">
                  <c:v>-0.36279771140271905</c:v>
                </c:pt>
                <c:pt idx="295">
                  <c:v>-0.35931025393452165</c:v>
                </c:pt>
                <c:pt idx="296">
                  <c:v>-0.35585634829151969</c:v>
                </c:pt>
                <c:pt idx="297">
                  <c:v>-0.35243567234272039</c:v>
                </c:pt>
                <c:pt idx="298">
                  <c:v>-0.34904790699470911</c:v>
                </c:pt>
                <c:pt idx="299">
                  <c:v>-0.3456927361656667</c:v>
                </c:pt>
                <c:pt idx="300">
                  <c:v>-0.34236984675946763</c:v>
                </c:pt>
                <c:pt idx="301">
                  <c:v>-0.33907892863991485</c:v>
                </c:pt>
                <c:pt idx="302">
                  <c:v>-0.33581967460507323</c:v>
                </c:pt>
                <c:pt idx="303">
                  <c:v>-0.33259178036175446</c:v>
                </c:pt>
                <c:pt idx="304">
                  <c:v>-0.32939494450009171</c:v>
                </c:pt>
                <c:pt idx="305">
                  <c:v>-0.32622886846826893</c:v>
                </c:pt>
                <c:pt idx="306">
                  <c:v>-0.3230932565473697</c:v>
                </c:pt>
                <c:pt idx="307">
                  <c:v>-0.31998781582638192</c:v>
                </c:pt>
                <c:pt idx="308">
                  <c:v>-0.3169122561773135</c:v>
                </c:pt>
                <c:pt idx="309">
                  <c:v>-0.31386629023047335</c:v>
                </c:pt>
                <c:pt idx="310">
                  <c:v>-0.31084963334988663</c:v>
                </c:pt>
                <c:pt idx="311">
                  <c:v>-0.30786200360886096</c:v>
                </c:pt>
                <c:pt idx="312">
                  <c:v>-0.30490312176570139</c:v>
                </c:pt>
                <c:pt idx="313">
                  <c:v>-0.30197271123957531</c:v>
                </c:pt>
                <c:pt idx="314">
                  <c:v>-0.29907049808653485</c:v>
                </c:pt>
                <c:pt idx="315">
                  <c:v>-0.29619621097569021</c:v>
                </c:pt>
                <c:pt idx="316">
                  <c:v>-0.29334958116554477</c:v>
                </c:pt>
                <c:pt idx="317">
                  <c:v>-0.29053034248048387</c:v>
                </c:pt>
                <c:pt idx="318">
                  <c:v>-0.28773823128742937</c:v>
                </c:pt>
                <c:pt idx="319">
                  <c:v>-0.28497298647264802</c:v>
                </c:pt>
                <c:pt idx="320">
                  <c:v>-0.2822343494187306</c:v>
                </c:pt>
                <c:pt idx="321">
                  <c:v>-0.27952206398172769</c:v>
                </c:pt>
                <c:pt idx="322">
                  <c:v>-0.27683587646845254</c:v>
                </c:pt>
                <c:pt idx="323">
                  <c:v>-0.27417553561394886</c:v>
                </c:pt>
                <c:pt idx="324">
                  <c:v>-0.27154079255912444</c:v>
                </c:pt>
                <c:pt idx="325">
                  <c:v>-0.26893140082854855</c:v>
                </c:pt>
                <c:pt idx="326">
                  <c:v>-0.26634711630842089</c:v>
                </c:pt>
                <c:pt idx="327">
                  <c:v>-0.26378769722470224</c:v>
                </c:pt>
                <c:pt idx="328">
                  <c:v>-0.26125290412141644</c:v>
                </c:pt>
                <c:pt idx="329">
                  <c:v>-0.25874249983912007</c:v>
                </c:pt>
                <c:pt idx="330">
                  <c:v>-0.25625624949353543</c:v>
                </c:pt>
                <c:pt idx="331">
                  <c:v>-0.25379392045435811</c:v>
                </c:pt>
                <c:pt idx="332">
                  <c:v>-0.25135528232422621</c:v>
                </c:pt>
                <c:pt idx="333">
                  <c:v>-0.2489401069178635</c:v>
                </c:pt>
                <c:pt idx="334">
                  <c:v>-0.24654816824138295</c:v>
                </c:pt>
                <c:pt idx="335">
                  <c:v>-0.24417924247176737</c:v>
                </c:pt>
                <c:pt idx="336">
                  <c:v>-0.24183310793650661</c:v>
                </c:pt>
                <c:pt idx="337">
                  <c:v>-0.23950954509341138</c:v>
                </c:pt>
                <c:pt idx="338">
                  <c:v>-0.23720833651058817</c:v>
                </c:pt>
                <c:pt idx="339">
                  <c:v>-0.23492926684658186</c:v>
                </c:pt>
                <c:pt idx="340">
                  <c:v>-0.23267212283068545</c:v>
                </c:pt>
                <c:pt idx="341">
                  <c:v>-0.23043669324341329</c:v>
                </c:pt>
                <c:pt idx="342">
                  <c:v>-0.22822276889714074</c:v>
                </c:pt>
                <c:pt idx="343">
                  <c:v>-0.2260301426169074</c:v>
                </c:pt>
                <c:pt idx="344">
                  <c:v>-0.22385860922138523</c:v>
                </c:pt>
                <c:pt idx="345">
                  <c:v>-0.22170796550400712</c:v>
                </c:pt>
                <c:pt idx="346">
                  <c:v>-0.21957801021426207</c:v>
                </c:pt>
                <c:pt idx="347">
                  <c:v>-0.21746854403914753</c:v>
                </c:pt>
                <c:pt idx="348">
                  <c:v>-0.2153793695847874</c:v>
                </c:pt>
                <c:pt idx="349">
                  <c:v>-0.21331029135820637</c:v>
                </c:pt>
                <c:pt idx="350">
                  <c:v>-0.21126111574926637</c:v>
                </c:pt>
                <c:pt idx="351">
                  <c:v>-0.20923165101276056</c:v>
                </c:pt>
                <c:pt idx="352">
                  <c:v>-0.20722170725066522</c:v>
                </c:pt>
                <c:pt idx="353">
                  <c:v>-0.20523109639455059</c:v>
                </c:pt>
                <c:pt idx="354">
                  <c:v>-0.20325963218814491</c:v>
                </c:pt>
                <c:pt idx="355">
                  <c:v>-0.20130713017005547</c:v>
                </c:pt>
                <c:pt idx="356">
                  <c:v>-0.19937340765664399</c:v>
                </c:pt>
                <c:pt idx="357">
                  <c:v>-0.19745828372505628</c:v>
                </c:pt>
                <c:pt idx="358">
                  <c:v>-0.19556157919640249</c:v>
                </c:pt>
                <c:pt idx="359">
                  <c:v>-0.1936831166190903</c:v>
                </c:pt>
                <c:pt idx="360">
                  <c:v>-0.1918227202523087</c:v>
                </c:pt>
                <c:pt idx="361">
                  <c:v>-0.18998021604966156</c:v>
                </c:pt>
                <c:pt idx="362">
                  <c:v>-0.18815543164294998</c:v>
                </c:pt>
                <c:pt idx="363">
                  <c:v>-0.18634819632610064</c:v>
                </c:pt>
                <c:pt idx="364">
                  <c:v>-0.18455834103924404</c:v>
                </c:pt>
                <c:pt idx="365">
                  <c:v>-0.18278569835293496</c:v>
                </c:pt>
                <c:pt idx="366">
                  <c:v>-0.18103010245252149</c:v>
                </c:pt>
                <c:pt idx="367">
                  <c:v>-0.1792913891226538</c:v>
                </c:pt>
                <c:pt idx="368">
                  <c:v>-0.17756939573193778</c:v>
                </c:pt>
                <c:pt idx="369">
                  <c:v>-0.17586396121773026</c:v>
                </c:pt>
                <c:pt idx="370">
                  <c:v>-0.17417492607107365</c:v>
                </c:pt>
                <c:pt idx="371">
                  <c:v>-0.17250213232177247</c:v>
                </c:pt>
                <c:pt idx="372">
                  <c:v>-0.17084542352360427</c:v>
                </c:pt>
                <c:pt idx="373">
                  <c:v>-0.16920464473967195</c:v>
                </c:pt>
                <c:pt idx="374">
                  <c:v>-0.16757964252789079</c:v>
                </c:pt>
                <c:pt idx="375">
                  <c:v>-0.16597026492661013</c:v>
                </c:pt>
                <c:pt idx="376">
                  <c:v>-0.16437636144037163</c:v>
                </c:pt>
                <c:pt idx="377">
                  <c:v>-0.1627977830257967</c:v>
                </c:pt>
                <c:pt idx="378">
                  <c:v>-0.16123438207761068</c:v>
                </c:pt>
                <c:pt idx="379">
                  <c:v>-0.15968601241479499</c:v>
                </c:pt>
                <c:pt idx="380">
                  <c:v>-0.15815252926687076</c:v>
                </c:pt>
                <c:pt idx="381">
                  <c:v>-0.15663378926031007</c:v>
                </c:pt>
                <c:pt idx="382">
                  <c:v>-0.15512965040507637</c:v>
                </c:pt>
                <c:pt idx="383">
                  <c:v>-0.15363997208129204</c:v>
                </c:pt>
                <c:pt idx="384">
                  <c:v>-0.15216461502603007</c:v>
                </c:pt>
                <c:pt idx="385">
                  <c:v>-0.15070344132023211</c:v>
                </c:pt>
                <c:pt idx="386">
                  <c:v>-0.1492563143757494</c:v>
                </c:pt>
                <c:pt idx="387">
                  <c:v>-0.14782309892250656</c:v>
                </c:pt>
                <c:pt idx="388">
                  <c:v>-0.14640366099578719</c:v>
                </c:pt>
                <c:pt idx="389">
                  <c:v>-0.14499786792364025</c:v>
                </c:pt>
                <c:pt idx="390">
                  <c:v>-0.14360558831440495</c:v>
                </c:pt>
                <c:pt idx="391">
                  <c:v>-0.14222669204435526</c:v>
                </c:pt>
                <c:pt idx="392">
                  <c:v>-0.14086105024546214</c:v>
                </c:pt>
                <c:pt idx="393">
                  <c:v>-0.13950853529327123</c:v>
                </c:pt>
                <c:pt idx="394">
                  <c:v>-0.13816902079489618</c:v>
                </c:pt>
                <c:pt idx="395">
                  <c:v>-0.13684238157712719</c:v>
                </c:pt>
                <c:pt idx="396">
                  <c:v>-0.13552849367465308</c:v>
                </c:pt>
                <c:pt idx="397">
                  <c:v>-0.13422723431839387</c:v>
                </c:pt>
                <c:pt idx="398">
                  <c:v>-0.1329384819239483</c:v>
                </c:pt>
                <c:pt idx="399">
                  <c:v>-0.1316621160801478</c:v>
                </c:pt>
                <c:pt idx="400">
                  <c:v>-0.13039801753772315</c:v>
                </c:pt>
                <c:pt idx="401">
                  <c:v>-0.12914606819807831</c:v>
                </c:pt>
                <c:pt idx="402">
                  <c:v>-0.1279061511021716</c:v>
                </c:pt>
                <c:pt idx="403">
                  <c:v>-0.12667815041950384</c:v>
                </c:pt>
                <c:pt idx="404">
                  <c:v>-0.12546195143721184</c:v>
                </c:pt>
                <c:pt idx="405">
                  <c:v>-0.12425744054926732</c:v>
                </c:pt>
                <c:pt idx="406">
                  <c:v>-0.12306450524577837</c:v>
                </c:pt>
                <c:pt idx="407">
                  <c:v>-0.12188303410239403</c:v>
                </c:pt>
                <c:pt idx="408">
                  <c:v>-0.12071291676981093</c:v>
                </c:pt>
                <c:pt idx="409">
                  <c:v>-0.11955404396338157</c:v>
                </c:pt>
                <c:pt idx="410">
                  <c:v>-0.11840630745282028</c:v>
                </c:pt>
                <c:pt idx="411">
                  <c:v>-0.11726960005201073</c:v>
                </c:pt>
                <c:pt idx="412">
                  <c:v>-0.11614381560890955</c:v>
                </c:pt>
                <c:pt idx="413">
                  <c:v>-0.11502884899554881</c:v>
                </c:pt>
                <c:pt idx="414">
                  <c:v>-0.11392459609813391</c:v>
                </c:pt>
                <c:pt idx="415">
                  <c:v>-0.11283095380723683</c:v>
                </c:pt>
                <c:pt idx="416">
                  <c:v>-0.11174782000808413</c:v>
                </c:pt>
                <c:pt idx="417">
                  <c:v>-0.11067509357093851</c:v>
                </c:pt>
                <c:pt idx="418">
                  <c:v>-0.1096126743415738</c:v>
                </c:pt>
                <c:pt idx="419">
                  <c:v>-0.10856046313184084</c:v>
                </c:pt>
                <c:pt idx="420">
                  <c:v>-0.10751836171032461</c:v>
                </c:pt>
                <c:pt idx="421">
                  <c:v>-0.10648627279309256</c:v>
                </c:pt>
                <c:pt idx="422">
                  <c:v>-0.10546410003453047</c:v>
                </c:pt>
                <c:pt idx="423">
                  <c:v>-0.10445174801826962</c:v>
                </c:pt>
                <c:pt idx="424">
                  <c:v>-0.10344912224819815</c:v>
                </c:pt>
                <c:pt idx="425">
                  <c:v>-0.10245612913956187</c:v>
                </c:pt>
                <c:pt idx="426">
                  <c:v>-0.10147267601015027</c:v>
                </c:pt>
                <c:pt idx="427">
                  <c:v>-0.10049867107156754</c:v>
                </c:pt>
                <c:pt idx="428">
                  <c:v>-9.9534023420588827E-2</c:v>
                </c:pt>
                <c:pt idx="429">
                  <c:v>-9.8578643030598559E-2</c:v>
                </c:pt>
                <c:pt idx="430">
                  <c:v>-9.7632440743112905E-2</c:v>
                </c:pt>
                <c:pt idx="431">
                  <c:v>-9.6695328259384344E-2</c:v>
                </c:pt>
                <c:pt idx="432">
                  <c:v>-9.5767218132086662E-2</c:v>
                </c:pt>
                <c:pt idx="433">
                  <c:v>-9.4848023757080471E-2</c:v>
                </c:pt>
                <c:pt idx="434">
                  <c:v>-9.3937659365259399E-2</c:v>
                </c:pt>
                <c:pt idx="435">
                  <c:v>-9.3036040014474158E-2</c:v>
                </c:pt>
                <c:pt idx="436">
                  <c:v>-9.2143081581535405E-2</c:v>
                </c:pt>
                <c:pt idx="437">
                  <c:v>-9.1258700754294014E-2</c:v>
                </c:pt>
                <c:pt idx="438">
                  <c:v>-9.038281502379783E-2</c:v>
                </c:pt>
                <c:pt idx="439">
                  <c:v>-8.9515342676524265E-2</c:v>
                </c:pt>
                <c:pt idx="440">
                  <c:v>-8.8656202786688995E-2</c:v>
                </c:pt>
                <c:pt idx="441">
                  <c:v>-8.780531520862829E-2</c:v>
                </c:pt>
                <c:pt idx="442">
                  <c:v>-8.6962600569255158E-2</c:v>
                </c:pt>
                <c:pt idx="443">
                  <c:v>-8.6127980260589154E-2</c:v>
                </c:pt>
                <c:pt idx="444">
                  <c:v>-8.530137643235873E-2</c:v>
                </c:pt>
                <c:pt idx="445">
                  <c:v>-8.4482711984674247E-2</c:v>
                </c:pt>
                <c:pt idx="446">
                  <c:v>-8.367191056077293E-2</c:v>
                </c:pt>
                <c:pt idx="447">
                  <c:v>-8.2868896539833703E-2</c:v>
                </c:pt>
                <c:pt idx="448">
                  <c:v>-8.2073595029862528E-2</c:v>
                </c:pt>
                <c:pt idx="449">
                  <c:v>-8.1285931860644964E-2</c:v>
                </c:pt>
                <c:pt idx="450">
                  <c:v>-8.0505833576769284E-2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fit_2NN_HCP!$M$18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fit_2NN_HCP!$G$19:$G$469</c:f>
              <c:numCache>
                <c:formatCode>General</c:formatCode>
                <c:ptCount val="451"/>
                <c:pt idx="0">
                  <c:v>2.0599313635929168</c:v>
                </c:pt>
                <c:pt idx="1">
                  <c:v>2.0683374925863109</c:v>
                </c:pt>
                <c:pt idx="2">
                  <c:v>2.076743621579705</c:v>
                </c:pt>
                <c:pt idx="3">
                  <c:v>2.0851497505730991</c:v>
                </c:pt>
                <c:pt idx="4">
                  <c:v>2.0935558795664928</c:v>
                </c:pt>
                <c:pt idx="5">
                  <c:v>2.1019620085598869</c:v>
                </c:pt>
                <c:pt idx="6">
                  <c:v>2.110368137553281</c:v>
                </c:pt>
                <c:pt idx="7">
                  <c:v>2.1187742665466751</c:v>
                </c:pt>
                <c:pt idx="8">
                  <c:v>2.1271803955400688</c:v>
                </c:pt>
                <c:pt idx="9">
                  <c:v>2.1355865245334629</c:v>
                </c:pt>
                <c:pt idx="10">
                  <c:v>2.143992653526857</c:v>
                </c:pt>
                <c:pt idx="11">
                  <c:v>2.1523987825202511</c:v>
                </c:pt>
                <c:pt idx="12">
                  <c:v>2.1608049115136452</c:v>
                </c:pt>
                <c:pt idx="13">
                  <c:v>2.1692110405070393</c:v>
                </c:pt>
                <c:pt idx="14">
                  <c:v>2.1776171695004334</c:v>
                </c:pt>
                <c:pt idx="15">
                  <c:v>2.186023298493827</c:v>
                </c:pt>
                <c:pt idx="16">
                  <c:v>2.1944294274872211</c:v>
                </c:pt>
                <c:pt idx="17">
                  <c:v>2.2028355564806152</c:v>
                </c:pt>
                <c:pt idx="18">
                  <c:v>2.2112416854740093</c:v>
                </c:pt>
                <c:pt idx="19">
                  <c:v>2.219647814467403</c:v>
                </c:pt>
                <c:pt idx="20">
                  <c:v>2.2280539434607971</c:v>
                </c:pt>
                <c:pt idx="21">
                  <c:v>2.2364600724541912</c:v>
                </c:pt>
                <c:pt idx="22">
                  <c:v>2.2448662014475849</c:v>
                </c:pt>
                <c:pt idx="23">
                  <c:v>2.253272330440979</c:v>
                </c:pt>
                <c:pt idx="24">
                  <c:v>2.2616784594343731</c:v>
                </c:pt>
                <c:pt idx="25">
                  <c:v>2.2700845884277672</c:v>
                </c:pt>
                <c:pt idx="26">
                  <c:v>2.2784907174211613</c:v>
                </c:pt>
                <c:pt idx="27">
                  <c:v>2.2868968464145554</c:v>
                </c:pt>
                <c:pt idx="28">
                  <c:v>2.2953029754079495</c:v>
                </c:pt>
                <c:pt idx="29">
                  <c:v>2.3037091044013436</c:v>
                </c:pt>
                <c:pt idx="30">
                  <c:v>2.3121152333947377</c:v>
                </c:pt>
                <c:pt idx="31">
                  <c:v>2.3205213623881318</c:v>
                </c:pt>
                <c:pt idx="32">
                  <c:v>2.3289274913815254</c:v>
                </c:pt>
                <c:pt idx="33">
                  <c:v>2.3373336203749195</c:v>
                </c:pt>
                <c:pt idx="34">
                  <c:v>2.3457397493683136</c:v>
                </c:pt>
                <c:pt idx="35">
                  <c:v>2.3541458783617077</c:v>
                </c:pt>
                <c:pt idx="36">
                  <c:v>2.3625520073551018</c:v>
                </c:pt>
                <c:pt idx="37">
                  <c:v>2.3709581363484959</c:v>
                </c:pt>
                <c:pt idx="38">
                  <c:v>2.3793642653418896</c:v>
                </c:pt>
                <c:pt idx="39">
                  <c:v>2.3877703943352837</c:v>
                </c:pt>
                <c:pt idx="40">
                  <c:v>2.3961765233286778</c:v>
                </c:pt>
                <c:pt idx="41">
                  <c:v>2.4045826523220719</c:v>
                </c:pt>
                <c:pt idx="42">
                  <c:v>2.412988781315466</c:v>
                </c:pt>
                <c:pt idx="43">
                  <c:v>2.4213949103088601</c:v>
                </c:pt>
                <c:pt idx="44">
                  <c:v>2.4298010393022538</c:v>
                </c:pt>
                <c:pt idx="45">
                  <c:v>2.4382071682956479</c:v>
                </c:pt>
                <c:pt idx="46">
                  <c:v>2.446613297289042</c:v>
                </c:pt>
                <c:pt idx="47">
                  <c:v>2.4550194262824361</c:v>
                </c:pt>
                <c:pt idx="48">
                  <c:v>2.4634255552758297</c:v>
                </c:pt>
                <c:pt idx="49">
                  <c:v>2.4718316842692238</c:v>
                </c:pt>
                <c:pt idx="50">
                  <c:v>2.4802378132626175</c:v>
                </c:pt>
                <c:pt idx="51">
                  <c:v>2.4886439422560116</c:v>
                </c:pt>
                <c:pt idx="52">
                  <c:v>2.4970500712494057</c:v>
                </c:pt>
                <c:pt idx="53">
                  <c:v>2.5054562002427998</c:v>
                </c:pt>
                <c:pt idx="54">
                  <c:v>2.5138623292361939</c:v>
                </c:pt>
                <c:pt idx="55">
                  <c:v>2.5222684582295876</c:v>
                </c:pt>
                <c:pt idx="56">
                  <c:v>2.5306745872229817</c:v>
                </c:pt>
                <c:pt idx="57">
                  <c:v>2.5390807162163753</c:v>
                </c:pt>
                <c:pt idx="58">
                  <c:v>2.5474868452097694</c:v>
                </c:pt>
                <c:pt idx="59">
                  <c:v>2.5558929742031635</c:v>
                </c:pt>
                <c:pt idx="60">
                  <c:v>2.5642991031965576</c:v>
                </c:pt>
                <c:pt idx="61">
                  <c:v>2.5727052321899517</c:v>
                </c:pt>
                <c:pt idx="62">
                  <c:v>2.5811113611833454</c:v>
                </c:pt>
                <c:pt idx="63">
                  <c:v>2.5895174901767395</c:v>
                </c:pt>
                <c:pt idx="64">
                  <c:v>2.5979236191701336</c:v>
                </c:pt>
                <c:pt idx="65">
                  <c:v>2.6063297481635277</c:v>
                </c:pt>
                <c:pt idx="66">
                  <c:v>2.6147358771569218</c:v>
                </c:pt>
                <c:pt idx="67">
                  <c:v>2.6231420061503159</c:v>
                </c:pt>
                <c:pt idx="68">
                  <c:v>2.63154813514371</c:v>
                </c:pt>
                <c:pt idx="69">
                  <c:v>2.6399542641371041</c:v>
                </c:pt>
                <c:pt idx="70">
                  <c:v>2.6483603931304973</c:v>
                </c:pt>
                <c:pt idx="71">
                  <c:v>2.6567665221238914</c:v>
                </c:pt>
                <c:pt idx="72">
                  <c:v>2.6651726511172855</c:v>
                </c:pt>
                <c:pt idx="73">
                  <c:v>2.6735787801106796</c:v>
                </c:pt>
                <c:pt idx="74">
                  <c:v>2.6819849091040737</c:v>
                </c:pt>
                <c:pt idx="75">
                  <c:v>2.6903910380974678</c:v>
                </c:pt>
                <c:pt idx="76">
                  <c:v>2.6987971670908619</c:v>
                </c:pt>
                <c:pt idx="77">
                  <c:v>2.707203296084256</c:v>
                </c:pt>
                <c:pt idx="78">
                  <c:v>2.7156094250776501</c:v>
                </c:pt>
                <c:pt idx="79">
                  <c:v>2.7240155540710438</c:v>
                </c:pt>
                <c:pt idx="80">
                  <c:v>2.7324216830644379</c:v>
                </c:pt>
                <c:pt idx="81">
                  <c:v>2.740827812057832</c:v>
                </c:pt>
                <c:pt idx="82">
                  <c:v>2.7492339410512261</c:v>
                </c:pt>
                <c:pt idx="83">
                  <c:v>2.7576400700446198</c:v>
                </c:pt>
                <c:pt idx="84">
                  <c:v>2.7660461990380139</c:v>
                </c:pt>
                <c:pt idx="85">
                  <c:v>2.774452328031408</c:v>
                </c:pt>
                <c:pt idx="86">
                  <c:v>2.7828584570248016</c:v>
                </c:pt>
                <c:pt idx="87">
                  <c:v>2.7912645860181957</c:v>
                </c:pt>
                <c:pt idx="88">
                  <c:v>2.7996707150115898</c:v>
                </c:pt>
                <c:pt idx="89">
                  <c:v>2.8080768440049839</c:v>
                </c:pt>
                <c:pt idx="90">
                  <c:v>2.816482972998378</c:v>
                </c:pt>
                <c:pt idx="91">
                  <c:v>2.8248891019917721</c:v>
                </c:pt>
                <c:pt idx="92">
                  <c:v>2.8332952309851662</c:v>
                </c:pt>
                <c:pt idx="93">
                  <c:v>2.8417013599785603</c:v>
                </c:pt>
                <c:pt idx="94">
                  <c:v>2.8501074889719535</c:v>
                </c:pt>
                <c:pt idx="95">
                  <c:v>2.8585136179653481</c:v>
                </c:pt>
                <c:pt idx="96">
                  <c:v>2.8669197469587417</c:v>
                </c:pt>
                <c:pt idx="97">
                  <c:v>2.8753258759521358</c:v>
                </c:pt>
                <c:pt idx="98">
                  <c:v>2.8837320049455299</c:v>
                </c:pt>
                <c:pt idx="99">
                  <c:v>2.892138133938924</c:v>
                </c:pt>
                <c:pt idx="100">
                  <c:v>2.9005442629323182</c:v>
                </c:pt>
                <c:pt idx="101">
                  <c:v>2.9089503919257123</c:v>
                </c:pt>
                <c:pt idx="102">
                  <c:v>2.9173565209191059</c:v>
                </c:pt>
                <c:pt idx="103">
                  <c:v>2.9257626499125</c:v>
                </c:pt>
                <c:pt idx="104">
                  <c:v>2.9341687789058941</c:v>
                </c:pt>
                <c:pt idx="105">
                  <c:v>2.9425749078992882</c:v>
                </c:pt>
                <c:pt idx="106">
                  <c:v>2.9509810368926823</c:v>
                </c:pt>
                <c:pt idx="107">
                  <c:v>2.959387165886076</c:v>
                </c:pt>
                <c:pt idx="108">
                  <c:v>2.9677932948794701</c:v>
                </c:pt>
                <c:pt idx="109">
                  <c:v>2.9761994238728637</c:v>
                </c:pt>
                <c:pt idx="110">
                  <c:v>2.9846055528662578</c:v>
                </c:pt>
                <c:pt idx="111">
                  <c:v>2.9930116818596519</c:v>
                </c:pt>
                <c:pt idx="112">
                  <c:v>3.001417810853046</c:v>
                </c:pt>
                <c:pt idx="113">
                  <c:v>3.0098239398464401</c:v>
                </c:pt>
                <c:pt idx="114">
                  <c:v>3.0182300688398342</c:v>
                </c:pt>
                <c:pt idx="115">
                  <c:v>3.0266361978332283</c:v>
                </c:pt>
                <c:pt idx="116">
                  <c:v>3.0350423268266224</c:v>
                </c:pt>
                <c:pt idx="117">
                  <c:v>3.0434484558200166</c:v>
                </c:pt>
                <c:pt idx="118">
                  <c:v>3.0518545848134102</c:v>
                </c:pt>
                <c:pt idx="119">
                  <c:v>3.0602607138068043</c:v>
                </c:pt>
                <c:pt idx="120">
                  <c:v>3.068666842800198</c:v>
                </c:pt>
                <c:pt idx="121">
                  <c:v>3.0770729717935921</c:v>
                </c:pt>
                <c:pt idx="122">
                  <c:v>3.0854791007869862</c:v>
                </c:pt>
                <c:pt idx="123">
                  <c:v>3.0938852297803803</c:v>
                </c:pt>
                <c:pt idx="124">
                  <c:v>3.1022913587737744</c:v>
                </c:pt>
                <c:pt idx="125">
                  <c:v>3.110697487767168</c:v>
                </c:pt>
                <c:pt idx="126">
                  <c:v>3.1191036167605621</c:v>
                </c:pt>
                <c:pt idx="127">
                  <c:v>3.1275097457539562</c:v>
                </c:pt>
                <c:pt idx="128">
                  <c:v>3.1359158747473503</c:v>
                </c:pt>
                <c:pt idx="129">
                  <c:v>3.1443220037407444</c:v>
                </c:pt>
                <c:pt idx="130">
                  <c:v>3.1527281327341385</c:v>
                </c:pt>
                <c:pt idx="131">
                  <c:v>3.1611342617275326</c:v>
                </c:pt>
                <c:pt idx="132">
                  <c:v>3.1695403907209267</c:v>
                </c:pt>
                <c:pt idx="133">
                  <c:v>3.17794651971432</c:v>
                </c:pt>
                <c:pt idx="134">
                  <c:v>3.186352648707715</c:v>
                </c:pt>
                <c:pt idx="135">
                  <c:v>3.1947587777011082</c:v>
                </c:pt>
                <c:pt idx="136">
                  <c:v>3.2031649066945023</c:v>
                </c:pt>
                <c:pt idx="137">
                  <c:v>3.2115710356878964</c:v>
                </c:pt>
                <c:pt idx="138">
                  <c:v>3.2199771646812905</c:v>
                </c:pt>
                <c:pt idx="139">
                  <c:v>3.2283832936746846</c:v>
                </c:pt>
                <c:pt idx="140">
                  <c:v>3.2367894226680787</c:v>
                </c:pt>
                <c:pt idx="141">
                  <c:v>3.2451955516614728</c:v>
                </c:pt>
                <c:pt idx="142">
                  <c:v>3.2536016806548664</c:v>
                </c:pt>
                <c:pt idx="143">
                  <c:v>3.2620078096482605</c:v>
                </c:pt>
                <c:pt idx="144">
                  <c:v>3.2704139386416542</c:v>
                </c:pt>
                <c:pt idx="145">
                  <c:v>3.2788200676350487</c:v>
                </c:pt>
                <c:pt idx="146">
                  <c:v>3.2872261966284424</c:v>
                </c:pt>
                <c:pt idx="147">
                  <c:v>3.2956323256218365</c:v>
                </c:pt>
                <c:pt idx="148">
                  <c:v>3.3040384546152306</c:v>
                </c:pt>
                <c:pt idx="149">
                  <c:v>3.3124445836086243</c:v>
                </c:pt>
                <c:pt idx="150">
                  <c:v>3.3208507126020184</c:v>
                </c:pt>
                <c:pt idx="151">
                  <c:v>3.3292568415954125</c:v>
                </c:pt>
                <c:pt idx="152">
                  <c:v>3.3376629705888066</c:v>
                </c:pt>
                <c:pt idx="153">
                  <c:v>3.3460690995822007</c:v>
                </c:pt>
                <c:pt idx="154">
                  <c:v>3.3544752285755948</c:v>
                </c:pt>
                <c:pt idx="155">
                  <c:v>3.3628813575689889</c:v>
                </c:pt>
                <c:pt idx="156">
                  <c:v>3.371287486562383</c:v>
                </c:pt>
                <c:pt idx="157">
                  <c:v>3.3796936155557771</c:v>
                </c:pt>
                <c:pt idx="158">
                  <c:v>3.3880997445491707</c:v>
                </c:pt>
                <c:pt idx="159">
                  <c:v>3.3965058735425644</c:v>
                </c:pt>
                <c:pt idx="160">
                  <c:v>3.4049120025359589</c:v>
                </c:pt>
                <c:pt idx="161">
                  <c:v>3.4133181315293526</c:v>
                </c:pt>
                <c:pt idx="162">
                  <c:v>3.4217242605227471</c:v>
                </c:pt>
                <c:pt idx="163">
                  <c:v>3.4301303895161408</c:v>
                </c:pt>
                <c:pt idx="164">
                  <c:v>3.4385365185095349</c:v>
                </c:pt>
                <c:pt idx="165">
                  <c:v>3.4469426475029286</c:v>
                </c:pt>
                <c:pt idx="166">
                  <c:v>3.4553487764963227</c:v>
                </c:pt>
                <c:pt idx="167">
                  <c:v>3.4637549054897168</c:v>
                </c:pt>
                <c:pt idx="168">
                  <c:v>3.4721610344831109</c:v>
                </c:pt>
                <c:pt idx="169">
                  <c:v>3.480567163476505</c:v>
                </c:pt>
                <c:pt idx="170">
                  <c:v>3.4889732924698986</c:v>
                </c:pt>
                <c:pt idx="171">
                  <c:v>3.4973794214632932</c:v>
                </c:pt>
                <c:pt idx="172">
                  <c:v>3.5057855504566864</c:v>
                </c:pt>
                <c:pt idx="173">
                  <c:v>3.5141916794500805</c:v>
                </c:pt>
                <c:pt idx="174">
                  <c:v>3.5225978084434746</c:v>
                </c:pt>
                <c:pt idx="175">
                  <c:v>3.5310039374368687</c:v>
                </c:pt>
                <c:pt idx="176">
                  <c:v>3.5394100664302628</c:v>
                </c:pt>
                <c:pt idx="177">
                  <c:v>3.5478161954236569</c:v>
                </c:pt>
                <c:pt idx="178">
                  <c:v>3.556222324417051</c:v>
                </c:pt>
                <c:pt idx="179">
                  <c:v>3.5646284534104451</c:v>
                </c:pt>
                <c:pt idx="180">
                  <c:v>3.5730345824038392</c:v>
                </c:pt>
                <c:pt idx="181">
                  <c:v>3.5814407113972329</c:v>
                </c:pt>
                <c:pt idx="182">
                  <c:v>3.589846840390627</c:v>
                </c:pt>
                <c:pt idx="183">
                  <c:v>3.5982529693840211</c:v>
                </c:pt>
                <c:pt idx="184">
                  <c:v>3.6066590983774152</c:v>
                </c:pt>
                <c:pt idx="185">
                  <c:v>3.6150652273708088</c:v>
                </c:pt>
                <c:pt idx="186">
                  <c:v>3.6234713563642034</c:v>
                </c:pt>
                <c:pt idx="187">
                  <c:v>3.631877485357597</c:v>
                </c:pt>
                <c:pt idx="188">
                  <c:v>3.6402836143509911</c:v>
                </c:pt>
                <c:pt idx="189">
                  <c:v>3.6486897433443848</c:v>
                </c:pt>
                <c:pt idx="190">
                  <c:v>3.6570958723377789</c:v>
                </c:pt>
                <c:pt idx="191">
                  <c:v>3.665502001331173</c:v>
                </c:pt>
                <c:pt idx="192">
                  <c:v>3.6739081303245671</c:v>
                </c:pt>
                <c:pt idx="193">
                  <c:v>3.6823142593179612</c:v>
                </c:pt>
                <c:pt idx="194">
                  <c:v>3.6907203883113553</c:v>
                </c:pt>
                <c:pt idx="195">
                  <c:v>3.6991265173047494</c:v>
                </c:pt>
                <c:pt idx="196">
                  <c:v>3.7075326462981426</c:v>
                </c:pt>
                <c:pt idx="197">
                  <c:v>3.7159387752915376</c:v>
                </c:pt>
                <c:pt idx="198">
                  <c:v>3.7243449042849308</c:v>
                </c:pt>
                <c:pt idx="199">
                  <c:v>3.7327510332783254</c:v>
                </c:pt>
                <c:pt idx="200">
                  <c:v>3.741157162271719</c:v>
                </c:pt>
                <c:pt idx="201">
                  <c:v>3.7495632912651131</c:v>
                </c:pt>
                <c:pt idx="202">
                  <c:v>3.7579694202585072</c:v>
                </c:pt>
                <c:pt idx="203">
                  <c:v>3.7663755492519013</c:v>
                </c:pt>
                <c:pt idx="204">
                  <c:v>3.7747816782452954</c:v>
                </c:pt>
                <c:pt idx="205">
                  <c:v>3.7831878072386891</c:v>
                </c:pt>
                <c:pt idx="206">
                  <c:v>3.7915939362320832</c:v>
                </c:pt>
                <c:pt idx="207">
                  <c:v>3.8000000652254773</c:v>
                </c:pt>
                <c:pt idx="208">
                  <c:v>3.8084061942188714</c:v>
                </c:pt>
                <c:pt idx="209">
                  <c:v>3.816812323212265</c:v>
                </c:pt>
                <c:pt idx="210">
                  <c:v>3.8252184522056596</c:v>
                </c:pt>
                <c:pt idx="211">
                  <c:v>3.8336245811990532</c:v>
                </c:pt>
                <c:pt idx="212">
                  <c:v>3.8420307101924478</c:v>
                </c:pt>
                <c:pt idx="213">
                  <c:v>3.850436839185841</c:v>
                </c:pt>
                <c:pt idx="214">
                  <c:v>3.8588429681792351</c:v>
                </c:pt>
                <c:pt idx="215">
                  <c:v>3.8672490971726292</c:v>
                </c:pt>
                <c:pt idx="216">
                  <c:v>3.8756552261660233</c:v>
                </c:pt>
                <c:pt idx="217">
                  <c:v>3.8840613551594174</c:v>
                </c:pt>
                <c:pt idx="218">
                  <c:v>3.8924674841528115</c:v>
                </c:pt>
                <c:pt idx="219">
                  <c:v>3.9008736131462056</c:v>
                </c:pt>
                <c:pt idx="220">
                  <c:v>3.9092797421395988</c:v>
                </c:pt>
                <c:pt idx="221">
                  <c:v>3.9176858711329934</c:v>
                </c:pt>
                <c:pt idx="222">
                  <c:v>3.926092000126387</c:v>
                </c:pt>
                <c:pt idx="223">
                  <c:v>3.9344981291197816</c:v>
                </c:pt>
                <c:pt idx="224">
                  <c:v>3.9429042581131752</c:v>
                </c:pt>
                <c:pt idx="225">
                  <c:v>3.9513103871065698</c:v>
                </c:pt>
                <c:pt idx="226">
                  <c:v>3.9597165160999634</c:v>
                </c:pt>
                <c:pt idx="227">
                  <c:v>3.9681226450933575</c:v>
                </c:pt>
                <c:pt idx="228">
                  <c:v>3.9765287740867512</c:v>
                </c:pt>
                <c:pt idx="229">
                  <c:v>3.9849349030801453</c:v>
                </c:pt>
                <c:pt idx="230">
                  <c:v>3.9933410320735394</c:v>
                </c:pt>
                <c:pt idx="231">
                  <c:v>4.001747161066934</c:v>
                </c:pt>
                <c:pt idx="232">
                  <c:v>4.0101532900603276</c:v>
                </c:pt>
                <c:pt idx="233">
                  <c:v>4.0185594190537213</c:v>
                </c:pt>
                <c:pt idx="234">
                  <c:v>4.0269655480471158</c:v>
                </c:pt>
                <c:pt idx="235">
                  <c:v>4.0353716770405095</c:v>
                </c:pt>
                <c:pt idx="236">
                  <c:v>4.043777806033904</c:v>
                </c:pt>
                <c:pt idx="237">
                  <c:v>4.0521839350272977</c:v>
                </c:pt>
                <c:pt idx="238">
                  <c:v>4.0605900640206913</c:v>
                </c:pt>
                <c:pt idx="239">
                  <c:v>4.0689961930140859</c:v>
                </c:pt>
                <c:pt idx="240">
                  <c:v>4.0774023220074795</c:v>
                </c:pt>
                <c:pt idx="241">
                  <c:v>4.0858084510008732</c:v>
                </c:pt>
                <c:pt idx="242">
                  <c:v>4.0942145799942677</c:v>
                </c:pt>
                <c:pt idx="243">
                  <c:v>4.1026207089876614</c:v>
                </c:pt>
                <c:pt idx="244">
                  <c:v>4.1110268379810551</c:v>
                </c:pt>
                <c:pt idx="245">
                  <c:v>4.1194329669744496</c:v>
                </c:pt>
                <c:pt idx="246">
                  <c:v>4.1278390959678433</c:v>
                </c:pt>
                <c:pt idx="247">
                  <c:v>4.1362452249612378</c:v>
                </c:pt>
                <c:pt idx="248">
                  <c:v>4.1446513539546315</c:v>
                </c:pt>
                <c:pt idx="249">
                  <c:v>4.153057482948026</c:v>
                </c:pt>
                <c:pt idx="250">
                  <c:v>4.1614636119414197</c:v>
                </c:pt>
                <c:pt idx="251">
                  <c:v>4.1698697409348133</c:v>
                </c:pt>
                <c:pt idx="252">
                  <c:v>4.1782758699282079</c:v>
                </c:pt>
                <c:pt idx="253">
                  <c:v>4.1866819989216015</c:v>
                </c:pt>
                <c:pt idx="254">
                  <c:v>4.1950881279149961</c:v>
                </c:pt>
                <c:pt idx="255">
                  <c:v>4.2034942569083888</c:v>
                </c:pt>
                <c:pt idx="256">
                  <c:v>4.2119003859017834</c:v>
                </c:pt>
                <c:pt idx="257">
                  <c:v>4.2203065148951771</c:v>
                </c:pt>
                <c:pt idx="258">
                  <c:v>4.2287126438885716</c:v>
                </c:pt>
                <c:pt idx="259">
                  <c:v>4.2371187728819697</c:v>
                </c:pt>
                <c:pt idx="260">
                  <c:v>4.2455249018753598</c:v>
                </c:pt>
                <c:pt idx="261">
                  <c:v>4.2539310308687535</c:v>
                </c:pt>
                <c:pt idx="262">
                  <c:v>4.262337159862148</c:v>
                </c:pt>
                <c:pt idx="263">
                  <c:v>4.2707432888555461</c:v>
                </c:pt>
                <c:pt idx="264">
                  <c:v>4.2791494178489362</c:v>
                </c:pt>
                <c:pt idx="265">
                  <c:v>4.2875555468423299</c:v>
                </c:pt>
                <c:pt idx="266">
                  <c:v>4.2959616758357244</c:v>
                </c:pt>
                <c:pt idx="267">
                  <c:v>4.3043678048291225</c:v>
                </c:pt>
                <c:pt idx="268">
                  <c:v>4.3127739338225117</c:v>
                </c:pt>
                <c:pt idx="269">
                  <c:v>4.3211800628159063</c:v>
                </c:pt>
                <c:pt idx="270">
                  <c:v>4.3295861918092999</c:v>
                </c:pt>
                <c:pt idx="271">
                  <c:v>4.337992320802698</c:v>
                </c:pt>
                <c:pt idx="272">
                  <c:v>4.3463984497960881</c:v>
                </c:pt>
                <c:pt idx="273">
                  <c:v>4.3548045787894818</c:v>
                </c:pt>
                <c:pt idx="274">
                  <c:v>4.3632107077828763</c:v>
                </c:pt>
                <c:pt idx="275">
                  <c:v>4.3716168367762744</c:v>
                </c:pt>
                <c:pt idx="276">
                  <c:v>4.3800229657696637</c:v>
                </c:pt>
                <c:pt idx="277">
                  <c:v>4.3884290947630582</c:v>
                </c:pt>
                <c:pt idx="278">
                  <c:v>4.3968352237564519</c:v>
                </c:pt>
                <c:pt idx="279">
                  <c:v>4.40524135274985</c:v>
                </c:pt>
                <c:pt idx="280">
                  <c:v>4.4136474817432401</c:v>
                </c:pt>
                <c:pt idx="281">
                  <c:v>4.4220536107366337</c:v>
                </c:pt>
                <c:pt idx="282">
                  <c:v>4.4304597397300327</c:v>
                </c:pt>
                <c:pt idx="283">
                  <c:v>4.4388658687234264</c:v>
                </c:pt>
                <c:pt idx="284">
                  <c:v>4.4472719977168209</c:v>
                </c:pt>
                <c:pt idx="285">
                  <c:v>4.4556781267102101</c:v>
                </c:pt>
                <c:pt idx="286">
                  <c:v>4.4640842557036091</c:v>
                </c:pt>
                <c:pt idx="287">
                  <c:v>4.4724903846970019</c:v>
                </c:pt>
                <c:pt idx="288">
                  <c:v>4.4808965136903955</c:v>
                </c:pt>
                <c:pt idx="289">
                  <c:v>4.4893026426837856</c:v>
                </c:pt>
                <c:pt idx="290">
                  <c:v>4.4977087716771837</c:v>
                </c:pt>
                <c:pt idx="291">
                  <c:v>4.5061149006705783</c:v>
                </c:pt>
                <c:pt idx="292">
                  <c:v>4.514521029663972</c:v>
                </c:pt>
                <c:pt idx="293">
                  <c:v>4.5229271586573621</c:v>
                </c:pt>
                <c:pt idx="294">
                  <c:v>4.5313332876507602</c:v>
                </c:pt>
                <c:pt idx="295">
                  <c:v>4.5397394166441547</c:v>
                </c:pt>
                <c:pt idx="296">
                  <c:v>4.5481455456375484</c:v>
                </c:pt>
                <c:pt idx="297">
                  <c:v>4.5565516746309385</c:v>
                </c:pt>
                <c:pt idx="298">
                  <c:v>4.5649578036243366</c:v>
                </c:pt>
                <c:pt idx="299">
                  <c:v>4.5733639326177311</c:v>
                </c:pt>
                <c:pt idx="300">
                  <c:v>4.5817700616111248</c:v>
                </c:pt>
                <c:pt idx="301">
                  <c:v>4.590176190604514</c:v>
                </c:pt>
                <c:pt idx="302">
                  <c:v>4.5985823195979121</c:v>
                </c:pt>
                <c:pt idx="303">
                  <c:v>4.6069884485913066</c:v>
                </c:pt>
                <c:pt idx="304">
                  <c:v>4.6153945775847003</c:v>
                </c:pt>
                <c:pt idx="305">
                  <c:v>4.6238007065780904</c:v>
                </c:pt>
                <c:pt idx="306">
                  <c:v>4.6322068355714885</c:v>
                </c:pt>
                <c:pt idx="307">
                  <c:v>4.640612964564883</c:v>
                </c:pt>
                <c:pt idx="308">
                  <c:v>4.6490190935582767</c:v>
                </c:pt>
                <c:pt idx="309">
                  <c:v>4.6574252225516704</c:v>
                </c:pt>
                <c:pt idx="310">
                  <c:v>4.665831351545064</c:v>
                </c:pt>
                <c:pt idx="311">
                  <c:v>4.6742374805384586</c:v>
                </c:pt>
                <c:pt idx="312">
                  <c:v>4.6826436095318522</c:v>
                </c:pt>
                <c:pt idx="313">
                  <c:v>4.6910497385252468</c:v>
                </c:pt>
                <c:pt idx="314">
                  <c:v>4.6994558675186404</c:v>
                </c:pt>
                <c:pt idx="315">
                  <c:v>4.707861996512035</c:v>
                </c:pt>
                <c:pt idx="316">
                  <c:v>4.7162681255054286</c:v>
                </c:pt>
                <c:pt idx="317">
                  <c:v>4.7246742544988232</c:v>
                </c:pt>
                <c:pt idx="318">
                  <c:v>4.7330803834922159</c:v>
                </c:pt>
                <c:pt idx="319">
                  <c:v>4.7414865124856105</c:v>
                </c:pt>
                <c:pt idx="320">
                  <c:v>4.7498926414790041</c:v>
                </c:pt>
                <c:pt idx="321">
                  <c:v>4.7582987704723987</c:v>
                </c:pt>
                <c:pt idx="322">
                  <c:v>4.7667048994657923</c:v>
                </c:pt>
                <c:pt idx="323">
                  <c:v>4.7751110284591869</c:v>
                </c:pt>
                <c:pt idx="324">
                  <c:v>4.7835171574525805</c:v>
                </c:pt>
                <c:pt idx="325">
                  <c:v>4.7919232864459751</c:v>
                </c:pt>
                <c:pt idx="326">
                  <c:v>4.8003294154393688</c:v>
                </c:pt>
                <c:pt idx="327">
                  <c:v>4.8087355444327624</c:v>
                </c:pt>
                <c:pt idx="328">
                  <c:v>4.817141673426157</c:v>
                </c:pt>
                <c:pt idx="329">
                  <c:v>4.8255478024195506</c:v>
                </c:pt>
                <c:pt idx="330">
                  <c:v>4.8339539314129452</c:v>
                </c:pt>
                <c:pt idx="331">
                  <c:v>4.8423600604063388</c:v>
                </c:pt>
                <c:pt idx="332">
                  <c:v>4.8507661893997334</c:v>
                </c:pt>
                <c:pt idx="333">
                  <c:v>4.8591723183931261</c:v>
                </c:pt>
                <c:pt idx="334">
                  <c:v>4.8675784473865216</c:v>
                </c:pt>
                <c:pt idx="335">
                  <c:v>4.8759845763799143</c:v>
                </c:pt>
                <c:pt idx="336">
                  <c:v>4.8843907053733089</c:v>
                </c:pt>
                <c:pt idx="337">
                  <c:v>4.8927968343667025</c:v>
                </c:pt>
                <c:pt idx="338">
                  <c:v>4.9012029633600962</c:v>
                </c:pt>
                <c:pt idx="339">
                  <c:v>4.9096090923534907</c:v>
                </c:pt>
                <c:pt idx="340">
                  <c:v>4.9180152213468844</c:v>
                </c:pt>
                <c:pt idx="341">
                  <c:v>4.9264213503402789</c:v>
                </c:pt>
                <c:pt idx="342">
                  <c:v>4.9348274793336726</c:v>
                </c:pt>
                <c:pt idx="343">
                  <c:v>4.9432336083270672</c:v>
                </c:pt>
                <c:pt idx="344">
                  <c:v>4.9516397373204608</c:v>
                </c:pt>
                <c:pt idx="345">
                  <c:v>4.9600458663138554</c:v>
                </c:pt>
                <c:pt idx="346">
                  <c:v>4.968451995307249</c:v>
                </c:pt>
                <c:pt idx="347">
                  <c:v>4.9768581243006436</c:v>
                </c:pt>
                <c:pt idx="348">
                  <c:v>4.9852642532940372</c:v>
                </c:pt>
                <c:pt idx="349">
                  <c:v>4.9936703822874318</c:v>
                </c:pt>
                <c:pt idx="350">
                  <c:v>5.0020765112808245</c:v>
                </c:pt>
                <c:pt idx="351">
                  <c:v>5.0104826402742182</c:v>
                </c:pt>
                <c:pt idx="352">
                  <c:v>5.0188887692676127</c:v>
                </c:pt>
                <c:pt idx="353">
                  <c:v>5.0272948982610073</c:v>
                </c:pt>
                <c:pt idx="354">
                  <c:v>5.0357010272544009</c:v>
                </c:pt>
                <c:pt idx="355">
                  <c:v>5.0441071562477946</c:v>
                </c:pt>
                <c:pt idx="356">
                  <c:v>5.0525132852411891</c:v>
                </c:pt>
                <c:pt idx="357">
                  <c:v>5.0609194142345837</c:v>
                </c:pt>
                <c:pt idx="358">
                  <c:v>5.0693255432279773</c:v>
                </c:pt>
                <c:pt idx="359">
                  <c:v>5.077731672221371</c:v>
                </c:pt>
                <c:pt idx="360">
                  <c:v>5.0861378012147647</c:v>
                </c:pt>
                <c:pt idx="361">
                  <c:v>5.0945439302081601</c:v>
                </c:pt>
                <c:pt idx="362">
                  <c:v>5.1029500592015538</c:v>
                </c:pt>
                <c:pt idx="363">
                  <c:v>5.1113561881949474</c:v>
                </c:pt>
                <c:pt idx="364">
                  <c:v>5.1197623171883402</c:v>
                </c:pt>
                <c:pt idx="365">
                  <c:v>5.1281684461817356</c:v>
                </c:pt>
                <c:pt idx="366">
                  <c:v>5.1365745751751302</c:v>
                </c:pt>
                <c:pt idx="367">
                  <c:v>5.1449807041685229</c:v>
                </c:pt>
                <c:pt idx="368">
                  <c:v>5.1533868331619166</c:v>
                </c:pt>
                <c:pt idx="369">
                  <c:v>5.1617929621553102</c:v>
                </c:pt>
                <c:pt idx="370">
                  <c:v>5.1701990911487057</c:v>
                </c:pt>
                <c:pt idx="371">
                  <c:v>5.1786052201420993</c:v>
                </c:pt>
                <c:pt idx="372">
                  <c:v>5.187011349135493</c:v>
                </c:pt>
                <c:pt idx="373">
                  <c:v>5.1954174781288867</c:v>
                </c:pt>
                <c:pt idx="374">
                  <c:v>5.2038236071222812</c:v>
                </c:pt>
                <c:pt idx="375">
                  <c:v>5.2122297361156757</c:v>
                </c:pt>
                <c:pt idx="376">
                  <c:v>5.2206358651090694</c:v>
                </c:pt>
                <c:pt idx="377">
                  <c:v>5.2290419941024631</c:v>
                </c:pt>
                <c:pt idx="378">
                  <c:v>5.2374481230958576</c:v>
                </c:pt>
                <c:pt idx="379">
                  <c:v>5.2458542520892522</c:v>
                </c:pt>
                <c:pt idx="380">
                  <c:v>5.2542603810826458</c:v>
                </c:pt>
                <c:pt idx="381">
                  <c:v>5.2626665100760386</c:v>
                </c:pt>
                <c:pt idx="382">
                  <c:v>5.2710726390694331</c:v>
                </c:pt>
                <c:pt idx="383">
                  <c:v>5.2794787680628268</c:v>
                </c:pt>
                <c:pt idx="384">
                  <c:v>5.2878848970562213</c:v>
                </c:pt>
                <c:pt idx="385">
                  <c:v>5.296291026049615</c:v>
                </c:pt>
                <c:pt idx="386">
                  <c:v>5.3046971550430095</c:v>
                </c:pt>
                <c:pt idx="387">
                  <c:v>5.3131032840364032</c:v>
                </c:pt>
                <c:pt idx="388">
                  <c:v>5.3215094130297977</c:v>
                </c:pt>
                <c:pt idx="389">
                  <c:v>5.3299155420231914</c:v>
                </c:pt>
                <c:pt idx="390">
                  <c:v>5.3383216710165851</c:v>
                </c:pt>
                <c:pt idx="391">
                  <c:v>5.3467278000099796</c:v>
                </c:pt>
                <c:pt idx="392">
                  <c:v>5.3551339290033741</c:v>
                </c:pt>
                <c:pt idx="393">
                  <c:v>5.3635400579967678</c:v>
                </c:pt>
                <c:pt idx="394">
                  <c:v>5.3719461869901615</c:v>
                </c:pt>
                <c:pt idx="395">
                  <c:v>5.380352315983556</c:v>
                </c:pt>
                <c:pt idx="396">
                  <c:v>5.3887584449769488</c:v>
                </c:pt>
                <c:pt idx="397">
                  <c:v>5.3971645739703442</c:v>
                </c:pt>
                <c:pt idx="398">
                  <c:v>5.405570702963737</c:v>
                </c:pt>
                <c:pt idx="399">
                  <c:v>5.4139768319571306</c:v>
                </c:pt>
                <c:pt idx="400">
                  <c:v>5.4223829609505252</c:v>
                </c:pt>
                <c:pt idx="401">
                  <c:v>5.4307890899439197</c:v>
                </c:pt>
                <c:pt idx="402">
                  <c:v>5.4391952189373134</c:v>
                </c:pt>
                <c:pt idx="403">
                  <c:v>5.447601347930707</c:v>
                </c:pt>
                <c:pt idx="404">
                  <c:v>5.4560074769241016</c:v>
                </c:pt>
                <c:pt idx="405">
                  <c:v>5.4644136059174961</c:v>
                </c:pt>
                <c:pt idx="406">
                  <c:v>5.4728197349108898</c:v>
                </c:pt>
                <c:pt idx="407">
                  <c:v>5.4812258639042835</c:v>
                </c:pt>
                <c:pt idx="408">
                  <c:v>5.489631992897678</c:v>
                </c:pt>
                <c:pt idx="409">
                  <c:v>5.4980381218910725</c:v>
                </c:pt>
                <c:pt idx="410">
                  <c:v>5.5064442508844662</c:v>
                </c:pt>
                <c:pt idx="411">
                  <c:v>5.5148503798778599</c:v>
                </c:pt>
                <c:pt idx="412">
                  <c:v>5.5232565088712526</c:v>
                </c:pt>
                <c:pt idx="413">
                  <c:v>5.5316626378646472</c:v>
                </c:pt>
                <c:pt idx="414">
                  <c:v>5.5400687668580426</c:v>
                </c:pt>
                <c:pt idx="415">
                  <c:v>5.5484748958514354</c:v>
                </c:pt>
                <c:pt idx="416">
                  <c:v>5.556881024844829</c:v>
                </c:pt>
                <c:pt idx="417">
                  <c:v>5.5652871538382236</c:v>
                </c:pt>
                <c:pt idx="418">
                  <c:v>5.5736932828316181</c:v>
                </c:pt>
                <c:pt idx="419">
                  <c:v>5.5820994118250118</c:v>
                </c:pt>
                <c:pt idx="420">
                  <c:v>5.5905055408184054</c:v>
                </c:pt>
                <c:pt idx="421">
                  <c:v>5.5989116698117991</c:v>
                </c:pt>
                <c:pt idx="422">
                  <c:v>5.6073177988051945</c:v>
                </c:pt>
                <c:pt idx="423">
                  <c:v>5.6157239277985882</c:v>
                </c:pt>
                <c:pt idx="424">
                  <c:v>5.6241300567919819</c:v>
                </c:pt>
                <c:pt idx="425">
                  <c:v>5.6325361857853755</c:v>
                </c:pt>
                <c:pt idx="426">
                  <c:v>5.6409423147787701</c:v>
                </c:pt>
                <c:pt idx="427">
                  <c:v>5.6493484437721646</c:v>
                </c:pt>
                <c:pt idx="428">
                  <c:v>5.6577545727655583</c:v>
                </c:pt>
                <c:pt idx="429">
                  <c:v>5.666160701758951</c:v>
                </c:pt>
                <c:pt idx="430">
                  <c:v>5.6745668307523456</c:v>
                </c:pt>
                <c:pt idx="431">
                  <c:v>5.6829729597457401</c:v>
                </c:pt>
                <c:pt idx="432">
                  <c:v>5.6913790887391338</c:v>
                </c:pt>
                <c:pt idx="433">
                  <c:v>5.6997852177325274</c:v>
                </c:pt>
                <c:pt idx="434">
                  <c:v>5.708191346725922</c:v>
                </c:pt>
                <c:pt idx="435">
                  <c:v>5.7165974757193156</c:v>
                </c:pt>
                <c:pt idx="436">
                  <c:v>5.7250036047127102</c:v>
                </c:pt>
                <c:pt idx="437">
                  <c:v>5.7334097337061039</c:v>
                </c:pt>
                <c:pt idx="438">
                  <c:v>5.7418158626994975</c:v>
                </c:pt>
                <c:pt idx="439">
                  <c:v>5.7502219916928921</c:v>
                </c:pt>
                <c:pt idx="440">
                  <c:v>5.7586281206862866</c:v>
                </c:pt>
                <c:pt idx="441">
                  <c:v>5.7670342496796803</c:v>
                </c:pt>
                <c:pt idx="442">
                  <c:v>5.7754403786730739</c:v>
                </c:pt>
                <c:pt idx="443">
                  <c:v>5.7838465076664685</c:v>
                </c:pt>
                <c:pt idx="444">
                  <c:v>5.792252636659863</c:v>
                </c:pt>
                <c:pt idx="445">
                  <c:v>5.8006587656532558</c:v>
                </c:pt>
                <c:pt idx="446">
                  <c:v>5.8090648946466494</c:v>
                </c:pt>
                <c:pt idx="447">
                  <c:v>5.817471023640044</c:v>
                </c:pt>
                <c:pt idx="448">
                  <c:v>5.8258771526334376</c:v>
                </c:pt>
                <c:pt idx="449">
                  <c:v>5.8342832816268322</c:v>
                </c:pt>
                <c:pt idx="450">
                  <c:v>5.8426894106202258</c:v>
                </c:pt>
              </c:numCache>
            </c:numRef>
          </c:xVal>
          <c:yVal>
            <c:numRef>
              <c:f>fit_2NN_HCP!$M$19:$M$469</c:f>
              <c:numCache>
                <c:formatCode>General</c:formatCode>
                <c:ptCount val="451"/>
                <c:pt idx="0">
                  <c:v>0.97794275182373269</c:v>
                </c:pt>
                <c:pt idx="1">
                  <c:v>0.51895052528476526</c:v>
                </c:pt>
                <c:pt idx="2">
                  <c:v>8.0406543720872747E-2</c:v>
                </c:pt>
                <c:pt idx="3">
                  <c:v>-0.33843991818547536</c:v>
                </c:pt>
                <c:pt idx="4">
                  <c:v>-0.73831334797716863</c:v>
                </c:pt>
                <c:pt idx="5">
                  <c:v>-1.1199129023192675</c:v>
                </c:pt>
                <c:pt idx="6">
                  <c:v>-1.483913282470354</c:v>
                </c:pt>
                <c:pt idx="7">
                  <c:v>-1.8309655794277049</c:v>
                </c:pt>
                <c:pt idx="8">
                  <c:v>-2.1616980898060003</c:v>
                </c:pt>
                <c:pt idx="9">
                  <c:v>-2.4767171034718523</c:v>
                </c:pt>
                <c:pt idx="10">
                  <c:v>-2.7766076639201849</c:v>
                </c:pt>
                <c:pt idx="11">
                  <c:v>-3.0619343023440564</c:v>
                </c:pt>
                <c:pt idx="12">
                  <c:v>-3.3332417463151476</c:v>
                </c:pt>
                <c:pt idx="13">
                  <c:v>-3.5910556039604842</c:v>
                </c:pt>
                <c:pt idx="14">
                  <c:v>-3.8358830244889912</c:v>
                </c:pt>
                <c:pt idx="15">
                  <c:v>-4.0682133358919401</c:v>
                </c:pt>
                <c:pt idx="16">
                  <c:v>-4.2885186606120484</c:v>
                </c:pt>
                <c:pt idx="17">
                  <c:v>-4.4972545099477124</c:v>
                </c:pt>
                <c:pt idx="18">
                  <c:v>-4.6948603579325017</c:v>
                </c:pt>
                <c:pt idx="19">
                  <c:v>-4.8817601954033005</c:v>
                </c:pt>
                <c:pt idx="20">
                  <c:v>-5.0583630649459295</c:v>
                </c:pt>
                <c:pt idx="21">
                  <c:v>-5.2250635773823522</c:v>
                </c:pt>
                <c:pt idx="22">
                  <c:v>-5.3822424104407816</c:v>
                </c:pt>
                <c:pt idx="23">
                  <c:v>-5.5302667902271168</c:v>
                </c:pt>
                <c:pt idx="24">
                  <c:v>-5.6694909560943536</c:v>
                </c:pt>
                <c:pt idx="25">
                  <c:v>-5.8002566094860875</c:v>
                </c:pt>
                <c:pt idx="26">
                  <c:v>-5.9228933473096532</c:v>
                </c:pt>
                <c:pt idx="27">
                  <c:v>-6.0377190803751102</c:v>
                </c:pt>
                <c:pt idx="28">
                  <c:v>-6.1450404374175589</c:v>
                </c:pt>
                <c:pt idx="29">
                  <c:v>-6.2451531552020345</c:v>
                </c:pt>
                <c:pt idx="30">
                  <c:v>-6.3383424551928709</c:v>
                </c:pt>
                <c:pt idx="31">
                  <c:v>-6.4248834072525058</c:v>
                </c:pt>
                <c:pt idx="32">
                  <c:v>-6.5050412808184666</c:v>
                </c:pt>
                <c:pt idx="33">
                  <c:v>-6.5790718839916424</c:v>
                </c:pt>
                <c:pt idx="34">
                  <c:v>-6.6472218909536807</c:v>
                </c:pt>
                <c:pt idx="35">
                  <c:v>-6.7097291581169927</c:v>
                </c:pt>
                <c:pt idx="36">
                  <c:v>-6.7668230293965772</c:v>
                </c:pt>
                <c:pt idx="37">
                  <c:v>-6.8187246309793963</c:v>
                </c:pt>
                <c:pt idx="38">
                  <c:v>-6.8656471559539174</c:v>
                </c:pt>
                <c:pt idx="39">
                  <c:v>-6.9077961391498226</c:v>
                </c:pt>
                <c:pt idx="40">
                  <c:v>-6.9453697225256805</c:v>
                </c:pt>
                <c:pt idx="41">
                  <c:v>-6.9785589114306381</c:v>
                </c:pt>
                <c:pt idx="42">
                  <c:v>-7.007547822054832</c:v>
                </c:pt>
                <c:pt idx="43">
                  <c:v>-7.0325139203722706</c:v>
                </c:pt>
                <c:pt idx="44">
                  <c:v>-7.053628252869439</c:v>
                </c:pt>
                <c:pt idx="45">
                  <c:v>-7.0710556693426048</c:v>
                </c:pt>
                <c:pt idx="46">
                  <c:v>-7.0849550380370294</c:v>
                </c:pt>
                <c:pt idx="47">
                  <c:v>-7.0954794533918069</c:v>
                </c:pt>
                <c:pt idx="48">
                  <c:v>-7.1027764366449224</c:v>
                </c:pt>
                <c:pt idx="49">
                  <c:v>-7.1069881295441775</c:v>
                </c:pt>
                <c:pt idx="50">
                  <c:v>-7.1082514814013074</c:v>
                </c:pt>
                <c:pt idx="51">
                  <c:v>-7.1066984297182092</c:v>
                </c:pt>
                <c:pt idx="52">
                  <c:v>-7.102456074606379</c:v>
                </c:pt>
                <c:pt idx="53">
                  <c:v>-7.0956468472129686</c:v>
                </c:pt>
                <c:pt idx="54">
                  <c:v>-7.0863886723594716</c:v>
                </c:pt>
                <c:pt idx="55">
                  <c:v>-7.0747951255919581</c:v>
                </c:pt>
                <c:pt idx="56">
                  <c:v>-7.0609755848348499</c:v>
                </c:pt>
                <c:pt idx="57">
                  <c:v>-7.0450353768336473</c:v>
                </c:pt>
                <c:pt idx="58">
                  <c:v>-7.0270759185655365</c:v>
                </c:pt>
                <c:pt idx="59">
                  <c:v>-7.0071948537907351</c:v>
                </c:pt>
                <c:pt idx="60">
                  <c:v>-6.9854861849113288</c:v>
                </c:pt>
                <c:pt idx="61">
                  <c:v>-6.9620404002986973</c:v>
                </c:pt>
                <c:pt idx="62">
                  <c:v>-6.9369445972450681</c:v>
                </c:pt>
                <c:pt idx="63">
                  <c:v>-6.9102826006892499</c:v>
                </c:pt>
                <c:pt idx="64">
                  <c:v>-6.8821350778616299</c:v>
                </c:pt>
                <c:pt idx="65">
                  <c:v>-6.8525796489882795</c:v>
                </c:pt>
                <c:pt idx="66">
                  <c:v>-6.8216909941894173</c:v>
                </c:pt>
                <c:pt idx="67">
                  <c:v>-6.7895409567026359</c:v>
                </c:pt>
                <c:pt idx="68">
                  <c:v>-6.7561986425569369</c:v>
                </c:pt>
                <c:pt idx="69">
                  <c:v>-6.7217305168192034</c:v>
                </c:pt>
                <c:pt idx="70">
                  <c:v>-6.6862004965305877</c:v>
                </c:pt>
                <c:pt idx="71">
                  <c:v>-6.649670040446221</c:v>
                </c:pt>
                <c:pt idx="72">
                  <c:v>-6.6121982356878224</c:v>
                </c:pt>
                <c:pt idx="73">
                  <c:v>-6.5738418814148813</c:v>
                </c:pt>
                <c:pt idx="74">
                  <c:v>-6.5346555696166071</c:v>
                </c:pt>
                <c:pt idx="75">
                  <c:v>-6.4946917631232228</c:v>
                </c:pt>
                <c:pt idx="76">
                  <c:v>-6.4540008709318331</c:v>
                </c:pt>
                <c:pt idx="77">
                  <c:v>-6.4126313209388259</c:v>
                </c:pt>
                <c:pt idx="78">
                  <c:v>-6.3706296301675813</c:v>
                </c:pt>
                <c:pt idx="79">
                  <c:v>-6.3280404725772597</c:v>
                </c:pt>
                <c:pt idx="80">
                  <c:v>-6.2849067445354585</c:v>
                </c:pt>
                <c:pt idx="81">
                  <c:v>-6.2412696280346953</c:v>
                </c:pt>
                <c:pt idx="82">
                  <c:v>-6.1971686517299496</c:v>
                </c:pt>
                <c:pt idx="83">
                  <c:v>-6.1526417498718153</c:v>
                </c:pt>
                <c:pt idx="84">
                  <c:v>-6.1077253192072902</c:v>
                </c:pt>
                <c:pt idx="85">
                  <c:v>-6.0624542739177469</c:v>
                </c:pt>
                <c:pt idx="86">
                  <c:v>-6.0168620986612353</c:v>
                </c:pt>
                <c:pt idx="87">
                  <c:v>-5.9709808997839806</c:v>
                </c:pt>
                <c:pt idx="88">
                  <c:v>-5.9248414547637225</c:v>
                </c:pt>
                <c:pt idx="89">
                  <c:v>-5.8784732599453786</c:v>
                </c:pt>
                <c:pt idx="90">
                  <c:v>-5.8319045766274487</c:v>
                </c:pt>
                <c:pt idx="91">
                  <c:v>-5.7851624755555955</c:v>
                </c:pt>
                <c:pt idx="92">
                  <c:v>-5.7382728798778793</c:v>
                </c:pt>
                <c:pt idx="93">
                  <c:v>-5.6912606066142644</c:v>
                </c:pt>
                <c:pt idx="94">
                  <c:v>-5.6441494066912474</c:v>
                </c:pt>
                <c:pt idx="95">
                  <c:v>-5.5969620035906402</c:v>
                </c:pt>
                <c:pt idx="96">
                  <c:v>-5.5497201306600168</c:v>
                </c:pt>
                <c:pt idx="97">
                  <c:v>-5.5024445671304578</c:v>
                </c:pt>
                <c:pt idx="98">
                  <c:v>-5.4551551728859549</c:v>
                </c:pt>
                <c:pt idx="99">
                  <c:v>-5.4078709220271</c:v>
                </c:pt>
                <c:pt idx="100">
                  <c:v>-5.3606099352703378</c:v>
                </c:pt>
                <c:pt idx="101">
                  <c:v>-5.3133895112226082</c:v>
                </c:pt>
                <c:pt idx="102">
                  <c:v>-5.266226156569866</c:v>
                </c:pt>
                <c:pt idx="103">
                  <c:v>-5.2191356152166311</c:v>
                </c:pt>
                <c:pt idx="104">
                  <c:v>-5.1721328964124771</c:v>
                </c:pt>
                <c:pt idx="105">
                  <c:v>-5.1252323019001063</c:v>
                </c:pt>
                <c:pt idx="106">
                  <c:v>-5.078447452118505</c:v>
                </c:pt>
                <c:pt idx="107">
                  <c:v>-5.0317913114935333</c:v>
                </c:pt>
                <c:pt idx="108">
                  <c:v>-4.9852762128471388</c:v>
                </c:pt>
                <c:pt idx="109">
                  <c:v>-4.9389138809554467</c:v>
                </c:pt>
                <c:pt idx="110">
                  <c:v>-4.8927154552847618</c:v>
                </c:pt>
                <c:pt idx="111">
                  <c:v>-4.8466915119337255</c:v>
                </c:pt>
                <c:pt idx="112">
                  <c:v>-4.8008520848087528</c:v>
                </c:pt>
                <c:pt idx="113">
                  <c:v>-4.7552066860590205</c:v>
                </c:pt>
                <c:pt idx="114">
                  <c:v>-4.7097643257963808</c:v>
                </c:pt>
                <c:pt idx="115">
                  <c:v>-4.6645335311246923</c:v>
                </c:pt>
                <c:pt idx="116">
                  <c:v>-4.6195223645022097</c:v>
                </c:pt>
                <c:pt idx="117">
                  <c:v>-4.5747384414599299</c:v>
                </c:pt>
                <c:pt idx="118">
                  <c:v>-4.5301889476979138</c:v>
                </c:pt>
                <c:pt idx="119">
                  <c:v>-4.4858806555809503</c:v>
                </c:pt>
                <c:pt idx="120">
                  <c:v>-4.4418199400541436</c:v>
                </c:pt>
                <c:pt idx="121">
                  <c:v>-4.3980127939982978</c:v>
                </c:pt>
                <c:pt idx="122">
                  <c:v>-4.3544648430443491</c:v>
                </c:pt>
                <c:pt idx="123">
                  <c:v>-4.3111813598653708</c:v>
                </c:pt>
                <c:pt idx="124">
                  <c:v>-4.2681672779640998</c:v>
                </c:pt>
                <c:pt idx="125">
                  <c:v>-4.2254272049732888</c:v>
                </c:pt>
                <c:pt idx="126">
                  <c:v>-4.1829654354856078</c:v>
                </c:pt>
                <c:pt idx="127">
                  <c:v>-4.1407859634292725</c:v>
                </c:pt>
                <c:pt idx="128">
                  <c:v>-4.0988924940049678</c:v>
                </c:pt>
                <c:pt idx="129">
                  <c:v>-4.0572884551991679</c:v>
                </c:pt>
                <c:pt idx="130">
                  <c:v>-4.0159770088884015</c:v>
                </c:pt>
                <c:pt idx="131">
                  <c:v>-3.9749610615485156</c:v>
                </c:pt>
                <c:pt idx="132">
                  <c:v>-3.934243274582558</c:v>
                </c:pt>
                <c:pt idx="133">
                  <c:v>-3.8938260742803346</c:v>
                </c:pt>
                <c:pt idx="134">
                  <c:v>-3.8537116614223641</c:v>
                </c:pt>
                <c:pt idx="135">
                  <c:v>-3.8139020205405081</c:v>
                </c:pt>
                <c:pt idx="136">
                  <c:v>-3.7743989288469506</c:v>
                </c:pt>
                <c:pt idx="137">
                  <c:v>-3.7352039648431568</c:v>
                </c:pt>
                <c:pt idx="138">
                  <c:v>-3.6963185166196615</c:v>
                </c:pt>
                <c:pt idx="139">
                  <c:v>-3.6577437898574541</c:v>
                </c:pt>
                <c:pt idx="140">
                  <c:v>-3.619480815541197</c:v>
                </c:pt>
                <c:pt idx="141">
                  <c:v>-3.5815304573942512</c:v>
                </c:pt>
                <c:pt idx="142">
                  <c:v>-3.5438934190450935</c:v>
                </c:pt>
                <c:pt idx="143">
                  <c:v>-3.5065702509343941</c:v>
                </c:pt>
                <c:pt idx="144">
                  <c:v>-3.4695613569717554</c:v>
                </c:pt>
                <c:pt idx="145">
                  <c:v>-3.4328670009506959</c:v>
                </c:pt>
                <c:pt idx="146">
                  <c:v>-3.3964873127303248</c:v>
                </c:pt>
                <c:pt idx="147">
                  <c:v>-3.3604222941916855</c:v>
                </c:pt>
                <c:pt idx="148">
                  <c:v>-3.3246718249766518</c:v>
                </c:pt>
                <c:pt idx="149">
                  <c:v>-3.2892356680168646</c:v>
                </c:pt>
                <c:pt idx="150">
                  <c:v>-3.2541134748599725</c:v>
                </c:pt>
                <c:pt idx="151">
                  <c:v>-3.2193047908002574</c:v>
                </c:pt>
                <c:pt idx="152">
                  <c:v>-3.1848090598203709</c:v>
                </c:pt>
                <c:pt idx="153">
                  <c:v>-3.1506256293507819</c:v>
                </c:pt>
                <c:pt idx="154">
                  <c:v>-3.1167537548532458</c:v>
                </c:pt>
                <c:pt idx="155">
                  <c:v>-3.0831926042344175</c:v>
                </c:pt>
                <c:pt idx="156">
                  <c:v>-3.0499412620955191</c:v>
                </c:pt>
                <c:pt idx="157">
                  <c:v>-3.016998733823764</c:v>
                </c:pt>
                <c:pt idx="158">
                  <c:v>-2.9843639495310463</c:v>
                </c:pt>
                <c:pt idx="159">
                  <c:v>-2.9520357678452225</c:v>
                </c:pt>
                <c:pt idx="160">
                  <c:v>-2.9200129795591212</c:v>
                </c:pt>
                <c:pt idx="161">
                  <c:v>-2.8882943111422779</c:v>
                </c:pt>
                <c:pt idx="162">
                  <c:v>-2.8568784281201083</c:v>
                </c:pt>
                <c:pt idx="163">
                  <c:v>-2.8257639383252733</c:v>
                </c:pt>
                <c:pt idx="164">
                  <c:v>-2.7949493950255806</c:v>
                </c:pt>
                <c:pt idx="165">
                  <c:v>-2.764433299932858</c:v>
                </c:pt>
                <c:pt idx="166">
                  <c:v>-2.7342141060968839</c:v>
                </c:pt>
                <c:pt idx="167">
                  <c:v>-2.7042902206884678</c:v>
                </c:pt>
                <c:pt idx="168">
                  <c:v>-2.6746600076755214</c:v>
                </c:pt>
                <c:pt idx="169">
                  <c:v>-2.6453217903959274</c:v>
                </c:pt>
                <c:pt idx="170">
                  <c:v>-2.6162738540308004</c:v>
                </c:pt>
                <c:pt idx="171">
                  <c:v>-2.5875144479816568</c:v>
                </c:pt>
                <c:pt idx="172">
                  <c:v>-2.559041788154917</c:v>
                </c:pt>
                <c:pt idx="173">
                  <c:v>-2.5308540591569133</c:v>
                </c:pt>
                <c:pt idx="174">
                  <c:v>-2.5029494164026933</c:v>
                </c:pt>
                <c:pt idx="175">
                  <c:v>-2.4753259881415555</c:v>
                </c:pt>
                <c:pt idx="176">
                  <c:v>-2.4479818774023268</c:v>
                </c:pt>
                <c:pt idx="177">
                  <c:v>-2.4209151638612023</c:v>
                </c:pt>
                <c:pt idx="178">
                  <c:v>-2.3941239056349026</c:v>
                </c:pt>
                <c:pt idx="179">
                  <c:v>-2.3676061410017932</c:v>
                </c:pt>
                <c:pt idx="180">
                  <c:v>-2.3413598900535439</c:v>
                </c:pt>
                <c:pt idx="181">
                  <c:v>-2.3153831562797733</c:v>
                </c:pt>
                <c:pt idx="182">
                  <c:v>-2.2896739280881104</c:v>
                </c:pt>
                <c:pt idx="183">
                  <c:v>-2.2642301802619276</c:v>
                </c:pt>
                <c:pt idx="184">
                  <c:v>-2.2390498753580199</c:v>
                </c:pt>
                <c:pt idx="185">
                  <c:v>-2.2141309650463512</c:v>
                </c:pt>
                <c:pt idx="186">
                  <c:v>-2.1894713913939516</c:v>
                </c:pt>
                <c:pt idx="187">
                  <c:v>-2.1650690880949952</c:v>
                </c:pt>
                <c:pt idx="188">
                  <c:v>-2.1409219816489324</c:v>
                </c:pt>
                <c:pt idx="189">
                  <c:v>-2.117027992488635</c:v>
                </c:pt>
                <c:pt idx="190">
                  <c:v>-2.0933850360602748</c:v>
                </c:pt>
                <c:pt idx="191">
                  <c:v>-2.0699910238567347</c:v>
                </c:pt>
                <c:pt idx="192">
                  <c:v>-2.0468438644062137</c:v>
                </c:pt>
                <c:pt idx="193">
                  <c:v>-2.0239414642176441</c:v>
                </c:pt>
                <c:pt idx="194">
                  <c:v>-2.0012817286845102</c:v>
                </c:pt>
                <c:pt idx="195">
                  <c:v>-1.978862562948563</c:v>
                </c:pt>
                <c:pt idx="196">
                  <c:v>-1.9566818727249089</c:v>
                </c:pt>
                <c:pt idx="197">
                  <c:v>-1.9347375650898626</c:v>
                </c:pt>
                <c:pt idx="198">
                  <c:v>-1.9130275492329698</c:v>
                </c:pt>
                <c:pt idx="199">
                  <c:v>-1.8915497371744432</c:v>
                </c:pt>
                <c:pt idx="200">
                  <c:v>-1.8703020444493728</c:v>
                </c:pt>
                <c:pt idx="201">
                  <c:v>-1.8492823907598461</c:v>
                </c:pt>
                <c:pt idx="202">
                  <c:v>-1.8284887005962396</c:v>
                </c:pt>
                <c:pt idx="203">
                  <c:v>-1.8079189038287629</c:v>
                </c:pt>
                <c:pt idx="204">
                  <c:v>-1.7875709362703978</c:v>
                </c:pt>
                <c:pt idx="205">
                  <c:v>-1.7674427402122799</c:v>
                </c:pt>
                <c:pt idx="206">
                  <c:v>-1.74753226493255</c:v>
                </c:pt>
                <c:pt idx="207">
                  <c:v>-1.7278374671796777</c:v>
                </c:pt>
                <c:pt idx="208">
                  <c:v>-1.7083563116311968</c:v>
                </c:pt>
                <c:pt idx="209">
                  <c:v>-1.6890867713287938</c:v>
                </c:pt>
                <c:pt idx="210">
                  <c:v>-1.6700268280906256</c:v>
                </c:pt>
                <c:pt idx="211">
                  <c:v>-1.6511744729017515</c:v>
                </c:pt>
                <c:pt idx="212">
                  <c:v>-1.632527706283462</c:v>
                </c:pt>
                <c:pt idx="213">
                  <c:v>-1.6140845386423763</c:v>
                </c:pt>
                <c:pt idx="214">
                  <c:v>-1.5958429905999991</c:v>
                </c:pt>
                <c:pt idx="215">
                  <c:v>-1.5778010933035627</c:v>
                </c:pt>
                <c:pt idx="216">
                  <c:v>-1.559956888718814</c:v>
                </c:pt>
                <c:pt idx="217">
                  <c:v>-1.5423084299054728</c:v>
                </c:pt>
                <c:pt idx="218">
                  <c:v>-1.5248537812760232</c:v>
                </c:pt>
                <c:pt idx="219">
                  <c:v>-1.5075910188384809</c:v>
                </c:pt>
                <c:pt idx="220">
                  <c:v>-1.4905182304237705</c:v>
                </c:pt>
                <c:pt idx="221">
                  <c:v>-1.4736335158982974</c:v>
                </c:pt>
                <c:pt idx="222">
                  <c:v>-1.4569349873623259</c:v>
                </c:pt>
                <c:pt idx="223">
                  <c:v>-1.4404207693346756</c:v>
                </c:pt>
                <c:pt idx="224">
                  <c:v>-1.424088998924337</c:v>
                </c:pt>
                <c:pt idx="225">
                  <c:v>-1.4079378259894622</c:v>
                </c:pt>
                <c:pt idx="226">
                  <c:v>-1.3919654132843005</c:v>
                </c:pt>
                <c:pt idx="227">
                  <c:v>-1.3761699365944959</c:v>
                </c:pt>
                <c:pt idx="228">
                  <c:v>-1.3605495848612772</c:v>
                </c:pt>
                <c:pt idx="229">
                  <c:v>-1.3451025602949473</c:v>
                </c:pt>
                <c:pt idx="230">
                  <c:v>-1.3298270784781239</c:v>
                </c:pt>
                <c:pt idx="231">
                  <c:v>-1.3147213684591541</c:v>
                </c:pt>
                <c:pt idx="232">
                  <c:v>-1.2997836728361001</c:v>
                </c:pt>
                <c:pt idx="233">
                  <c:v>-1.2850122478316859</c:v>
                </c:pt>
                <c:pt idx="234">
                  <c:v>-1.27040536335959</c:v>
                </c:pt>
                <c:pt idx="235">
                  <c:v>-1.2559613030824377</c:v>
                </c:pt>
                <c:pt idx="236">
                  <c:v>-1.2416783644618417</c:v>
                </c:pt>
                <c:pt idx="237">
                  <c:v>-1.2275548588008411</c:v>
                </c:pt>
                <c:pt idx="238">
                  <c:v>-1.2135891112790438</c:v>
                </c:pt>
                <c:pt idx="239">
                  <c:v>-1.1997794609807997</c:v>
                </c:pt>
                <c:pt idx="240">
                  <c:v>-1.1861242609167084</c:v>
                </c:pt>
                <c:pt idx="241">
                  <c:v>-1.172621878038739</c:v>
                </c:pt>
                <c:pt idx="242">
                  <c:v>-1.1592706932492454</c:v>
                </c:pt>
                <c:pt idx="243">
                  <c:v>-1.1460691014041737</c:v>
                </c:pt>
                <c:pt idx="244">
                  <c:v>-1.1330155113106697</c:v>
                </c:pt>
                <c:pt idx="245">
                  <c:v>-1.1201083457193854</c:v>
                </c:pt>
                <c:pt idx="246">
                  <c:v>-1.1073460413117131</c:v>
                </c:pt>
                <c:pt idx="247">
                  <c:v>-1.0947270486821505</c:v>
                </c:pt>
                <c:pt idx="248">
                  <c:v>-1.0822498323160767</c:v>
                </c:pt>
                <c:pt idx="249">
                  <c:v>-1.0699128705630923</c:v>
                </c:pt>
                <c:pt idx="250">
                  <c:v>-1.0577146556061907</c:v>
                </c:pt>
                <c:pt idx="251">
                  <c:v>-1.0456536934269094</c:v>
                </c:pt>
                <c:pt idx="252">
                  <c:v>-1.033728503766693</c:v>
                </c:pt>
                <c:pt idx="253">
                  <c:v>-1.0219376200846337</c:v>
                </c:pt>
                <c:pt idx="254">
                  <c:v>-1.0102795895117673</c:v>
                </c:pt>
                <c:pt idx="255">
                  <c:v>-0.99875297280211239</c:v>
                </c:pt>
                <c:pt idx="256">
                  <c:v>-0.98735634428059105</c:v>
                </c:pt>
                <c:pt idx="257">
                  <c:v>-0.9760882917880318</c:v>
                </c:pt>
                <c:pt idx="258">
                  <c:v>-0.96494741662335792</c:v>
                </c:pt>
                <c:pt idx="259">
                  <c:v>-0.95393233348315065</c:v>
                </c:pt>
                <c:pt idx="260">
                  <c:v>-0.94304167039872566</c:v>
                </c:pt>
                <c:pt idx="261">
                  <c:v>-0.93227406867078721</c:v>
                </c:pt>
                <c:pt idx="262">
                  <c:v>-0.92162818280193459</c:v>
                </c:pt>
                <c:pt idx="263">
                  <c:v>-0.91110268042700637</c:v>
                </c:pt>
                <c:pt idx="264">
                  <c:v>-0.90069624224147649</c:v>
                </c:pt>
                <c:pt idx="265">
                  <c:v>-0.89040756192792103</c:v>
                </c:pt>
                <c:pt idx="266">
                  <c:v>-0.8802353460808231</c:v>
                </c:pt>
                <c:pt idx="267">
                  <c:v>-0.87017831412965674</c:v>
                </c:pt>
                <c:pt idx="268">
                  <c:v>-0.860235198260483</c:v>
                </c:pt>
                <c:pt idx="269">
                  <c:v>-0.85040474333602634</c:v>
                </c:pt>
                <c:pt idx="270">
                  <c:v>-0.84068570681450772</c:v>
                </c:pt>
                <c:pt idx="271">
                  <c:v>-0.83107685866713354</c:v>
                </c:pt>
                <c:pt idx="272">
                  <c:v>-0.82157698129448731</c:v>
                </c:pt>
                <c:pt idx="273">
                  <c:v>-0.81218486944176038</c:v>
                </c:pt>
                <c:pt idx="274">
                  <c:v>-0.8028993301130708</c:v>
                </c:pt>
                <c:pt idx="275">
                  <c:v>-0.79371918248479734</c:v>
                </c:pt>
                <c:pt idx="276">
                  <c:v>-0.78464325781811295</c:v>
                </c:pt>
                <c:pt idx="277">
                  <c:v>-0.77567039937067095</c:v>
                </c:pt>
                <c:pt idx="278">
                  <c:v>-0.76679946230768725</c:v>
                </c:pt>
                <c:pt idx="279">
                  <c:v>-0.75802931361229575</c:v>
                </c:pt>
                <c:pt idx="280">
                  <c:v>-0.74935883199539421</c:v>
                </c:pt>
                <c:pt idx="281">
                  <c:v>-0.74078690780490042</c:v>
                </c:pt>
                <c:pt idx="282">
                  <c:v>-0.73231244293463182</c:v>
                </c:pt>
                <c:pt idx="283">
                  <c:v>-0.72393435073275114</c:v>
                </c:pt>
                <c:pt idx="284">
                  <c:v>-0.71565155590983709</c:v>
                </c:pt>
                <c:pt idx="285">
                  <c:v>-0.70746299444670935</c:v>
                </c:pt>
                <c:pt idx="286">
                  <c:v>-0.69936761350196053</c:v>
                </c:pt>
                <c:pt idx="287">
                  <c:v>-0.69136437131935735</c:v>
                </c:pt>
                <c:pt idx="288">
                  <c:v>-0.68345223713499326</c:v>
                </c:pt>
                <c:pt idx="289">
                  <c:v>-0.67563019108441702</c:v>
                </c:pt>
                <c:pt idx="290">
                  <c:v>-0.66789722410962471</c:v>
                </c:pt>
                <c:pt idx="291">
                  <c:v>-0.66025233786609161</c:v>
                </c:pt>
                <c:pt idx="292">
                  <c:v>-0.65269454462973553</c:v>
                </c:pt>
                <c:pt idx="293">
                  <c:v>-0.64522286720397715</c:v>
                </c:pt>
                <c:pt idx="294">
                  <c:v>-0.63783633882684432</c:v>
                </c:pt>
                <c:pt idx="295">
                  <c:v>-0.6305340030782306</c:v>
                </c:pt>
                <c:pt idx="296">
                  <c:v>-0.62331491378723924</c:v>
                </c:pt>
                <c:pt idx="297">
                  <c:v>-0.61617813493973628</c:v>
                </c:pt>
                <c:pt idx="298">
                  <c:v>-0.6091227405860814</c:v>
                </c:pt>
                <c:pt idx="299">
                  <c:v>-0.60214781474912238</c:v>
                </c:pt>
                <c:pt idx="300">
                  <c:v>-0.59525245133238547</c:v>
                </c:pt>
                <c:pt idx="301">
                  <c:v>-0.58843575402858983</c:v>
                </c:pt>
                <c:pt idx="302">
                  <c:v>-0.58169683622842194</c:v>
                </c:pt>
                <c:pt idx="303">
                  <c:v>-0.57503482092969016</c:v>
                </c:pt>
                <c:pt idx="304">
                  <c:v>-0.5684488406467525</c:v>
                </c:pt>
                <c:pt idx="305">
                  <c:v>-0.56193803732035252</c:v>
                </c:pt>
                <c:pt idx="306">
                  <c:v>-0.55550156222781322</c:v>
                </c:pt>
                <c:pt idx="307">
                  <c:v>-0.54913857589366732</c:v>
                </c:pt>
                <c:pt idx="308">
                  <c:v>-0.54284824800064779</c:v>
                </c:pt>
                <c:pt idx="309">
                  <c:v>-0.53662975730115536</c:v>
                </c:pt>
                <c:pt idx="310">
                  <c:v>-0.53048229152915405</c:v>
                </c:pt>
                <c:pt idx="311">
                  <c:v>-0.52440504731253379</c:v>
                </c:pt>
                <c:pt idx="312">
                  <c:v>-0.51839723008594663</c:v>
                </c:pt>
                <c:pt idx="313">
                  <c:v>-0.51245805400412781</c:v>
                </c:pt>
                <c:pt idx="314">
                  <c:v>-0.50658674185572317</c:v>
                </c:pt>
                <c:pt idx="315">
                  <c:v>-0.50078252497761766</c:v>
                </c:pt>
                <c:pt idx="316">
                  <c:v>-0.49504464316979507</c:v>
                </c:pt>
                <c:pt idx="317">
                  <c:v>-0.48937234461071905</c:v>
                </c:pt>
                <c:pt idx="318">
                  <c:v>-0.48376488577326388</c:v>
                </c:pt>
                <c:pt idx="319">
                  <c:v>-0.47822153134118173</c:v>
                </c:pt>
                <c:pt idx="320">
                  <c:v>-0.47274155412613983</c:v>
                </c:pt>
                <c:pt idx="321">
                  <c:v>-0.46732423498531084</c:v>
                </c:pt>
                <c:pt idx="322">
                  <c:v>-0.46196886273953797</c:v>
                </c:pt>
                <c:pt idx="323">
                  <c:v>-0.45667473409207648</c:v>
                </c:pt>
                <c:pt idx="324">
                  <c:v>-0.45144115354791997</c:v>
                </c:pt>
                <c:pt idx="325">
                  <c:v>-0.44626743333370661</c:v>
                </c:pt>
                <c:pt idx="326">
                  <c:v>-0.4411528933182306</c:v>
                </c:pt>
                <c:pt idx="327">
                  <c:v>-0.43609686093353711</c:v>
                </c:pt>
                <c:pt idx="328">
                  <c:v>-0.43109867109662825</c:v>
                </c:pt>
                <c:pt idx="329">
                  <c:v>-0.42615766613177047</c:v>
                </c:pt>
                <c:pt idx="330">
                  <c:v>-0.42127319569340482</c:v>
                </c:pt>
                <c:pt idx="331">
                  <c:v>-0.41644461668967636</c:v>
                </c:pt>
                <c:pt idx="332">
                  <c:v>-0.41167129320656637</c:v>
                </c:pt>
                <c:pt idx="333">
                  <c:v>-0.40695259643265036</c:v>
                </c:pt>
                <c:pt idx="334">
                  <c:v>-0.40228790458445823</c:v>
                </c:pt>
                <c:pt idx="335">
                  <c:v>-0.39767660283247119</c:v>
                </c:pt>
                <c:pt idx="336">
                  <c:v>-0.39311808322771541</c:v>
                </c:pt>
                <c:pt idx="337">
                  <c:v>-0.38861174462899617</c:v>
                </c:pt>
                <c:pt idx="338">
                  <c:v>-0.38415699263073788</c:v>
                </c:pt>
                <c:pt idx="339">
                  <c:v>-0.37975323949145079</c:v>
                </c:pt>
                <c:pt idx="340">
                  <c:v>-0.37539990406281804</c:v>
                </c:pt>
                <c:pt idx="341">
                  <c:v>-0.37109641171940044</c:v>
                </c:pt>
                <c:pt idx="342">
                  <c:v>-0.36684219428896347</c:v>
                </c:pt>
                <c:pt idx="343">
                  <c:v>-0.36263668998342197</c:v>
                </c:pt>
                <c:pt idx="344">
                  <c:v>-0.35847934333040499</c:v>
                </c:pt>
                <c:pt idx="345">
                  <c:v>-0.35436960510543253</c:v>
                </c:pt>
                <c:pt idx="346">
                  <c:v>-0.35030693226471649</c:v>
                </c:pt>
                <c:pt idx="347">
                  <c:v>-0.34629078787856649</c:v>
                </c:pt>
                <c:pt idx="348">
                  <c:v>-0.34232064106541699</c:v>
                </c:pt>
                <c:pt idx="349">
                  <c:v>-0.33839596692645851</c:v>
                </c:pt>
                <c:pt idx="350">
                  <c:v>-0.33451624648088168</c:v>
                </c:pt>
                <c:pt idx="351">
                  <c:v>-0.3306809666017263</c:v>
                </c:pt>
                <c:pt idx="352">
                  <c:v>-0.32688961995233412</c:v>
                </c:pt>
                <c:pt idx="353">
                  <c:v>-0.32314170492340866</c:v>
                </c:pt>
                <c:pt idx="354">
                  <c:v>-0.31943672557066771</c:v>
                </c:pt>
                <c:pt idx="355">
                  <c:v>-0.31577419155309566</c:v>
                </c:pt>
                <c:pt idx="356">
                  <c:v>-0.31215361807179132</c:v>
                </c:pt>
                <c:pt idx="357">
                  <c:v>-0.30857452580940614</c:v>
                </c:pt>
                <c:pt idx="358">
                  <c:v>-0.30503644087017046</c:v>
                </c:pt>
                <c:pt idx="359">
                  <c:v>-0.30153889472050349</c:v>
                </c:pt>
                <c:pt idx="360">
                  <c:v>-0.29808142413020794</c:v>
                </c:pt>
                <c:pt idx="361">
                  <c:v>-0.29466357111424268</c:v>
                </c:pt>
                <c:pt idx="362">
                  <c:v>-0.29128488287507187</c:v>
                </c:pt>
                <c:pt idx="363">
                  <c:v>-0.28794491174558134</c:v>
                </c:pt>
                <c:pt idx="364">
                  <c:v>-0.28464321513257135</c:v>
                </c:pt>
                <c:pt idx="365">
                  <c:v>-0.28137935546080678</c:v>
                </c:pt>
                <c:pt idx="366">
                  <c:v>-0.27815290011763677</c:v>
                </c:pt>
                <c:pt idx="367">
                  <c:v>-0.27496342139816438</c:v>
                </c:pt>
                <c:pt idx="368">
                  <c:v>-0.27181049645097527</c:v>
                </c:pt>
                <c:pt idx="369">
                  <c:v>-0.26869370722441538</c:v>
                </c:pt>
                <c:pt idx="370">
                  <c:v>-0.26561264041341515</c:v>
                </c:pt>
                <c:pt idx="371">
                  <c:v>-0.26256688740685913</c:v>
                </c:pt>
                <c:pt idx="372">
                  <c:v>-0.25955604423548762</c:v>
                </c:pt>
                <c:pt idx="373">
                  <c:v>-0.25657971152034065</c:v>
                </c:pt>
                <c:pt idx="374">
                  <c:v>-0.25363749442173</c:v>
                </c:pt>
                <c:pt idx="375">
                  <c:v>-0.25072900258873676</c:v>
                </c:pt>
                <c:pt idx="376">
                  <c:v>-0.24785385010923583</c:v>
                </c:pt>
                <c:pt idx="377">
                  <c:v>-0.24501165546043316</c:v>
                </c:pt>
                <c:pt idx="378">
                  <c:v>-0.24220204145992527</c:v>
                </c:pt>
                <c:pt idx="379">
                  <c:v>-0.23942463521726465</c:v>
                </c:pt>
                <c:pt idx="380">
                  <c:v>-0.23667906808603359</c:v>
                </c:pt>
                <c:pt idx="381">
                  <c:v>-0.2339649756164196</c:v>
                </c:pt>
                <c:pt idx="382">
                  <c:v>-0.23128199750829026</c:v>
                </c:pt>
                <c:pt idx="383">
                  <c:v>-0.22862977756476452</c:v>
                </c:pt>
                <c:pt idx="384">
                  <c:v>-0.22600796364626932</c:v>
                </c:pt>
                <c:pt idx="385">
                  <c:v>-0.22341620762508696</c:v>
                </c:pt>
                <c:pt idx="386">
                  <c:v>-0.22085416534038188</c:v>
                </c:pt>
                <c:pt idx="387">
                  <c:v>-0.21832149655370672</c:v>
                </c:pt>
                <c:pt idx="388">
                  <c:v>-0.215817864904981</c:v>
                </c:pt>
                <c:pt idx="389">
                  <c:v>-0.21334293786894076</c:v>
                </c:pt>
                <c:pt idx="390">
                  <c:v>-0.21089638671205133</c:v>
                </c:pt>
                <c:pt idx="391">
                  <c:v>-0.20847788644988358</c:v>
                </c:pt>
                <c:pt idx="392">
                  <c:v>-0.20608711580494746</c:v>
                </c:pt>
                <c:pt idx="393">
                  <c:v>-0.20372375716497682</c:v>
                </c:pt>
                <c:pt idx="394">
                  <c:v>-0.20138749654166332</c:v>
                </c:pt>
                <c:pt idx="395">
                  <c:v>-0.19907802352983714</c:v>
                </c:pt>
                <c:pt idx="396">
                  <c:v>-0.19679503126708739</c:v>
                </c:pt>
                <c:pt idx="397">
                  <c:v>-0.19453821639381694</c:v>
                </c:pt>
                <c:pt idx="398">
                  <c:v>-0.19230727901373515</c:v>
                </c:pt>
                <c:pt idx="399">
                  <c:v>-0.19010192265477271</c:v>
                </c:pt>
                <c:pt idx="400">
                  <c:v>-0.18792185423042548</c:v>
                </c:pt>
                <c:pt idx="401">
                  <c:v>-0.18576678400151816</c:v>
                </c:pt>
                <c:pt idx="402">
                  <c:v>-0.18363642553838228</c:v>
                </c:pt>
                <c:pt idx="403">
                  <c:v>-0.18153049568344901</c:v>
                </c:pt>
                <c:pt idx="404">
                  <c:v>-0.17944871451424885</c:v>
                </c:pt>
                <c:pt idx="405">
                  <c:v>-0.17739080530681767</c:v>
                </c:pt>
                <c:pt idx="406">
                  <c:v>-0.17535649449950141</c:v>
                </c:pt>
                <c:pt idx="407">
                  <c:v>-0.17334551165715834</c:v>
                </c:pt>
                <c:pt idx="408">
                  <c:v>-0.17135758943575402</c:v>
                </c:pt>
                <c:pt idx="409">
                  <c:v>-0.16939246354734691</c:v>
                </c:pt>
                <c:pt idx="410">
                  <c:v>-0.16744987272545525</c:v>
                </c:pt>
                <c:pt idx="411">
                  <c:v>-0.16552955869080921</c:v>
                </c:pt>
                <c:pt idx="412">
                  <c:v>-0.1636312661174775</c:v>
                </c:pt>
                <c:pt idx="413">
                  <c:v>-0.16175474259936998</c:v>
                </c:pt>
                <c:pt idx="414">
                  <c:v>-0.15989973861710913</c:v>
                </c:pt>
                <c:pt idx="415">
                  <c:v>-0.15806600750526792</c:v>
                </c:pt>
                <c:pt idx="416">
                  <c:v>-0.15625330541996893</c:v>
                </c:pt>
                <c:pt idx="417">
                  <c:v>-0.15446139130684486</c:v>
                </c:pt>
                <c:pt idx="418">
                  <c:v>-0.15269002686935237</c:v>
                </c:pt>
                <c:pt idx="419">
                  <c:v>-0.1509389765374386</c:v>
                </c:pt>
                <c:pt idx="420">
                  <c:v>-0.14920800743655341</c:v>
                </c:pt>
                <c:pt idx="421">
                  <c:v>-0.1474968893570095</c:v>
                </c:pt>
                <c:pt idx="422">
                  <c:v>-0.14580539472367951</c:v>
                </c:pt>
                <c:pt idx="423">
                  <c:v>-0.14413329856603521</c:v>
                </c:pt>
                <c:pt idx="424">
                  <c:v>-0.14248037848851494</c:v>
                </c:pt>
                <c:pt idx="425">
                  <c:v>-0.14084641464122513</c:v>
                </c:pt>
                <c:pt idx="426">
                  <c:v>-0.13923118969096795</c:v>
                </c:pt>
                <c:pt idx="427">
                  <c:v>-0.13763448879259213</c:v>
                </c:pt>
                <c:pt idx="428">
                  <c:v>-0.13605609956066453</c:v>
                </c:pt>
                <c:pt idx="429">
                  <c:v>-0.13449581204145655</c:v>
                </c:pt>
                <c:pt idx="430">
                  <c:v>-0.13295341868524602</c:v>
                </c:pt>
                <c:pt idx="431">
                  <c:v>-0.13142871431892933</c:v>
                </c:pt>
                <c:pt idx="432">
                  <c:v>-0.12992149611893863</c:v>
                </c:pt>
                <c:pt idx="433">
                  <c:v>-0.12843156358446303</c:v>
                </c:pt>
                <c:pt idx="434">
                  <c:v>-0.1269587185109721</c:v>
                </c:pt>
                <c:pt idx="435">
                  <c:v>-0.12550276496403368</c:v>
                </c:pt>
                <c:pt idx="436">
                  <c:v>-0.12406350925342814</c:v>
                </c:pt>
                <c:pt idx="437">
                  <c:v>-0.1226407599075518</c:v>
                </c:pt>
                <c:pt idx="438">
                  <c:v>-0.12123432764810926</c:v>
                </c:pt>
                <c:pt idx="439">
                  <c:v>-0.11984402536508894</c:v>
                </c:pt>
                <c:pt idx="440">
                  <c:v>-0.11846966809202267</c:v>
                </c:pt>
                <c:pt idx="441">
                  <c:v>-0.11711107298152112</c:v>
                </c:pt>
                <c:pt idx="442">
                  <c:v>-0.11576805928108644</c:v>
                </c:pt>
                <c:pt idx="443">
                  <c:v>-0.11444044830919683</c:v>
                </c:pt>
                <c:pt idx="444">
                  <c:v>-0.11312806343166223</c:v>
                </c:pt>
                <c:pt idx="445">
                  <c:v>-0.11183073003824424</c:v>
                </c:pt>
                <c:pt idx="446">
                  <c:v>-0.11054827551954183</c:v>
                </c:pt>
                <c:pt idx="447">
                  <c:v>-0.1092805292441368</c:v>
                </c:pt>
                <c:pt idx="448">
                  <c:v>-0.10802732253599977</c:v>
                </c:pt>
                <c:pt idx="449">
                  <c:v>-0.10678848865214771</c:v>
                </c:pt>
                <c:pt idx="450">
                  <c:v>-0.10556386276055758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857250</xdr:colOff>
      <xdr:row>10</xdr:row>
      <xdr:rowOff>28574</xdr:rowOff>
    </xdr:from>
    <xdr:to>
      <xdr:col>12</xdr:col>
      <xdr:colOff>647700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28574</xdr:rowOff>
    </xdr:from>
    <xdr:to>
      <xdr:col>12</xdr:col>
      <xdr:colOff>657225</xdr:colOff>
      <xdr:row>29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52</v>
      </c>
      <c r="B3" s="1" t="s">
        <v>112</v>
      </c>
      <c r="D3" s="15" t="str">
        <f>A3</f>
        <v>FCC</v>
      </c>
      <c r="E3" s="1" t="str">
        <f>B3</f>
        <v>Cu</v>
      </c>
      <c r="K3" s="15" t="str">
        <f>A3</f>
        <v>FCC</v>
      </c>
      <c r="L3" s="1" t="s">
        <v>215</v>
      </c>
      <c r="N3" s="15" t="str">
        <f>A3</f>
        <v>FCC</v>
      </c>
      <c r="O3" s="1" t="str">
        <f>L3</f>
        <v>Tb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0">
        <v>-4.0940000000000003</v>
      </c>
      <c r="D4" s="21" t="s">
        <v>8</v>
      </c>
      <c r="E4" s="4">
        <f>E11</f>
        <v>2.5720075644390832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7.9307240880497885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0">
        <v>12.031000000000001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2.6883810467965383</v>
      </c>
      <c r="P5" t="s">
        <v>53</v>
      </c>
      <c r="Q5" s="28" t="s">
        <v>30</v>
      </c>
      <c r="R5" s="29">
        <f>L10</f>
        <v>2.5720075644390832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(SQRT(2)*$L$10+$L$10*SQRT(3))/2</f>
        <v>4.046107879607959</v>
      </c>
      <c r="X5" s="63">
        <f>$L$10*SQRT(3)</f>
        <v>4.4548477790599748</v>
      </c>
      <c r="Y5" s="30" t="s">
        <v>117</v>
      </c>
      <c r="Z5" s="30" t="str">
        <f>B3</f>
        <v>Cu</v>
      </c>
      <c r="AA5" s="31" t="str">
        <f>B3</f>
        <v>Cu</v>
      </c>
    </row>
    <row r="6" spans="1:27" x14ac:dyDescent="0.4">
      <c r="A6" s="2" t="s">
        <v>0</v>
      </c>
      <c r="B6" s="1">
        <v>0.83099999999999996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0.17483451355920221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4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1.7522140959139938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SQRT(2)</f>
        <v>1.4142135623730951</v>
      </c>
      <c r="F8" t="s">
        <v>250</v>
      </c>
      <c r="N8" s="11" t="s">
        <v>266</v>
      </c>
      <c r="O8">
        <v>0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73</v>
      </c>
      <c r="O9" s="1">
        <f>O4/O5</f>
        <v>2.95</v>
      </c>
      <c r="Q9" s="28" t="s">
        <v>30</v>
      </c>
      <c r="R9" s="29">
        <f>L10</f>
        <v>2.5720075644390832</v>
      </c>
      <c r="S9" s="29">
        <f>O4</f>
        <v>7.9307240880497885</v>
      </c>
      <c r="T9" s="29">
        <f>O5</f>
        <v>2.6883810467965383</v>
      </c>
      <c r="U9" s="29">
        <f>O6</f>
        <v>0.17483451355920221</v>
      </c>
      <c r="V9" s="29">
        <f>O7</f>
        <v>1.7522140959139938</v>
      </c>
      <c r="W9" s="63">
        <f>(SQRT(2)*$L$10+$L$10*SQRT(3))/2</f>
        <v>4.046107879607959</v>
      </c>
      <c r="X9" s="63">
        <f>$L$10*SQRT(3)</f>
        <v>4.4548477790599748</v>
      </c>
      <c r="Y9" s="30" t="s">
        <v>117</v>
      </c>
      <c r="Z9" s="30" t="str">
        <f>B3</f>
        <v>Cu</v>
      </c>
      <c r="AA9" s="31" t="str">
        <f>B3</f>
        <v>Cu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2.5720075644390832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3.6373679801559442</v>
      </c>
      <c r="D11" s="3" t="s">
        <v>8</v>
      </c>
      <c r="E11" s="4">
        <f>$B$11/$E$8</f>
        <v>2.5720075644390832</v>
      </c>
      <c r="F11" t="s">
        <v>39</v>
      </c>
      <c r="N11" s="64" t="s">
        <v>268</v>
      </c>
      <c r="O11" s="20">
        <f>G118</f>
        <v>3.1096575102767403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4.0034414826445746</v>
      </c>
      <c r="D12" s="3" t="s">
        <v>2</v>
      </c>
      <c r="E12" s="4">
        <f>(9*$B$6*$B$5/(-$B$4))^(1/2)</f>
        <v>4.6881199052726856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-0.43998589557638829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-4.0940000000000003</v>
      </c>
    </row>
    <row r="16" spans="1:27" x14ac:dyDescent="0.4">
      <c r="D16" s="3" t="s">
        <v>9</v>
      </c>
      <c r="E16" s="4">
        <f>$E$15*$E$6</f>
        <v>-49.128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0.16465397331023385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2.0233851707271882</v>
      </c>
      <c r="H19" s="10">
        <f>-(-$B$4)*(1+D19+$E$5*D19^3)*EXP(-D19)</f>
        <v>0.55602222467393658</v>
      </c>
      <c r="I19">
        <f>H19*$E$6</f>
        <v>6.672266696087239</v>
      </c>
      <c r="K19">
        <f>$L$9*$L$4*EXP(-$L$6*(G19/$L$10-1))+6*$L$4*EXP(-$L$6*(SQRT(2)*G19/$L$10-1))-SQRT($L$9*$L$5^2*EXP(-2*$L$7*(G19/$L$10-1))+6*$L$5^2*EXP(-2*$L$7*(SQRT(2)*G19/$L$10-1)))</f>
        <v>4.309118615982408</v>
      </c>
      <c r="M19">
        <f>$L$9*$O$6*EXP(-$O$4*(G19/$L$10-1))+6*$O$6*EXP(-$O$4*(SQRT(2)*G19/$L$10-1))-SQRT($L$9*$O$7^2*EXP(-2*$O$5*(G19/$L$10-1))+6*$O$7^2*EXP(-2*$O$5*(SQRT(2)*G19/$L$10-1)))</f>
        <v>0.59135297815863375</v>
      </c>
      <c r="N19" s="13">
        <f>(M19-H19)^2*O19</f>
        <v>1.2482621417964409E-3</v>
      </c>
      <c r="O19" s="13">
        <v>1</v>
      </c>
      <c r="P19" s="14">
        <f>SUMSQ(N26:N295)</f>
        <v>8.913483220372055E-7</v>
      </c>
      <c r="Q19" s="1" t="s">
        <v>68</v>
      </c>
      <c r="R19" s="19">
        <f>O4/(O4-O5)*-B4/SQRT(L9)</f>
        <v>1.78790574514971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2.0343576186014261</v>
      </c>
      <c r="H20" s="10">
        <f>-(-$B$4)*(1+D20+$E$5*D20^3)*EXP(-D20)</f>
        <v>0.2947954896463843</v>
      </c>
      <c r="I20">
        <f t="shared" ref="I20:I83" si="2">H20*$E$6</f>
        <v>3.5375458757566118</v>
      </c>
      <c r="K20">
        <f t="shared" ref="K20:K83" si="3">$L$9*$L$4*EXP(-$L$6*(G20/$L$10-1))+6*$L$4*EXP(-$L$6*(SQRT(2)*G20/$L$10-1))-SQRT($L$9*$L$5^2*EXP(-2*$L$7*(G20/$L$10-1))+6*$L$5^2*EXP(-2*$L$7*(SQRT(2)*G20/$L$10-1)))</f>
        <v>3.8384338402950977</v>
      </c>
      <c r="M20">
        <f t="shared" ref="M20:M83" si="4">$L$9*$O$6*EXP(-$O$4*(G20/$L$10-1))+6*$O$6*EXP(-$O$4*(SQRT(2)*G20/$L$10-1))-SQRT($L$9*$O$7^2*EXP(-2*$O$5*(G20/$L$10-1))+6*$O$7^2*EXP(-2*$O$5*(SQRT(2)*G20/$L$10-1)))</f>
        <v>0.32461327281219177</v>
      </c>
      <c r="N20" s="13">
        <f t="shared" ref="N20:N83" si="5">(M20-H20)^2*O20</f>
        <v>8.8910019292311106E-4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2.045330066475664</v>
      </c>
      <c r="H21" s="10">
        <f t="shared" ref="H21:H84" si="6">-(-$B$4)*(1+D21+$E$5*D21^3)*EXP(-D21)</f>
        <v>4.4952500397558333E-2</v>
      </c>
      <c r="I21">
        <f t="shared" si="2"/>
        <v>0.53943000477070002</v>
      </c>
      <c r="K21">
        <f t="shared" si="3"/>
        <v>3.3937709704904009</v>
      </c>
      <c r="M21">
        <f t="shared" si="4"/>
        <v>6.9822788346179721E-2</v>
      </c>
      <c r="N21" s="13">
        <f t="shared" si="5"/>
        <v>6.1853122264734226E-4</v>
      </c>
      <c r="O21" s="13">
        <v>1</v>
      </c>
      <c r="Q21" s="16" t="s">
        <v>60</v>
      </c>
      <c r="R21" s="19">
        <f>(O7/O6)/(O4/O5)</f>
        <v>3.3973319562542539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-6.6769658883500504E-2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2.0563025143499019</v>
      </c>
      <c r="H22" s="10">
        <f t="shared" si="6"/>
        <v>-0.19390515946543388</v>
      </c>
      <c r="I22">
        <f t="shared" si="2"/>
        <v>-2.3268619135852067</v>
      </c>
      <c r="K22">
        <f t="shared" si="3"/>
        <v>2.9738263339366116</v>
      </c>
      <c r="M22">
        <f t="shared" si="4"/>
        <v>-0.17346171587503179</v>
      </c>
      <c r="N22" s="13">
        <f t="shared" si="5"/>
        <v>4.1793438583395248E-4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2.0672749622241398</v>
      </c>
      <c r="H23" s="10">
        <f t="shared" si="6"/>
        <v>-0.42216310340670316</v>
      </c>
      <c r="I23">
        <f t="shared" si="2"/>
        <v>-5.0659572408804383</v>
      </c>
      <c r="K23">
        <f t="shared" si="3"/>
        <v>2.5773602815378895</v>
      </c>
      <c r="M23">
        <f t="shared" si="4"/>
        <v>-0.40566774516732629</v>
      </c>
      <c r="N23" s="13">
        <f t="shared" si="5"/>
        <v>2.7209684344537831E-4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2.0782474100983777</v>
      </c>
      <c r="H24" s="10">
        <f t="shared" si="6"/>
        <v>-0.64019453209625987</v>
      </c>
      <c r="I24">
        <f t="shared" si="2"/>
        <v>-7.6823343851551185</v>
      </c>
      <c r="K24">
        <f t="shared" si="3"/>
        <v>2.2031940475929899</v>
      </c>
      <c r="M24">
        <f t="shared" si="4"/>
        <v>-0.62720762557495036</v>
      </c>
      <c r="N24" s="13">
        <f t="shared" si="5"/>
        <v>1.6865974099323163E-4</v>
      </c>
      <c r="O24" s="13">
        <v>1</v>
      </c>
      <c r="Q24" s="17" t="s">
        <v>64</v>
      </c>
      <c r="R24" s="19">
        <f>O5/(O4-O5)*-B4/L9</f>
        <v>0.17495726495726496</v>
      </c>
      <c r="V24" s="15" t="str">
        <f>D3</f>
        <v>FCC</v>
      </c>
      <c r="W24" s="1" t="str">
        <f>E3</f>
        <v>Cu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2.0892198579726156</v>
      </c>
      <c r="H25" s="10">
        <f t="shared" si="6"/>
        <v>-0.84836061214049752</v>
      </c>
      <c r="I25">
        <f t="shared" si="2"/>
        <v>-10.180327345685971</v>
      </c>
      <c r="K25">
        <f t="shared" si="3"/>
        <v>1.8502067643919169</v>
      </c>
      <c r="M25">
        <f t="shared" si="4"/>
        <v>-0.83847904006654161</v>
      </c>
      <c r="N25" s="13">
        <f t="shared" si="5"/>
        <v>9.7645466652785144E-5</v>
      </c>
      <c r="O25" s="13">
        <v>1</v>
      </c>
      <c r="Q25" s="17" t="s">
        <v>65</v>
      </c>
      <c r="R25" s="19">
        <f>O4/(O4-O5)*-B4/SQRT(L9)</f>
        <v>1.78790574514971</v>
      </c>
      <c r="V25" s="2" t="s">
        <v>109</v>
      </c>
      <c r="W25" s="1">
        <f>(-B4/(12*PI()*B6*W26))^(1/2)</f>
        <v>0.30443760140343862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2.1001923058468535</v>
      </c>
      <c r="H26" s="10">
        <f t="shared" si="6"/>
        <v>-1.0470108437303158</v>
      </c>
      <c r="I26">
        <f t="shared" si="2"/>
        <v>-12.564130124763789</v>
      </c>
      <c r="K26">
        <f t="shared" si="3"/>
        <v>1.5173326238642337</v>
      </c>
      <c r="M26">
        <f t="shared" si="4"/>
        <v>-1.0398655456008914</v>
      </c>
      <c r="N26" s="13">
        <f t="shared" si="5"/>
        <v>5.1055285358356368E-5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2.1111647537210914</v>
      </c>
      <c r="H27" s="10">
        <f t="shared" si="6"/>
        <v>-1.2364834175198698</v>
      </c>
      <c r="I27">
        <f t="shared" si="2"/>
        <v>-14.837801010238437</v>
      </c>
      <c r="K27">
        <f t="shared" si="3"/>
        <v>1.2035581789795273</v>
      </c>
      <c r="M27">
        <f t="shared" si="4"/>
        <v>-1.2317370717567826</v>
      </c>
      <c r="N27" s="13">
        <f t="shared" si="5"/>
        <v>2.2527798102775718E-5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2.1221372015953293</v>
      </c>
      <c r="H28" s="10">
        <f t="shared" si="6"/>
        <v>-1.4171055610403838</v>
      </c>
      <c r="I28">
        <f t="shared" si="2"/>
        <v>-17.005266732484607</v>
      </c>
      <c r="K28">
        <f t="shared" si="3"/>
        <v>0.90791977796608858</v>
      </c>
      <c r="M28">
        <f t="shared" si="4"/>
        <v>-1.4144504015960599</v>
      </c>
      <c r="N28" s="13">
        <f t="shared" si="5"/>
        <v>7.049871674781966E-6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-0.64773957745412469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2.1331096494695672</v>
      </c>
      <c r="H29" s="10">
        <f t="shared" si="6"/>
        <v>-1.5891938749451142</v>
      </c>
      <c r="I29">
        <f t="shared" si="2"/>
        <v>-19.07032649934137</v>
      </c>
      <c r="K29">
        <f t="shared" si="3"/>
        <v>0.62950112476211384</v>
      </c>
      <c r="M29">
        <f t="shared" si="4"/>
        <v>-1.5883496354037447</v>
      </c>
      <c r="N29" s="13">
        <f t="shared" si="5"/>
        <v>7.1274040321173917E-7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2.1440820973438051</v>
      </c>
      <c r="H30" s="10">
        <f t="shared" si="6"/>
        <v>-1.7530546593734369</v>
      </c>
      <c r="I30">
        <f t="shared" si="2"/>
        <v>-21.036655912481244</v>
      </c>
      <c r="K30">
        <f t="shared" si="3"/>
        <v>0.36743095944325521</v>
      </c>
      <c r="M30">
        <f t="shared" si="4"/>
        <v>-1.7537666379255334</v>
      </c>
      <c r="N30" s="13">
        <f t="shared" si="5"/>
        <v>5.0691345864556052E-7</v>
      </c>
      <c r="O30" s="13">
        <v>1</v>
      </c>
      <c r="V30" s="22" t="s">
        <v>23</v>
      </c>
      <c r="W30" s="1">
        <f>1/(O5*W25^2)</f>
        <v>4.0134013452776021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2.155054545218043</v>
      </c>
      <c r="H31" s="10">
        <f t="shared" si="6"/>
        <v>-1.9089842307140947</v>
      </c>
      <c r="I31">
        <f t="shared" si="2"/>
        <v>-22.907810768569135</v>
      </c>
      <c r="K31">
        <f t="shared" si="3"/>
        <v>0.12088085268374371</v>
      </c>
      <c r="M31">
        <f t="shared" si="4"/>
        <v>-1.9110214696998193</v>
      </c>
      <c r="N31" s="13">
        <f t="shared" si="5"/>
        <v>4.1503426849562368E-6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2.1660269930922809</v>
      </c>
      <c r="H32" s="10">
        <f t="shared" si="6"/>
        <v>-2.0572692290400014</v>
      </c>
      <c r="I32">
        <f t="shared" si="2"/>
        <v>-24.687230748480019</v>
      </c>
      <c r="K32">
        <f t="shared" si="3"/>
        <v>-0.11093689139429053</v>
      </c>
      <c r="M32">
        <f t="shared" si="4"/>
        <v>-2.0604228030593532</v>
      </c>
      <c r="N32" s="13">
        <f t="shared" si="5"/>
        <v>9.945029095530605E-6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2.1769994409665188</v>
      </c>
      <c r="H33" s="10">
        <f t="shared" si="6"/>
        <v>-2.1981869164794592</v>
      </c>
      <c r="I33">
        <f t="shared" si="2"/>
        <v>-26.37824299775351</v>
      </c>
      <c r="K33">
        <f t="shared" si="3"/>
        <v>-0.32877122934665959</v>
      </c>
      <c r="M33">
        <f t="shared" si="4"/>
        <v>-2.2022683233564324</v>
      </c>
      <c r="N33" s="13">
        <f t="shared" si="5"/>
        <v>1.6657882095404342E-5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2.1879718888407567</v>
      </c>
      <c r="H34" s="10">
        <f t="shared" si="6"/>
        <v>-2.3320054667813843</v>
      </c>
      <c r="I34">
        <f t="shared" si="2"/>
        <v>-27.984065601376614</v>
      </c>
      <c r="K34">
        <f t="shared" si="3"/>
        <v>-0.53333427460322991</v>
      </c>
      <c r="M34">
        <f t="shared" si="4"/>
        <v>-2.3368451159450165</v>
      </c>
      <c r="N34" s="13">
        <f t="shared" si="5"/>
        <v>2.3422204027046048E-5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2.1989443367149946</v>
      </c>
      <c r="H35" s="10">
        <f t="shared" si="6"/>
        <v>-2.4589842463250471</v>
      </c>
      <c r="I35">
        <f t="shared" si="2"/>
        <v>-29.507810955900567</v>
      </c>
      <c r="K35">
        <f t="shared" si="3"/>
        <v>-0.7253031005753412</v>
      </c>
      <c r="M35">
        <f t="shared" si="4"/>
        <v>-2.4644300394335374</v>
      </c>
      <c r="N35" s="13">
        <f t="shared" si="5"/>
        <v>2.9656662580481097E-5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2.2099167845892325</v>
      </c>
      <c r="H36" s="10">
        <f t="shared" si="6"/>
        <v>-2.5793740868179116</v>
      </c>
      <c r="I36">
        <f t="shared" si="2"/>
        <v>-30.952489041814939</v>
      </c>
      <c r="K36">
        <f t="shared" si="3"/>
        <v>-0.90532145527370833</v>
      </c>
      <c r="M36">
        <f t="shared" si="4"/>
        <v>-2.5852900857031731</v>
      </c>
      <c r="N36" s="13">
        <f t="shared" si="5"/>
        <v>3.4999042810415411E-5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2.2208892324634704</v>
      </c>
      <c r="H37" s="10">
        <f t="shared" si="6"/>
        <v>-2.6934175499184483</v>
      </c>
      <c r="I37">
        <f t="shared" si="2"/>
        <v>-32.321010599021378</v>
      </c>
      <c r="K37">
        <f t="shared" si="3"/>
        <v>-1.0740013918069291</v>
      </c>
      <c r="M37">
        <f t="shared" si="4"/>
        <v>-2.6996827271682404</v>
      </c>
      <c r="N37" s="13">
        <f t="shared" si="5"/>
        <v>3.925244597131303E-5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2.2318616803377083</v>
      </c>
      <c r="H38" s="10">
        <f t="shared" si="6"/>
        <v>-2.8013491840142768</v>
      </c>
      <c r="I38">
        <f t="shared" si="2"/>
        <v>-33.616190208171318</v>
      </c>
      <c r="K38">
        <f t="shared" si="3"/>
        <v>-1.2319248189127121</v>
      </c>
      <c r="M38">
        <f t="shared" si="4"/>
        <v>-2.8078562517377144</v>
      </c>
      <c r="N38" s="13">
        <f t="shared" si="5"/>
        <v>4.2341930357402934E-5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2.2428341282119462</v>
      </c>
      <c r="H39" s="10">
        <f t="shared" si="6"/>
        <v>-2.9033957733795992</v>
      </c>
      <c r="I39">
        <f t="shared" si="2"/>
        <v>-34.840749280555187</v>
      </c>
      <c r="K39">
        <f t="shared" si="3"/>
        <v>-1.3796449754674356</v>
      </c>
      <c r="M39">
        <f t="shared" si="4"/>
        <v>-2.9100500859201608</v>
      </c>
      <c r="N39" s="13">
        <f t="shared" si="5"/>
        <v>4.4279875387475257E-5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2.2538065760861841</v>
      </c>
      <c r="H40" s="10">
        <f t="shared" si="6"/>
        <v>-2.9997765799297182</v>
      </c>
      <c r="I40">
        <f t="shared" si="2"/>
        <v>-35.997318959156615</v>
      </c>
      <c r="K40">
        <f t="shared" si="3"/>
        <v>-1.5176878327229506</v>
      </c>
      <c r="M40">
        <f t="shared" si="4"/>
        <v>-3.0064951064979599</v>
      </c>
      <c r="N40" s="13">
        <f t="shared" si="5"/>
        <v>4.5138599248169302E-5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2.264779023960422</v>
      </c>
      <c r="H41" s="10">
        <f t="shared" si="6"/>
        <v>-3.0907035777843981</v>
      </c>
      <c r="I41">
        <f t="shared" si="2"/>
        <v>-37.088442933412779</v>
      </c>
      <c r="K41">
        <f t="shared" si="3"/>
        <v>-1.6465534278334282</v>
      </c>
      <c r="M41">
        <f t="shared" si="4"/>
        <v>-3.0974139411812933</v>
      </c>
      <c r="N41" s="13">
        <f t="shared" si="5"/>
        <v>4.5028976918391366E-5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2.2757514718346599</v>
      </c>
      <c r="H42" s="10">
        <f t="shared" si="6"/>
        <v>-3.1763816808459762</v>
      </c>
      <c r="I42">
        <f t="shared" si="2"/>
        <v>-38.116580170151714</v>
      </c>
      <c r="K42">
        <f t="shared" si="3"/>
        <v>-1.76671713205763</v>
      </c>
      <c r="M42">
        <f t="shared" si="4"/>
        <v>-3.1830212586370763</v>
      </c>
      <c r="N42" s="13">
        <f t="shared" si="5"/>
        <v>4.408399324407018E-5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2.2867239197088978</v>
      </c>
      <c r="H43" s="10">
        <f t="shared" si="6"/>
        <v>-3.2570089635924018</v>
      </c>
      <c r="I43">
        <f t="shared" si="2"/>
        <v>-39.084107563108823</v>
      </c>
      <c r="K43">
        <f t="shared" si="3"/>
        <v>-1.8786308568540799</v>
      </c>
      <c r="M43">
        <f t="shared" si="4"/>
        <v>-3.2635240482738395</v>
      </c>
      <c r="N43" s="13">
        <f t="shared" si="5"/>
        <v>4.2446328406304023E-5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2.2976963675831357</v>
      </c>
      <c r="H44" s="10">
        <f t="shared" si="6"/>
        <v>-3.3327768752798668</v>
      </c>
      <c r="I44">
        <f t="shared" si="2"/>
        <v>-39.993322503358399</v>
      </c>
      <c r="K44">
        <f t="shared" si="3"/>
        <v>-1.9827242009265897</v>
      </c>
      <c r="M44">
        <f t="shared" si="4"/>
        <v>-3.3391218901493565</v>
      </c>
      <c r="N44" s="13">
        <f t="shared" si="5"/>
        <v>4.0259213694045202E-5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2.3086688154573736</v>
      </c>
      <c r="H45" s="10">
        <f t="shared" si="6"/>
        <v>-3.4038704477442479</v>
      </c>
      <c r="I45">
        <f t="shared" si="2"/>
        <v>-40.846445372930972</v>
      </c>
      <c r="K45">
        <f t="shared" si="3"/>
        <v>-2.0794055411261505</v>
      </c>
      <c r="M45">
        <f t="shared" si="4"/>
        <v>-3.4100072153546348</v>
      </c>
      <c r="N45" s="13">
        <f t="shared" si="5"/>
        <v>3.7659916703894366E-5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2.3196412633316115</v>
      </c>
      <c r="H46" s="10">
        <f t="shared" si="6"/>
        <v>-3.4704684969853647</v>
      </c>
      <c r="I46">
        <f t="shared" si="2"/>
        <v>-41.645621963824375</v>
      </c>
      <c r="K46">
        <f t="shared" si="3"/>
        <v>-2.1690630699708353</v>
      </c>
      <c r="M46">
        <f t="shared" si="4"/>
        <v>-3.4763655572148089</v>
      </c>
      <c r="N46" s="13">
        <f t="shared" si="5"/>
        <v>3.477531934969177E-5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2.3306137112058494</v>
      </c>
      <c r="H47" s="10">
        <f t="shared" si="6"/>
        <v>-3.5327438187129077</v>
      </c>
      <c r="I47">
        <f t="shared" si="2"/>
        <v>-42.392925824554894</v>
      </c>
      <c r="K47">
        <f t="shared" si="3"/>
        <v>-2.2520657824086472</v>
      </c>
      <c r="M47">
        <f t="shared" si="4"/>
        <v>-3.5383757936352236</v>
      </c>
      <c r="N47" s="13">
        <f t="shared" si="5"/>
        <v>3.1719141525595522E-5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2.3415861590800877</v>
      </c>
      <c r="H48" s="10">
        <f t="shared" si="6"/>
        <v>-3.5908633780279429</v>
      </c>
      <c r="I48">
        <f t="shared" si="2"/>
        <v>-43.090360536335311</v>
      </c>
      <c r="K48">
        <f t="shared" si="3"/>
        <v>-2.328764414318095</v>
      </c>
      <c r="M48">
        <f t="shared" si="4"/>
        <v>-3.5962103809088646</v>
      </c>
      <c r="N48" s="13">
        <f t="shared" si="5"/>
        <v>2.8590439808585109E-5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2.3525586069543256</v>
      </c>
      <c r="H49" s="10">
        <f t="shared" si="6"/>
        <v>-3.6449884934090302</v>
      </c>
      <c r="I49">
        <f t="shared" si="2"/>
        <v>-43.739861920908361</v>
      </c>
      <c r="K49">
        <f t="shared" si="3"/>
        <v>-2.3994923351178246</v>
      </c>
      <c r="M49">
        <f t="shared" si="4"/>
        <v>-3.6500355792898977</v>
      </c>
      <c r="N49" s="13">
        <f t="shared" si="5"/>
        <v>2.5473075888852597E-5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2.3635310548285635</v>
      </c>
      <c r="H50" s="10">
        <f t="shared" si="6"/>
        <v>-3.6952750151673328</v>
      </c>
      <c r="I50">
        <f t="shared" si="2"/>
        <v>-44.343300182007994</v>
      </c>
      <c r="K50">
        <f t="shared" si="3"/>
        <v>-2.4645663967392522</v>
      </c>
      <c r="M50">
        <f t="shared" si="4"/>
        <v>-3.7000116706270152</v>
      </c>
      <c r="N50" s="13">
        <f t="shared" si="5"/>
        <v>2.2435904943738916E-5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2.3745035027028014</v>
      </c>
      <c r="H51" s="10">
        <f t="shared" si="6"/>
        <v>-3.7418734985304218</v>
      </c>
      <c r="I51">
        <f t="shared" si="2"/>
        <v>-44.90248198236506</v>
      </c>
      <c r="K51">
        <f t="shared" si="3"/>
        <v>-2.5242877411046152</v>
      </c>
      <c r="M51">
        <f t="shared" si="4"/>
        <v>-3.7462931683394656</v>
      </c>
      <c r="N51" s="13">
        <f t="shared" si="5"/>
        <v>1.9533481220972691E-5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2.3854759505770393</v>
      </c>
      <c r="H52" s="10">
        <f t="shared" si="6"/>
        <v>-3.7849293715101306</v>
      </c>
      <c r="I52">
        <f t="shared" si="2"/>
        <v>-45.419152458121566</v>
      </c>
      <c r="K52">
        <f t="shared" si="3"/>
        <v>-2.5789425681470513</v>
      </c>
      <c r="M52">
        <f t="shared" si="4"/>
        <v>-3.7890290200085674</v>
      </c>
      <c r="N52" s="13">
        <f t="shared" si="5"/>
        <v>1.6807117810735136E-5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2.3964483984512772</v>
      </c>
      <c r="H53" s="10">
        <f t="shared" si="6"/>
        <v>-3.824583097705379</v>
      </c>
      <c r="I53">
        <f t="shared" si="2"/>
        <v>-45.894997172464549</v>
      </c>
      <c r="K53">
        <f t="shared" si="3"/>
        <v>-2.628802866308555</v>
      </c>
      <c r="M53">
        <f t="shared" si="4"/>
        <v>-3.8283628028474652</v>
      </c>
      <c r="N53" s="13">
        <f t="shared" si="5"/>
        <v>1.4286170961113267E-5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2.4074208463255151</v>
      </c>
      <c r="H54" s="10">
        <f t="shared" si="6"/>
        <v>-3.8609703341867414</v>
      </c>
      <c r="I54">
        <f t="shared" si="2"/>
        <v>-46.331644010240893</v>
      </c>
      <c r="K54">
        <f t="shared" si="3"/>
        <v>-2.6741271073561306</v>
      </c>
      <c r="M54">
        <f t="shared" si="4"/>
        <v>-3.8644329123024392</v>
      </c>
      <c r="N54" s="13">
        <f t="shared" si="5"/>
        <v>1.1989447207309563E-5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2.418393294199753</v>
      </c>
      <c r="H55" s="10">
        <f t="shared" si="6"/>
        <v>-3.8942220846053579</v>
      </c>
      <c r="I55">
        <f t="shared" si="2"/>
        <v>-46.730665015264293</v>
      </c>
      <c r="K55">
        <f t="shared" si="3"/>
        <v>-2.7151609072656053</v>
      </c>
      <c r="M55">
        <f t="shared" si="4"/>
        <v>-3.8973727440298886</v>
      </c>
      <c r="N55" s="13">
        <f t="shared" si="5"/>
        <v>9.9266548093843997E-6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2.4293657420739909</v>
      </c>
      <c r="H56" s="10">
        <f t="shared" si="6"/>
        <v>-3.9244648476648711</v>
      </c>
      <c r="I56">
        <f t="shared" si="2"/>
        <v>-47.09357817197845</v>
      </c>
      <c r="K56">
        <f t="shared" si="3"/>
        <v>-2.7521376548361944</v>
      </c>
      <c r="M56">
        <f t="shared" si="4"/>
        <v>-3.92731086948426</v>
      </c>
      <c r="N56" s="13">
        <f t="shared" si="5"/>
        <v>8.0998401964375142E-6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2.4403381899482288</v>
      </c>
      <c r="H57" s="10">
        <f t="shared" si="6"/>
        <v>-3.9518207610910925</v>
      </c>
      <c r="I57">
        <f t="shared" si="2"/>
        <v>-47.421849133093112</v>
      </c>
      <c r="K57">
        <f t="shared" si="3"/>
        <v>-2.7852791096169498</v>
      </c>
      <c r="M57">
        <f t="shared" si="4"/>
        <v>-3.9543712053437252</v>
      </c>
      <c r="N57" s="13">
        <f t="shared" si="5"/>
        <v>6.5047658857873406E-6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2.4513106378224667</v>
      </c>
      <c r="H58" s="10">
        <f t="shared" si="6"/>
        <v>-3.9764077412304224</v>
      </c>
      <c r="I58">
        <f t="shared" si="2"/>
        <v>-47.716892894765067</v>
      </c>
      <c r="K58">
        <f t="shared" si="3"/>
        <v>-2.814795970648218</v>
      </c>
      <c r="M58">
        <f t="shared" si="4"/>
        <v>-3.9786731769921784</v>
      </c>
      <c r="N58" s="13">
        <f t="shared" si="5"/>
        <v>5.1321991906428696E-6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2.4622830856967046</v>
      </c>
      <c r="H59" s="10">
        <f t="shared" si="6"/>
        <v>-3.9983396184042777</v>
      </c>
      <c r="I59">
        <f t="shared" si="2"/>
        <v>-47.980075420851335</v>
      </c>
      <c r="K59">
        <f t="shared" si="3"/>
        <v>-2.8408884174472342</v>
      </c>
      <c r="M59">
        <f t="shared" si="4"/>
        <v>-4.000331876268274</v>
      </c>
      <c r="N59" s="13">
        <f t="shared" si="5"/>
        <v>3.9690913966553853E-6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2.4732555335709425</v>
      </c>
      <c r="H60" s="10">
        <f t="shared" si="6"/>
        <v>-4.0177262681432797</v>
      </c>
      <c r="I60">
        <f t="shared" si="2"/>
        <v>-48.212715217719357</v>
      </c>
      <c r="K60">
        <f t="shared" si="3"/>
        <v>-2.8637466245965157</v>
      </c>
      <c r="M60">
        <f t="shared" si="4"/>
        <v>-4.0194582136846009</v>
      </c>
      <c r="N60" s="13">
        <f t="shared" si="5"/>
        <v>2.9996353581022705E-6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2.4842279814451804</v>
      </c>
      <c r="H61" s="10">
        <f t="shared" si="6"/>
        <v>-4.0346737384214055</v>
      </c>
      <c r="I61">
        <f t="shared" si="2"/>
        <v>-48.416084861056866</v>
      </c>
      <c r="K61">
        <f t="shared" si="3"/>
        <v>-2.8835512512268786</v>
      </c>
      <c r="M61">
        <f t="shared" si="4"/>
        <v>-4.0361590653127832</v>
      </c>
      <c r="N61" s="13">
        <f t="shared" si="5"/>
        <v>2.2061959742497504E-6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2.4952004293194188</v>
      </c>
      <c r="H62" s="10">
        <f t="shared" si="6"/>
        <v>-4.0492843730069934</v>
      </c>
      <c r="I62">
        <f t="shared" si="2"/>
        <v>-48.591412476083917</v>
      </c>
      <c r="K62">
        <f t="shared" si="3"/>
        <v>-2.9004739066233087</v>
      </c>
      <c r="M62">
        <f t="shared" si="4"/>
        <v>-4.0505374145232533</v>
      </c>
      <c r="N62" s="13">
        <f t="shared" si="5"/>
        <v>1.5701130414709944E-6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2.5061728771936562</v>
      </c>
      <c r="H63" s="10">
        <f t="shared" si="6"/>
        <v>-4.0616569310441379</v>
      </c>
      <c r="I63">
        <f t="shared" si="2"/>
        <v>-48.739883172529659</v>
      </c>
      <c r="K63">
        <f t="shared" si="3"/>
        <v>-2.9146775931215085</v>
      </c>
      <c r="M63">
        <f t="shared" si="4"/>
        <v>-4.0626924887616394</v>
      </c>
      <c r="N63" s="13">
        <f t="shared" si="5"/>
        <v>1.072379786276734E-6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2.5171453250678946</v>
      </c>
      <c r="H64" s="10">
        <f t="shared" si="6"/>
        <v>-4.0718867029748385</v>
      </c>
      <c r="I64">
        <f t="shared" si="2"/>
        <v>-48.862640435698061</v>
      </c>
      <c r="K64">
        <f t="shared" si="3"/>
        <v>-2.9263171274055004</v>
      </c>
      <c r="M64">
        <f t="shared" si="4"/>
        <v>-4.0727198915372034</v>
      </c>
      <c r="N64" s="13">
        <f t="shared" si="5"/>
        <v>6.9420318045571733E-7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2.528117772942132</v>
      </c>
      <c r="H65" s="10">
        <f t="shared" si="6"/>
        <v>-4.0800656229091539</v>
      </c>
      <c r="I65">
        <f t="shared" si="2"/>
        <v>-48.96078747490985</v>
      </c>
      <c r="K65">
        <f t="shared" si="3"/>
        <v>-2.9355395412621004</v>
      </c>
      <c r="M65">
        <f t="shared" si="4"/>
        <v>-4.0807117297924016</v>
      </c>
      <c r="N65" s="13">
        <f t="shared" si="5"/>
        <v>4.1745410458009886E-7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2.5390902208163699</v>
      </c>
      <c r="H66" s="10">
        <f t="shared" si="6"/>
        <v>-4.0862823775475654</v>
      </c>
      <c r="I66">
        <f t="shared" si="2"/>
        <v>-49.035388530570785</v>
      </c>
      <c r="K66">
        <f t="shared" si="3"/>
        <v>-2.9424844627962172</v>
      </c>
      <c r="M66">
        <f t="shared" si="4"/>
        <v>-4.0867567368166666</v>
      </c>
      <c r="N66" s="13">
        <f t="shared" si="5"/>
        <v>2.2501671618224466E-7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2.5500626686906078</v>
      </c>
      <c r="H67" s="10">
        <f t="shared" si="6"/>
        <v>-4.090622511756818</v>
      </c>
      <c r="I67">
        <f t="shared" si="2"/>
        <v>-49.087470141081816</v>
      </c>
      <c r="K67">
        <f t="shared" si="3"/>
        <v>-2.9472844790615849</v>
      </c>
      <c r="M67">
        <f t="shared" si="4"/>
        <v>-4.0909403908615545</v>
      </c>
      <c r="N67" s="13">
        <f t="shared" si="5"/>
        <v>1.0104712522805499E-7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2.5610351165648457</v>
      </c>
      <c r="H68" s="10">
        <f t="shared" si="6"/>
        <v>-4.0931685308976515</v>
      </c>
      <c r="I68">
        <f t="shared" si="2"/>
        <v>-49.118022370771818</v>
      </c>
      <c r="K68">
        <f t="shared" si="3"/>
        <v>-2.9500654810147009</v>
      </c>
      <c r="M68">
        <f t="shared" si="4"/>
        <v>-4.0933450296088694</v>
      </c>
      <c r="N68" s="13">
        <f t="shared" si="5"/>
        <v>3.1151795061555576E-4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2.5720075644390832</v>
      </c>
      <c r="H69" s="60">
        <f t="shared" si="6"/>
        <v>-4.0940000000000003</v>
      </c>
      <c r="I69" s="59">
        <f t="shared" si="2"/>
        <v>-49.128</v>
      </c>
      <c r="J69" s="59"/>
      <c r="K69">
        <f t="shared" si="3"/>
        <v>-2.9509469916551869</v>
      </c>
      <c r="M69">
        <f t="shared" si="4"/>
        <v>-4.094049960637884</v>
      </c>
      <c r="N69" s="61">
        <f t="shared" si="5"/>
        <v>2.4960653377412387E-5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2.5829800123133211</v>
      </c>
      <c r="H70" s="10">
        <f t="shared" si="6"/>
        <v>-4.0931936398786206</v>
      </c>
      <c r="I70">
        <f t="shared" si="2"/>
        <v>-49.118323678543447</v>
      </c>
      <c r="K70">
        <f t="shared" si="3"/>
        <v>-2.950042478173422</v>
      </c>
      <c r="M70">
        <f t="shared" si="4"/>
        <v>-4.0931315680325611</v>
      </c>
      <c r="N70" s="13">
        <f t="shared" si="5"/>
        <v>3.852914073240799E-5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2.5939524601875585</v>
      </c>
      <c r="H71" s="10">
        <f t="shared" si="6"/>
        <v>-4.090823420279345</v>
      </c>
      <c r="I71">
        <f t="shared" si="2"/>
        <v>-49.089881043352136</v>
      </c>
      <c r="K71">
        <f t="shared" si="3"/>
        <v>-2.9474596488860634</v>
      </c>
      <c r="M71">
        <f t="shared" si="4"/>
        <v>-4.0906634152646868</v>
      </c>
      <c r="N71" s="13">
        <f t="shared" si="5"/>
        <v>2.5601604715765094E-8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2.6049249080617969</v>
      </c>
      <c r="H72" s="10">
        <f t="shared" si="6"/>
        <v>-4.0869606501437179</v>
      </c>
      <c r="I72">
        <f t="shared" si="2"/>
        <v>-49.043527801724615</v>
      </c>
      <c r="K72">
        <f t="shared" si="3"/>
        <v>-2.9433007357017842</v>
      </c>
      <c r="M72">
        <f t="shared" si="4"/>
        <v>-4.0867163444838894</v>
      </c>
      <c r="N72" s="13">
        <f t="shared" si="5"/>
        <v>5.9685255424224031E-8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2.6158973559360348</v>
      </c>
      <c r="H73" s="10">
        <f t="shared" si="6"/>
        <v>-4.0816740650771832</v>
      </c>
      <c r="I73">
        <f t="shared" si="2"/>
        <v>-48.980088780926195</v>
      </c>
      <c r="K73">
        <f t="shared" si="3"/>
        <v>-2.9376627628231873</v>
      </c>
      <c r="M73">
        <f t="shared" si="4"/>
        <v>-4.0813585723409354</v>
      </c>
      <c r="N73" s="13">
        <f t="shared" si="5"/>
        <v>9.9535666625167296E-8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2.6268698038102727</v>
      </c>
      <c r="H74" s="10">
        <f t="shared" si="6"/>
        <v>-4.0750299121036289</v>
      </c>
      <c r="I74">
        <f t="shared" si="2"/>
        <v>-48.900358945243546</v>
      </c>
      <c r="K74">
        <f t="shared" si="3"/>
        <v>-2.9306378023562587</v>
      </c>
      <c r="M74">
        <f t="shared" si="4"/>
        <v>-4.0746557824661132</v>
      </c>
      <c r="N74" s="13">
        <f t="shared" si="5"/>
        <v>1.3997298566763484E-7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2.6378422516845101</v>
      </c>
      <c r="H75" s="10">
        <f t="shared" si="6"/>
        <v>-4.0670920317866956</v>
      </c>
      <c r="I75">
        <f t="shared" si="2"/>
        <v>-48.805104381440344</v>
      </c>
      <c r="K75">
        <f t="shared" si="3"/>
        <v>-2.9223132174658559</v>
      </c>
      <c r="M75">
        <f t="shared" si="4"/>
        <v>-4.0666712147201993</v>
      </c>
      <c r="N75" s="13">
        <f t="shared" si="5"/>
        <v>1.7708700345457345E-7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2.6488146995587485</v>
      </c>
      <c r="H76" s="10">
        <f t="shared" si="6"/>
        <v>-4.0579219377959967</v>
      </c>
      <c r="I76">
        <f t="shared" si="2"/>
        <v>-48.695063253551965</v>
      </c>
      <c r="K76">
        <f t="shared" si="3"/>
        <v>-2.9127718936844422</v>
      </c>
      <c r="M76">
        <f t="shared" si="4"/>
        <v>-4.0574657513313568</v>
      </c>
      <c r="N76" s="13">
        <f t="shared" si="5"/>
        <v>2.0810609052070795E-7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2.6597871474329864</v>
      </c>
      <c r="H77" s="10">
        <f t="shared" si="6"/>
        <v>-4.0475788939941264</v>
      </c>
      <c r="I77">
        <f t="shared" si="2"/>
        <v>-48.570946727929517</v>
      </c>
      <c r="K77">
        <f t="shared" si="3"/>
        <v>-2.9020924589515986</v>
      </c>
      <c r="M77">
        <f t="shared" si="4"/>
        <v>-4.0470980000271908</v>
      </c>
      <c r="N77" s="13">
        <f t="shared" si="5"/>
        <v>2.3125900743508191E-7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2.6707595953072243</v>
      </c>
      <c r="H78" s="10">
        <f t="shared" si="6"/>
        <v>-4.0361199891182187</v>
      </c>
      <c r="I78">
        <f t="shared" si="2"/>
        <v>-48.433439869418621</v>
      </c>
      <c r="K78">
        <f t="shared" si="3"/>
        <v>-2.8903494929335301</v>
      </c>
      <c r="M78">
        <f t="shared" si="4"/>
        <v>-4.0356243742673952</v>
      </c>
      <c r="N78" s="13">
        <f t="shared" si="5"/>
        <v>2.4563408035680049E-7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2.6817320431814622</v>
      </c>
      <c r="H79" s="10">
        <f t="shared" si="6"/>
        <v>-4.0236002091276397</v>
      </c>
      <c r="I79">
        <f t="shared" si="2"/>
        <v>-48.283202509531677</v>
      </c>
      <c r="K79">
        <f t="shared" si="3"/>
        <v>-2.8776137261449781</v>
      </c>
      <c r="M79">
        <f t="shared" si="4"/>
        <v>-4.0230991706786137</v>
      </c>
      <c r="N79" s="13">
        <f t="shared" si="5"/>
        <v>2.5103952740242745E-7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2.6927044910557001</v>
      </c>
      <c r="H80" s="10">
        <f t="shared" si="6"/>
        <v>-4.0100725072874361</v>
      </c>
      <c r="I80">
        <f t="shared" si="2"/>
        <v>-48.120870087449234</v>
      </c>
      <c r="K80">
        <f t="shared" si="3"/>
        <v>-2.8639522293703519</v>
      </c>
      <c r="M80">
        <f t="shared" si="4"/>
        <v>-4.0095746437895716</v>
      </c>
      <c r="N80" s="13">
        <f t="shared" si="5"/>
        <v>2.478680625058896E-7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2.703676938929938</v>
      </c>
      <c r="H81" s="10">
        <f t="shared" si="6"/>
        <v>-3.9955878720550695</v>
      </c>
      <c r="I81">
        <f t="shared" si="2"/>
        <v>-47.947054464660837</v>
      </c>
      <c r="K81">
        <f t="shared" si="3"/>
        <v>-2.8494285938566515</v>
      </c>
      <c r="M81">
        <f t="shared" si="4"/>
        <v>-3.9951010781610181</v>
      </c>
      <c r="N81" s="13">
        <f t="shared" si="5"/>
        <v>2.3696829528570018E-7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2.7146493868041759</v>
      </c>
      <c r="H82" s="10">
        <f t="shared" si="6"/>
        <v>-3.9801953928361176</v>
      </c>
      <c r="I82">
        <f t="shared" si="2"/>
        <v>-47.762344714033411</v>
      </c>
      <c r="K82">
        <f t="shared" si="3"/>
        <v>-2.8341031027276089</v>
      </c>
      <c r="M82">
        <f t="shared" si="4"/>
        <v>-3.9797268580016834</v>
      </c>
      <c r="N82" s="13">
        <f t="shared" si="5"/>
        <v>2.195248910782915E-7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2.7256218346784138</v>
      </c>
      <c r="H83" s="10">
        <f t="shared" si="6"/>
        <v>-3.9639423236726747</v>
      </c>
      <c r="I83">
        <f t="shared" si="2"/>
        <v>-47.567307884072093</v>
      </c>
      <c r="K83">
        <f t="shared" si="3"/>
        <v>-2.8180328940465662</v>
      </c>
      <c r="M83">
        <f t="shared" si="4"/>
        <v>-3.9634985343582407</v>
      </c>
      <c r="N83" s="13">
        <f t="shared" si="5"/>
        <v>1.9694895560580558E-7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2.7365942825526521</v>
      </c>
      <c r="H84" s="10">
        <f t="shared" si="6"/>
        <v>-3.9468741449263827</v>
      </c>
      <c r="I84">
        <f t="shared" ref="I84:I147" si="9">H84*$E$6</f>
        <v>-47.36248973911659</v>
      </c>
      <c r="K84">
        <f t="shared" ref="K84:K147" si="10">$L$9*$L$4*EXP(-$L$6*(G84/$L$10-1))+6*$L$4*EXP(-$L$6*(SQRT(2)*G84/$L$10-1))-SQRT($L$9*$L$5^2*EXP(-2*$L$7*(G84/$L$10-1))+6*$L$5^2*EXP(-2*$L$7*(SQRT(2)*G84/$L$10-1)))</f>
        <v>-2.8012721159346889</v>
      </c>
      <c r="M84">
        <f t="shared" ref="M84:M147" si="11">$L$9*$O$6*EXP(-$O$4*(G84/$L$10-1))+6*$O$6*EXP(-$O$4*(SQRT(2)*G84/$L$10-1))-SQRT($L$9*$O$7^2*EXP(-2*$O$5*(G84/$L$10-1))+6*$O$7^2*EXP(-2*$O$5*(SQRT(2)*G84/$L$10-1)))</f>
        <v>-3.9464608899640949</v>
      </c>
      <c r="N84" s="13">
        <f t="shared" ref="N84:N147" si="12">(M84-H84)^2*O84</f>
        <v>1.7077966385542778E-7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2.7475667304268896</v>
      </c>
      <c r="H85" s="10">
        <f t="shared" ref="H85:H148" si="13">-(-$B$4)*(1+D85+$E$5*D85^3)*EXP(-D85)</f>
        <v>-3.9290346230162423</v>
      </c>
      <c r="I85">
        <f t="shared" si="9"/>
        <v>-47.148415476194906</v>
      </c>
      <c r="K85">
        <f t="shared" si="10"/>
        <v>-2.7838720741312803</v>
      </c>
      <c r="M85">
        <f t="shared" si="11"/>
        <v>-3.9286570018288867</v>
      </c>
      <c r="N85" s="13">
        <f t="shared" si="12"/>
        <v>1.4259776113987253E-7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2.7585391783011275</v>
      </c>
      <c r="H86" s="10">
        <f t="shared" si="13"/>
        <v>-3.9104658682696067</v>
      </c>
      <c r="I86">
        <f t="shared" si="9"/>
        <v>-46.925590419235277</v>
      </c>
      <c r="K86">
        <f t="shared" si="10"/>
        <v>-2.7658813723640558</v>
      </c>
      <c r="M86">
        <f t="shared" si="11"/>
        <v>-3.9101283016476232</v>
      </c>
      <c r="N86" s="13">
        <f t="shared" si="12"/>
        <v>1.1395122427740999E-7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2.7695116261753654</v>
      </c>
      <c r="H87" s="10">
        <f t="shared" si="13"/>
        <v>-3.8912083909430883</v>
      </c>
      <c r="I87">
        <f t="shared" si="9"/>
        <v>-46.69450069131706</v>
      </c>
      <c r="K87">
        <f t="shared" si="10"/>
        <v>-2.7473460458793282</v>
      </c>
      <c r="M87">
        <f t="shared" si="11"/>
        <v>-3.8909146341056529</v>
      </c>
      <c r="N87" s="13">
        <f t="shared" si="12"/>
        <v>8.6293079540099838E-8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2.7804840740496037</v>
      </c>
      <c r="H88" s="10">
        <f t="shared" si="13"/>
        <v>-3.8713011554684762</v>
      </c>
      <c r="I88">
        <f t="shared" si="9"/>
        <v>-46.455613865621714</v>
      </c>
      <c r="K88">
        <f t="shared" si="10"/>
        <v>-2.7283096884649116</v>
      </c>
      <c r="M88">
        <f t="shared" si="11"/>
        <v>-3.8710543131528947</v>
      </c>
      <c r="N88" s="13">
        <f t="shared" si="12"/>
        <v>6.0931128761624371E-8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2.7914565219238412</v>
      </c>
      <c r="H89" s="10">
        <f t="shared" si="13"/>
        <v>-3.850781632977144</v>
      </c>
      <c r="I89">
        <f t="shared" si="9"/>
        <v>-46.209379595725729</v>
      </c>
      <c r="K89">
        <f t="shared" si="10"/>
        <v>-2.7088135732823906</v>
      </c>
      <c r="M89">
        <f t="shared" si="11"/>
        <v>-3.8505841763182653</v>
      </c>
      <c r="N89" s="13">
        <f t="shared" si="12"/>
        <v>3.8989132135544867E-8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2.8024289697980791</v>
      </c>
      <c r="H90" s="10">
        <f t="shared" si="13"/>
        <v>-3.8296858521549293</v>
      </c>
      <c r="I90">
        <f t="shared" si="9"/>
        <v>-45.956230225859152</v>
      </c>
      <c r="K90">
        <f t="shared" si="10"/>
        <v>-2.6888967678098834</v>
      </c>
      <c r="M90">
        <f t="shared" si="11"/>
        <v>-3.8295396371326209</v>
      </c>
      <c r="N90" s="13">
        <f t="shared" si="12"/>
        <v>2.1378832748640781E-8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2.813401417672317</v>
      </c>
      <c r="H91" s="10">
        <f t="shared" si="13"/>
        <v>-3.8080484484779138</v>
      </c>
      <c r="I91">
        <f t="shared" si="9"/>
        <v>-45.696581381734966</v>
      </c>
      <c r="K91">
        <f t="shared" si="10"/>
        <v>-2.6685962431818218</v>
      </c>
      <c r="M91">
        <f t="shared" si="11"/>
        <v>-3.8079547357262289</v>
      </c>
      <c r="N91" s="13">
        <f t="shared" si="12"/>
        <v>8.782079828356583E-9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2.8243738655465545</v>
      </c>
      <c r="H92" s="10">
        <f t="shared" si="13"/>
        <v>-3.7859027118780877</v>
      </c>
      <c r="I92">
        <f t="shared" si="9"/>
        <v>-45.430832542537054</v>
      </c>
      <c r="K92">
        <f t="shared" si="10"/>
        <v>-2.6479469781982266</v>
      </c>
      <c r="M92">
        <f t="shared" si="11"/>
        <v>-3.785862187664379</v>
      </c>
      <c r="N92" s="13">
        <f t="shared" si="12"/>
        <v>1.6422118967086829E-9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2.8353463134207928</v>
      </c>
      <c r="H93" s="10">
        <f t="shared" si="13"/>
        <v>-3.7632806328864898</v>
      </c>
      <c r="I93">
        <f t="shared" si="9"/>
        <v>-45.159367594637878</v>
      </c>
      <c r="K93">
        <f t="shared" si="10"/>
        <v>-2.6269820582627377</v>
      </c>
      <c r="M93">
        <f t="shared" si="11"/>
        <v>-3.7632934310825492</v>
      </c>
      <c r="N93" s="13">
        <f t="shared" si="12"/>
        <v>1.6379382237411198E-10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2.8463187612950307</v>
      </c>
      <c r="H94" s="10">
        <f t="shared" si="13"/>
        <v>-3.7402129472999794</v>
      </c>
      <c r="I94">
        <f t="shared" si="9"/>
        <v>-44.88255536759975</v>
      </c>
      <c r="K94">
        <f t="shared" si="10"/>
        <v>-2.6057327694959951</v>
      </c>
      <c r="M94">
        <f t="shared" si="11"/>
        <v>-3.7402786721803603</v>
      </c>
      <c r="N94" s="13">
        <f t="shared" si="12"/>
        <v>4.3197599010721819E-9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2.8572912091692686</v>
      </c>
      <c r="H95" s="10">
        <f t="shared" si="13"/>
        <v>-3.7167291794165029</v>
      </c>
      <c r="I95">
        <f t="shared" si="9"/>
        <v>-44.600750152998032</v>
      </c>
      <c r="K95">
        <f t="shared" si="10"/>
        <v>-2.584228688258948</v>
      </c>
      <c r="M95">
        <f t="shared" si="11"/>
        <v>-3.7168469291314672</v>
      </c>
      <c r="N95" s="13">
        <f t="shared" si="12"/>
        <v>1.3864995374163249E-8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2.8682636570435061</v>
      </c>
      <c r="H96" s="10">
        <f t="shared" si="13"/>
        <v>-3.6928576838823828</v>
      </c>
      <c r="I96">
        <f t="shared" si="9"/>
        <v>-44.31429220658859</v>
      </c>
      <c r="K96">
        <f t="shared" si="10"/>
        <v>-2.5624977663092712</v>
      </c>
      <c r="M96">
        <f t="shared" si="11"/>
        <v>-3.6930260744645382</v>
      </c>
      <c r="N96" s="13">
        <f t="shared" si="12"/>
        <v>2.835538815865244E-8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2.8792361049177444</v>
      </c>
      <c r="H97" s="10">
        <f t="shared" si="13"/>
        <v>-3.6686256861939093</v>
      </c>
      <c r="I97">
        <f t="shared" si="9"/>
        <v>-44.023508234326911</v>
      </c>
      <c r="K97">
        <f t="shared" si="10"/>
        <v>-2.5405664118031752</v>
      </c>
      <c r="M97">
        <f t="shared" si="11"/>
        <v>-3.6688428759685348</v>
      </c>
      <c r="N97" s="13">
        <f t="shared" si="12"/>
        <v>4.71713982018674E-8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2.8902085527919823</v>
      </c>
      <c r="H98" s="10">
        <f t="shared" si="13"/>
        <v>-3.6440593218942618</v>
      </c>
      <c r="I98">
        <f t="shared" si="9"/>
        <v>-43.728711862731146</v>
      </c>
      <c r="K98">
        <f t="shared" si="10"/>
        <v>-2.5184595663445726</v>
      </c>
      <c r="M98">
        <f t="shared" si="11"/>
        <v>-3.6443230361736103</v>
      </c>
      <c r="N98" s="13">
        <f t="shared" si="12"/>
        <v>6.9545221132277204E-8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2.9011810006662202</v>
      </c>
      <c r="H99" s="10">
        <f t="shared" si="13"/>
        <v>-3.6191836745056016</v>
      </c>
      <c r="I99">
        <f t="shared" si="9"/>
        <v>-43.430204094067221</v>
      </c>
      <c r="K99">
        <f t="shared" si="10"/>
        <v>-2.4962007782737108</v>
      </c>
      <c r="M99">
        <f t="shared" si="11"/>
        <v>-3.6194912304571782</v>
      </c>
      <c r="N99" s="13">
        <f t="shared" si="12"/>
        <v>9.4590663350194203E-8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2.9121534485404581</v>
      </c>
      <c r="H100" s="10">
        <f t="shared" si="13"/>
        <v>-3.5940228122350262</v>
      </c>
      <c r="I100">
        <f t="shared" si="9"/>
        <v>-43.128273746820312</v>
      </c>
      <c r="K100">
        <f t="shared" si="10"/>
        <v>-2.4738122723780842</v>
      </c>
      <c r="M100">
        <f t="shared" si="11"/>
        <v>-3.5943711438229502</v>
      </c>
      <c r="N100" s="13">
        <f t="shared" si="12"/>
        <v>1.2133489514567088E-7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2.923125896414696</v>
      </c>
      <c r="H101" s="10">
        <f t="shared" si="13"/>
        <v>-3.5685998234919007</v>
      </c>
      <c r="I101">
        <f t="shared" si="9"/>
        <v>-42.823197881902807</v>
      </c>
      <c r="K101">
        <f t="shared" si="10"/>
        <v>-2.4513150161994695</v>
      </c>
      <c r="M101">
        <f t="shared" si="11"/>
        <v>-3.5689855063990494</v>
      </c>
      <c r="N101" s="13">
        <f t="shared" si="12"/>
        <v>1.4875130486666333E-7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2.9340983442889339</v>
      </c>
      <c r="H102" s="10">
        <f t="shared" si="13"/>
        <v>-3.542936851253041</v>
      </c>
      <c r="I102">
        <f t="shared" si="9"/>
        <v>-42.515242215036494</v>
      </c>
      <c r="K102">
        <f t="shared" si="10"/>
        <v>-2.4287287831025388</v>
      </c>
      <c r="M102">
        <f t="shared" si="11"/>
        <v>-3.5433561276997216</v>
      </c>
      <c r="N102" s="13">
        <f t="shared" si="12"/>
        <v>1.7579273874111452E-7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2.9450707921631718</v>
      </c>
      <c r="H103" s="10">
        <f t="shared" si="13"/>
        <v>-3.5170551263111069</v>
      </c>
      <c r="I103">
        <f t="shared" si="9"/>
        <v>-42.204661515733285</v>
      </c>
      <c r="K103">
        <f t="shared" si="10"/>
        <v>-2.4060722122623974</v>
      </c>
      <c r="M103">
        <f t="shared" si="11"/>
        <v>-3.5175039296935755</v>
      </c>
      <c r="N103" s="13">
        <f t="shared" si="12"/>
        <v>2.0142447611521556E-7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2.9560432400374097</v>
      </c>
      <c r="H104" s="10">
        <f t="shared" si="13"/>
        <v>-3.4909749994405432</v>
      </c>
      <c r="I104">
        <f t="shared" si="9"/>
        <v>-41.891699993286522</v>
      </c>
      <c r="K104">
        <f t="shared" si="10"/>
        <v>-2.3833628657207995</v>
      </c>
      <c r="M104">
        <f t="shared" si="11"/>
        <v>-3.4914489787198106</v>
      </c>
      <c r="N104" s="13">
        <f t="shared" si="12"/>
        <v>2.2465635717484419E-7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2.9670156879116472</v>
      </c>
      <c r="H105" s="10">
        <f t="shared" si="13"/>
        <v>-3.4647159725144059</v>
      </c>
      <c r="I105">
        <f t="shared" si="9"/>
        <v>-41.576591670172874</v>
      </c>
      <c r="K105">
        <f t="shared" si="10"/>
        <v>-2.3606172826534602</v>
      </c>
      <c r="M105">
        <f t="shared" si="11"/>
        <v>-3.4652105162924132</v>
      </c>
      <c r="N105" s="13">
        <f t="shared" si="12"/>
        <v>2.4457354836571746E-7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2.9779881357858855</v>
      </c>
      <c r="H106" s="10">
        <f t="shared" si="13"/>
        <v>-3.4382967286044153</v>
      </c>
      <c r="I106">
        <f t="shared" si="9"/>
        <v>-41.259560743252983</v>
      </c>
      <c r="K106">
        <f t="shared" si="10"/>
        <v>-2.3378510309839853</v>
      </c>
      <c r="M106">
        <f t="shared" si="11"/>
        <v>-3.4388069888309141</v>
      </c>
      <c r="N106" s="13">
        <f t="shared" si="12"/>
        <v>2.6036549874661107E-7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2.9889605836601234</v>
      </c>
      <c r="H107" s="10">
        <f t="shared" si="13"/>
        <v>-3.4117351610956352</v>
      </c>
      <c r="I107">
        <f t="shared" si="9"/>
        <v>-40.940821933147625</v>
      </c>
      <c r="K107">
        <f t="shared" si="10"/>
        <v>-2.3150787564733646</v>
      </c>
      <c r="M107">
        <f t="shared" si="11"/>
        <v>-3.4122560763549639</v>
      </c>
      <c r="N107" s="13">
        <f t="shared" si="12"/>
        <v>2.7135270740140841E-7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2.9999330315343613</v>
      </c>
      <c r="H108" s="10">
        <f t="shared" si="13"/>
        <v>-3.3850484018462419</v>
      </c>
      <c r="I108">
        <f t="shared" si="9"/>
        <v>-40.620580822154906</v>
      </c>
      <c r="K108">
        <f t="shared" si="10"/>
        <v>-2.2923142294076562</v>
      </c>
      <c r="M108">
        <f t="shared" si="11"/>
        <v>-3.3855747201786595</v>
      </c>
      <c r="N108" s="13">
        <f t="shared" si="12"/>
        <v>2.7701098703880491E-7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3.0109054794085996</v>
      </c>
      <c r="H109" s="10">
        <f t="shared" si="13"/>
        <v>-3.3582528484219578</v>
      </c>
      <c r="I109">
        <f t="shared" si="9"/>
        <v>-40.29903418106349</v>
      </c>
      <c r="K109">
        <f t="shared" si="10"/>
        <v>-2.2695703890005929</v>
      </c>
      <c r="M109">
        <f t="shared" si="11"/>
        <v>-3.3587791496393073</v>
      </c>
      <c r="N109" s="13">
        <f t="shared" si="12"/>
        <v>2.769929713836015E-7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3.0218779272828371</v>
      </c>
      <c r="H110" s="10">
        <f t="shared" si="13"/>
        <v>-3.3313641904338507</v>
      </c>
      <c r="I110">
        <f t="shared" si="9"/>
        <v>-39.976370285206208</v>
      </c>
      <c r="K110">
        <f t="shared" si="10"/>
        <v>-2.246859385622141</v>
      </c>
      <c r="M110">
        <f t="shared" si="11"/>
        <v>-3.33188490789412</v>
      </c>
      <c r="N110" s="13">
        <f t="shared" si="12"/>
        <v>2.7114667342927984E-7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3.032850375157075</v>
      </c>
      <c r="H111" s="10">
        <f t="shared" si="13"/>
        <v>-3.3043974350073291</v>
      </c>
      <c r="I111">
        <f t="shared" si="9"/>
        <v>-39.652769220087947</v>
      </c>
      <c r="K111">
        <f t="shared" si="10"/>
        <v>-2.2241926209586125</v>
      </c>
      <c r="M111">
        <f t="shared" si="11"/>
        <v>-3.3049068768171219</v>
      </c>
      <c r="N111" s="13">
        <f t="shared" si="12"/>
        <v>2.5953095756500748E-7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3.0438228230313129</v>
      </c>
      <c r="H112" s="10">
        <f t="shared" si="13"/>
        <v>-3.2773669314093774</v>
      </c>
      <c r="I112">
        <f t="shared" si="9"/>
        <v>-39.328403176912531</v>
      </c>
      <c r="K112">
        <f t="shared" si="10"/>
        <v>-2.2015807862048806</v>
      </c>
      <c r="M112">
        <f t="shared" si="11"/>
        <v>-3.277859301027485</v>
      </c>
      <c r="N112" s="13">
        <f t="shared" si="12"/>
        <v>2.4242784083543684E-4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3.0547952709055504</v>
      </c>
      <c r="H113" s="10">
        <f t="shared" si="13"/>
        <v>-3.2502863948602365</v>
      </c>
      <c r="I113">
        <f t="shared" si="9"/>
        <v>-39.00343673832284</v>
      </c>
      <c r="K113">
        <f t="shared" si="10"/>
        <v>-2.1790338983842905</v>
      </c>
      <c r="M113">
        <f t="shared" si="11"/>
        <v>-3.2507558110793613</v>
      </c>
      <c r="N113" s="13">
        <f t="shared" si="12"/>
        <v>2.20351586777398E-4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3.0657677187797887</v>
      </c>
      <c r="H114" s="10">
        <f t="shared" si="13"/>
        <v>-3.223168929554975</v>
      </c>
      <c r="I114">
        <f t="shared" si="9"/>
        <v>-38.678027154659702</v>
      </c>
      <c r="K114">
        <f t="shared" si="10"/>
        <v>-2.1565613348872548</v>
      </c>
      <c r="M114">
        <f t="shared" si="11"/>
        <v>-3.2236094458422704</v>
      </c>
      <c r="N114" s="13">
        <f t="shared" si="12"/>
        <v>1.940545993724847E-4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3.0767401666540266</v>
      </c>
      <c r="H115" s="10">
        <f t="shared" si="13"/>
        <v>-3.1960270509196391</v>
      </c>
      <c r="I115">
        <f t="shared" si="9"/>
        <v>-38.352324611035669</v>
      </c>
      <c r="K115">
        <f t="shared" si="10"/>
        <v>-2.1341718663150964</v>
      </c>
      <c r="M115">
        <f t="shared" si="11"/>
        <v>-3.196432674100083</v>
      </c>
      <c r="N115" s="13">
        <f t="shared" si="12"/>
        <v>1.6453016451342764E-7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3.0877126145282645</v>
      </c>
      <c r="H116" s="10">
        <f t="shared" si="13"/>
        <v>-3.1688727071259355</v>
      </c>
      <c r="I116">
        <f t="shared" si="9"/>
        <v>-38.026472485511228</v>
      </c>
      <c r="K116">
        <f t="shared" si="10"/>
        <v>-2.1118736877114803</v>
      </c>
      <c r="M116">
        <f t="shared" si="11"/>
        <v>-3.1692374153956413</v>
      </c>
      <c r="N116" s="13">
        <f t="shared" si="12"/>
        <v>1.330121219918019E-7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3.098685062402502</v>
      </c>
      <c r="H117" s="10">
        <f t="shared" si="13"/>
        <v>-3.1417172998876675</v>
      </c>
      <c r="I117">
        <f t="shared" si="9"/>
        <v>-37.700607598652013</v>
      </c>
      <c r="K117">
        <f t="shared" si="10"/>
        <v>-2.0896744482598231</v>
      </c>
      <c r="M117">
        <f t="shared" si="11"/>
        <v>-3.1420350601471592</v>
      </c>
      <c r="N117" s="13">
        <f t="shared" si="12"/>
        <v>1.0097158251223644E-7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3.1096575102767403</v>
      </c>
      <c r="H118" s="10">
        <f t="shared" si="13"/>
        <v>-3.114571704561496</v>
      </c>
      <c r="I118">
        <f t="shared" si="9"/>
        <v>-37.374860454737956</v>
      </c>
      <c r="K118">
        <f t="shared" si="10"/>
        <v>-2.0675812795212023</v>
      </c>
      <c r="M118">
        <f t="shared" si="11"/>
        <v>-3.1148364890615881</v>
      </c>
      <c r="N118" s="13">
        <f t="shared" si="12"/>
        <v>7.0110831488992194E-8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3.1206299581509782</v>
      </c>
      <c r="H119" s="10">
        <f t="shared" si="13"/>
        <v>-3.0874462895738692</v>
      </c>
      <c r="I119">
        <f t="shared" si="9"/>
        <v>-37.049355474886433</v>
      </c>
      <c r="K119">
        <f t="shared" si="10"/>
        <v>-2.0456008222837365</v>
      </c>
      <c r="M119">
        <f t="shared" si="11"/>
        <v>-3.0876520918693027</v>
      </c>
      <c r="N119" s="13">
        <f t="shared" si="12"/>
        <v>4.2354584805669891E-8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3.1316024060252161</v>
      </c>
      <c r="H120" s="10">
        <f t="shared" si="13"/>
        <v>-3.060350935195348</v>
      </c>
      <c r="I120">
        <f t="shared" si="9"/>
        <v>-36.724211222344174</v>
      </c>
      <c r="K120">
        <f t="shared" si="10"/>
        <v>-2.0237392520908846</v>
      </c>
      <c r="M120">
        <f t="shared" si="11"/>
        <v>-3.06049178540357</v>
      </c>
      <c r="N120" s="13">
        <f t="shared" si="12"/>
        <v>1.9838781156202275E-8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3.1425748538994536</v>
      </c>
      <c r="H121" s="10">
        <f t="shared" si="13"/>
        <v>-3.0332950516829111</v>
      </c>
      <c r="I121">
        <f t="shared" si="9"/>
        <v>-36.399540620194934</v>
      </c>
      <c r="K121">
        <f t="shared" si="10"/>
        <v>-2.0020023035129331</v>
      </c>
      <c r="M121">
        <f t="shared" si="11"/>
        <v>-3.0333650310474987</v>
      </c>
      <c r="N121" s="13">
        <f t="shared" si="12"/>
        <v>4.8971114680736961E-9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3.1535473017736919</v>
      </c>
      <c r="H122" s="10">
        <f t="shared" si="13"/>
        <v>-3.0062875968101954</v>
      </c>
      <c r="I122">
        <f t="shared" si="9"/>
        <v>-36.075451161722341</v>
      </c>
      <c r="K122">
        <f t="shared" si="10"/>
        <v>-1.9803952932227347</v>
      </c>
      <c r="M122">
        <f t="shared" si="11"/>
        <v>-3.006280851570331</v>
      </c>
      <c r="N122" s="13">
        <f t="shared" si="12"/>
        <v>4.5498260828780827E-11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3.1645197496479298</v>
      </c>
      <c r="H123" s="10">
        <f t="shared" si="13"/>
        <v>-2.9793370928050416</v>
      </c>
      <c r="I123">
        <f t="shared" si="9"/>
        <v>-35.7520451136605</v>
      </c>
      <c r="K123">
        <f t="shared" si="10"/>
        <v>-1.9589231419338593</v>
      </c>
      <c r="M123">
        <f t="shared" si="11"/>
        <v>-2.9792478473742197</v>
      </c>
      <c r="N123" s="13">
        <f t="shared" si="12"/>
        <v>7.9647469225854198E-9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3.1754921975221677</v>
      </c>
      <c r="H124" s="10">
        <f t="shared" si="13"/>
        <v>-2.9524516427131191</v>
      </c>
      <c r="I124">
        <f t="shared" si="9"/>
        <v>-35.429419712557433</v>
      </c>
      <c r="K124">
        <f t="shared" si="10"/>
        <v>-1.9375903952564473</v>
      </c>
      <c r="M124">
        <f t="shared" si="11"/>
        <v>-2.9522742121718619</v>
      </c>
      <c r="N124" s="13">
        <f t="shared" si="12"/>
        <v>3.148159697081733E-8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3.1864646453964056</v>
      </c>
      <c r="H125" s="10">
        <f t="shared" si="13"/>
        <v>-2.9256389462058565</v>
      </c>
      <c r="I125">
        <f t="shared" si="9"/>
        <v>-35.10766735447028</v>
      </c>
      <c r="K125">
        <f t="shared" si="10"/>
        <v>-1.9164012435234279</v>
      </c>
      <c r="M125">
        <f t="shared" si="11"/>
        <v>-2.9253677481146951</v>
      </c>
      <c r="N125" s="13">
        <f t="shared" si="12"/>
        <v>7.3548404649578491E-8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3.1974370932706431</v>
      </c>
      <c r="H126" s="10">
        <f t="shared" si="13"/>
        <v>-2.8989063148503389</v>
      </c>
      <c r="I126">
        <f t="shared" si="9"/>
        <v>-34.786875778204063</v>
      </c>
      <c r="K126">
        <f t="shared" si="10"/>
        <v>-1.8953595406371613</v>
      </c>
      <c r="M126">
        <f t="shared" si="11"/>
        <v>-2.8985358803906389</v>
      </c>
      <c r="N126" s="13">
        <f t="shared" si="12"/>
        <v>1.3722168893321266E-7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3.2084095411448814</v>
      </c>
      <c r="H127" s="10">
        <f t="shared" si="13"/>
        <v>-2.8722606868583016</v>
      </c>
      <c r="I127">
        <f t="shared" si="9"/>
        <v>-34.467128242299623</v>
      </c>
      <c r="K127">
        <f t="shared" si="10"/>
        <v>-1.8744688219841581</v>
      </c>
      <c r="M127">
        <f t="shared" si="11"/>
        <v>-2.8717856713097349</v>
      </c>
      <c r="N127" s="13">
        <f t="shared" si="12"/>
        <v>2.2563977138008456E-7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3.2193819890191193</v>
      </c>
      <c r="H128" s="10">
        <f t="shared" si="13"/>
        <v>-2.8457086413308468</v>
      </c>
      <c r="I128">
        <f t="shared" si="9"/>
        <v>-34.148503695970163</v>
      </c>
      <c r="K128">
        <f t="shared" si="10"/>
        <v>-1.8537323214632244</v>
      </c>
      <c r="M128">
        <f t="shared" si="11"/>
        <v>-2.8451238338953986</v>
      </c>
      <c r="N128" s="13">
        <f t="shared" si="12"/>
        <v>3.419997365554983E-7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3.2303544368933572</v>
      </c>
      <c r="H129" s="10">
        <f t="shared" si="13"/>
        <v>-2.8192564120149912</v>
      </c>
      <c r="I129">
        <f t="shared" si="9"/>
        <v>-33.831076944179898</v>
      </c>
      <c r="K129">
        <f t="shared" si="10"/>
        <v>-1.8331529876701516</v>
      </c>
      <c r="M129">
        <f t="shared" si="11"/>
        <v>-2.8185567449983497</v>
      </c>
      <c r="N129" s="13">
        <f t="shared" si="12"/>
        <v>4.8953393417599036E-7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3.2413268847675956</v>
      </c>
      <c r="H130" s="10">
        <f t="shared" si="13"/>
        <v>-2.7929099005876581</v>
      </c>
      <c r="I130">
        <f t="shared" si="9"/>
        <v>-33.514918807051899</v>
      </c>
      <c r="K130">
        <f t="shared" si="10"/>
        <v>-1.8127334992800199</v>
      </c>
      <c r="M130">
        <f t="shared" si="11"/>
        <v>-2.7920904579497599</v>
      </c>
      <c r="N130" s="13">
        <f t="shared" si="12"/>
        <v>6.7148623680562245E-7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3.252299332641833</v>
      </c>
      <c r="H131" s="10">
        <f t="shared" si="13"/>
        <v>-2.7666746894822971</v>
      </c>
      <c r="I131">
        <f t="shared" si="9"/>
        <v>-33.200096273787565</v>
      </c>
      <c r="K131">
        <f t="shared" si="10"/>
        <v>-1.7924762796661653</v>
      </c>
      <c r="M131">
        <f t="shared" si="11"/>
        <v>-2.7657307147695276</v>
      </c>
      <c r="N131" s="13">
        <f t="shared" si="12"/>
        <v>8.9108825834830567E-7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3.2632717805160709</v>
      </c>
      <c r="H132" s="10">
        <f t="shared" si="13"/>
        <v>-2.7405560542727754</v>
      </c>
      <c r="I132">
        <f t="shared" si="9"/>
        <v>-32.886672651273301</v>
      </c>
      <c r="K132">
        <f t="shared" si="10"/>
        <v>-1.7723835107929558</v>
      </c>
      <c r="M132">
        <f t="shared" si="11"/>
        <v>-2.7394829579450519</v>
      </c>
      <c r="N132" s="13">
        <f t="shared" si="12"/>
        <v>1.1515357285735649E-6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3.2742442283903088</v>
      </c>
      <c r="H133" s="10">
        <f t="shared" si="13"/>
        <v>-2.71455897562883</v>
      </c>
      <c r="I133">
        <f t="shared" si="9"/>
        <v>-32.574707707545961</v>
      </c>
      <c r="K133">
        <f t="shared" si="10"/>
        <v>-1.7524571464177632</v>
      </c>
      <c r="M133">
        <f t="shared" si="11"/>
        <v>-2.7133523417953791</v>
      </c>
      <c r="N133" s="13">
        <f t="shared" si="12"/>
        <v>1.4559652080283573E-6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3.2852166762645463</v>
      </c>
      <c r="H134" s="10">
        <f t="shared" si="13"/>
        <v>-2.6886881508568572</v>
      </c>
      <c r="I134">
        <f t="shared" si="9"/>
        <v>-32.264257810282288</v>
      </c>
      <c r="K134">
        <f t="shared" si="10"/>
        <v>-1.7326989246357589</v>
      </c>
      <c r="M134">
        <f t="shared" si="11"/>
        <v>-2.6873437434350294</v>
      </c>
      <c r="N134" s="13">
        <f t="shared" si="12"/>
        <v>1.8074313158657861E-6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3.2961891241387846</v>
      </c>
      <c r="H135" s="10">
        <f t="shared" si="13"/>
        <v>-2.6629480050394476</v>
      </c>
      <c r="I135">
        <f t="shared" si="9"/>
        <v>-31.95537606047337</v>
      </c>
      <c r="K135">
        <f t="shared" si="10"/>
        <v>-1.7131103797995499</v>
      </c>
      <c r="M135">
        <f t="shared" si="11"/>
        <v>-2.6614617733513608</v>
      </c>
      <c r="N135" s="13">
        <f t="shared" si="12"/>
        <v>2.2088846306733815E-6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3.3071615720130225</v>
      </c>
      <c r="H136" s="10">
        <f t="shared" si="13"/>
        <v>-2.6373427017866318</v>
      </c>
      <c r="I136">
        <f t="shared" si="9"/>
        <v>-31.648112421439581</v>
      </c>
      <c r="K136">
        <f t="shared" si="10"/>
        <v>-1.6936928538441212</v>
      </c>
      <c r="M136">
        <f t="shared" si="11"/>
        <v>-2.635710785608826</v>
      </c>
      <c r="N136" s="13">
        <f t="shared" si="12"/>
        <v>2.6631504113842298E-6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3.3181340198872604</v>
      </c>
      <c r="H137" s="10">
        <f t="shared" si="13"/>
        <v>-2.6118761536114317</v>
      </c>
      <c r="I137">
        <f t="shared" si="9"/>
        <v>-31.34251384333718</v>
      </c>
      <c r="K137">
        <f t="shared" si="10"/>
        <v>-1.6744475070460612</v>
      </c>
      <c r="M137">
        <f t="shared" si="11"/>
        <v>-2.6100948876930055</v>
      </c>
      <c r="N137" s="13">
        <f t="shared" si="12"/>
        <v>3.172908272146735E-6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3.3291064677614979</v>
      </c>
      <c r="H138" s="10">
        <f t="shared" si="13"/>
        <v>-2.5865520319419</v>
      </c>
      <c r="I138">
        <f t="shared" si="9"/>
        <v>-31.0386243833028</v>
      </c>
      <c r="K138">
        <f t="shared" si="10"/>
        <v>-1.6553753282446571</v>
      </c>
      <c r="M138">
        <f t="shared" si="11"/>
        <v>-2.5846179500069004</v>
      </c>
      <c r="N138" s="13">
        <f t="shared" si="12"/>
        <v>3.7406729312916197E-6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3.3400789156357358</v>
      </c>
      <c r="H139" s="10">
        <f t="shared" si="13"/>
        <v>-2.5613737767814881</v>
      </c>
      <c r="I139">
        <f t="shared" si="9"/>
        <v>-30.736485321377856</v>
      </c>
      <c r="K139">
        <f t="shared" si="10"/>
        <v>-1.6364771445510964</v>
      </c>
      <c r="M139">
        <f t="shared" si="11"/>
        <v>-2.5592836150314788</v>
      </c>
      <c r="N139" s="13">
        <f t="shared" si="12"/>
        <v>4.3687761412019887E-6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3.3510513635099741</v>
      </c>
      <c r="H140" s="10">
        <f t="shared" si="13"/>
        <v>-2.5363446060291825</v>
      </c>
      <c r="I140">
        <f t="shared" si="9"/>
        <v>-30.436135272350192</v>
      </c>
      <c r="K140">
        <f t="shared" si="10"/>
        <v>-1.6177536305707436</v>
      </c>
      <c r="M140">
        <f t="shared" si="11"/>
        <v>-2.5340953061621008</v>
      </c>
      <c r="N140" s="13">
        <f t="shared" si="12"/>
        <v>5.0593498920541027E-6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3.362023811384212</v>
      </c>
      <c r="H141" s="10">
        <f t="shared" si="13"/>
        <v>-2.5114675244705262</v>
      </c>
      <c r="I141">
        <f t="shared" si="9"/>
        <v>-30.137610293646315</v>
      </c>
      <c r="K141">
        <f t="shared" si="10"/>
        <v>-1.5992053171622573</v>
      </c>
      <c r="M141">
        <f t="shared" si="11"/>
        <v>-2.5090562362320288</v>
      </c>
      <c r="N141" s="13">
        <f t="shared" si="12"/>
        <v>5.8143109691161619E-6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3.3729962592584495</v>
      </c>
      <c r="H142" s="10">
        <f t="shared" si="13"/>
        <v>-2.4867453324502935</v>
      </c>
      <c r="I142">
        <f t="shared" si="9"/>
        <v>-29.84094398940352</v>
      </c>
      <c r="K142">
        <f t="shared" si="10"/>
        <v>-1.5808325997561379</v>
      </c>
      <c r="M142">
        <f t="shared" si="11"/>
        <v>-2.4841694157338274</v>
      </c>
      <c r="N142" s="13">
        <f t="shared" si="12"/>
        <v>6.6353469301693113E-6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3.3839687071326878</v>
      </c>
      <c r="H143" s="10">
        <f t="shared" si="13"/>
        <v>-2.4621806342372383</v>
      </c>
      <c r="I143">
        <f t="shared" si="9"/>
        <v>-29.546167610846858</v>
      </c>
      <c r="K143">
        <f t="shared" si="10"/>
        <v>-1.5626357462542337</v>
      </c>
      <c r="M143">
        <f t="shared" si="11"/>
        <v>-2.4594376607491237</v>
      </c>
      <c r="N143" s="13">
        <f t="shared" si="12"/>
        <v>7.5239035564995003E-6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3.3949411550069257</v>
      </c>
      <c r="H144" s="10">
        <f t="shared" si="13"/>
        <v>-2.4377758460910375</v>
      </c>
      <c r="I144">
        <f t="shared" si="9"/>
        <v>-29.25331015309245</v>
      </c>
      <c r="K144">
        <f t="shared" si="10"/>
        <v>-1.5446149045306685</v>
      </c>
      <c r="M144">
        <f t="shared" si="11"/>
        <v>-2.4348636005968047</v>
      </c>
      <c r="N144" s="13">
        <f t="shared" si="12"/>
        <v>8.4811738186789298E-6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3.4059136028811636</v>
      </c>
      <c r="H145" s="10">
        <f t="shared" si="13"/>
        <v>-2.4135332040412165</v>
      </c>
      <c r="I145">
        <f t="shared" si="9"/>
        <v>-28.962398448494596</v>
      </c>
      <c r="K145">
        <f t="shared" si="10"/>
        <v>-1.5267701095536468</v>
      </c>
      <c r="M145">
        <f t="shared" si="11"/>
        <v>-2.410449685209382</v>
      </c>
      <c r="N145" s="13">
        <f t="shared" si="12"/>
        <v>9.5080883862783271E-6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3.4168860507554015</v>
      </c>
      <c r="H146" s="10">
        <f t="shared" si="13"/>
        <v>-2.3894547713875576</v>
      </c>
      <c r="I146">
        <f t="shared" si="9"/>
        <v>-28.673457256650693</v>
      </c>
      <c r="K146">
        <f t="shared" si="10"/>
        <v>-1.5091012901466958</v>
      </c>
      <c r="M146">
        <f t="shared" si="11"/>
        <v>-2.3861981922469391</v>
      </c>
      <c r="N146" s="13">
        <f t="shared" si="12"/>
        <v>1.0605307699111519E-5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3.427858498629639</v>
      </c>
      <c r="H147" s="10">
        <f t="shared" si="13"/>
        <v>-2.3655424459311845</v>
      </c>
      <c r="I147">
        <f t="shared" si="9"/>
        <v>-28.386509351174212</v>
      </c>
      <c r="K147">
        <f t="shared" si="10"/>
        <v>-1.491608275406952</v>
      </c>
      <c r="M147">
        <f t="shared" si="11"/>
        <v>-2.3621112339577435</v>
      </c>
      <c r="N147" s="13">
        <f t="shared" si="12"/>
        <v>1.1773215606684772E-5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3.4388309465038773</v>
      </c>
      <c r="H148" s="10">
        <f t="shared" si="13"/>
        <v>-2.341797966945236</v>
      </c>
      <c r="I148">
        <f t="shared" ref="I148:I211" si="16">H148*$E$6</f>
        <v>-28.10157560334283</v>
      </c>
      <c r="K148">
        <f t="shared" ref="K148:K211" si="17">$L$9*$L$4*EXP(-$L$6*(G148/$L$10-1))+6*$L$4*EXP(-$L$6*(SQRT(2)*G148/$L$10-1))-SQRT($L$9*$L$5^2*EXP(-2*$L$7*(G148/$L$10-1))+6*$L$5^2*EXP(-2*$L$7*(SQRT(2)*G148/$L$10-1)))</f>
        <v>-1.4742908007972793</v>
      </c>
      <c r="M148">
        <f t="shared" ref="M148:M211" si="18">$L$9*$O$6*EXP(-$O$4*(G148/$L$10-1))+6*$O$6*EXP(-$O$4*(SQRT(2)*G148/$L$10-1))-SQRT($L$9*$O$7^2*EXP(-2*$O$5*(G148/$L$10-1))+6*$O$7^2*EXP(-2*$O$5*(SQRT(2)*G148/$L$10-1)))</f>
        <v>-2.3381907637942754</v>
      </c>
      <c r="N148" s="13">
        <f t="shared" ref="N148:N211" si="19">(M148-H148)^2*O148</f>
        <v>1.3011914572300342E-5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3.4498033943781152</v>
      </c>
      <c r="H149" s="10">
        <f t="shared" ref="H149:H212" si="20">-(-$B$4)*(1+D149+$E$5*D149^3)*EXP(-D149)</f>
        <v>-2.3182229218937702</v>
      </c>
      <c r="I149">
        <f t="shared" si="16"/>
        <v>-27.818675062725241</v>
      </c>
      <c r="K149">
        <f t="shared" si="17"/>
        <v>-1.4571485139281815</v>
      </c>
      <c r="M149">
        <f t="shared" si="18"/>
        <v>-2.3144385827931555</v>
      </c>
      <c r="N149" s="13">
        <f t="shared" si="19"/>
        <v>1.4321222428441343E-5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3.4607758422523531</v>
      </c>
      <c r="H150" s="10">
        <f t="shared" si="20"/>
        <v>-2.2948187529072497</v>
      </c>
      <c r="I150">
        <f t="shared" si="16"/>
        <v>-27.537825034886996</v>
      </c>
      <c r="K150">
        <f t="shared" si="17"/>
        <v>-1.4401809800446861</v>
      </c>
      <c r="M150">
        <f t="shared" si="18"/>
        <v>-2.2908563457271236</v>
      </c>
      <c r="N150" s="13">
        <f t="shared" si="19"/>
        <v>1.5700670661114726E-5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3.4717482901265906</v>
      </c>
      <c r="H151" s="10">
        <f t="shared" si="20"/>
        <v>-2.2715867630227318</v>
      </c>
      <c r="I151">
        <f t="shared" si="16"/>
        <v>-27.259041156272779</v>
      </c>
      <c r="K151">
        <f t="shared" si="17"/>
        <v>-1.4233876872326692</v>
      </c>
      <c r="M151">
        <f t="shared" si="18"/>
        <v>-2.2674455670369844</v>
      </c>
      <c r="N151" s="13">
        <f t="shared" si="19"/>
        <v>1.7149504192370042E-5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3.4827207380008285</v>
      </c>
      <c r="H152" s="10">
        <f t="shared" si="20"/>
        <v>-2.2485281221965976</v>
      </c>
      <c r="I152">
        <f t="shared" si="16"/>
        <v>-26.982337466359169</v>
      </c>
      <c r="K152">
        <f t="shared" si="17"/>
        <v>-1.4067680513583567</v>
      </c>
      <c r="M152">
        <f t="shared" si="18"/>
        <v>-2.2442076265511197</v>
      </c>
      <c r="N152" s="13">
        <f t="shared" si="19"/>
        <v>1.8666682622593265E-5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3.4936931858750668</v>
      </c>
      <c r="H153" s="10">
        <f t="shared" si="20"/>
        <v>-2.2256438730974306</v>
      </c>
      <c r="I153">
        <f t="shared" si="16"/>
        <v>-26.707726477169167</v>
      </c>
      <c r="K153">
        <f t="shared" si="17"/>
        <v>-1.3903214207540875</v>
      </c>
      <c r="M153">
        <f t="shared" si="18"/>
        <v>-2.2211437749999319</v>
      </c>
      <c r="N153" s="13">
        <f t="shared" si="19"/>
        <v>2.0250882887111772E-5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3.5046656337493047</v>
      </c>
      <c r="H154" s="10">
        <f t="shared" si="20"/>
        <v>-2.2029349366864199</v>
      </c>
      <c r="I154">
        <f t="shared" si="16"/>
        <v>-26.435219240237039</v>
      </c>
      <c r="K154">
        <f t="shared" si="17"/>
        <v>-1.3740470806627987</v>
      </c>
      <c r="M154">
        <f t="shared" si="18"/>
        <v>-2.1982551393323386</v>
      </c>
      <c r="N154" s="13">
        <f t="shared" si="19"/>
        <v>2.1900503275266385E-5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3.5156380816235422</v>
      </c>
      <c r="H155" s="10">
        <f t="shared" si="20"/>
        <v>-2.1804021175923984</v>
      </c>
      <c r="I155">
        <f t="shared" si="16"/>
        <v>-26.164825411108779</v>
      </c>
      <c r="K155">
        <f t="shared" si="17"/>
        <v>-1.3579442574530565</v>
      </c>
      <c r="M155">
        <f t="shared" si="18"/>
        <v>-2.175542727841135</v>
      </c>
      <c r="N155" s="13">
        <f t="shared" si="19"/>
        <v>2.3613668754684079E-5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3.5266105294977805</v>
      </c>
      <c r="H156" s="10">
        <f t="shared" si="20"/>
        <v>-2.1580461092884589</v>
      </c>
      <c r="I156">
        <f t="shared" si="16"/>
        <v>-25.896553311461506</v>
      </c>
      <c r="K156">
        <f t="shared" si="17"/>
        <v>-1.342012122615921</v>
      </c>
      <c r="M156">
        <f t="shared" si="18"/>
        <v>-2.1530074351039015</v>
      </c>
      <c r="N156" s="13">
        <f t="shared" si="19"/>
        <v>2.538823753812508E-5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3.5375829773720184</v>
      </c>
      <c r="H157" s="10">
        <f t="shared" si="20"/>
        <v>-2.1358674990768067</v>
      </c>
      <c r="I157">
        <f t="shared" si="16"/>
        <v>-25.630409988921681</v>
      </c>
      <c r="K157">
        <f t="shared" si="17"/>
        <v>-1.3262497965543645</v>
      </c>
      <c r="M157">
        <f t="shared" si="18"/>
        <v>-2.1306500467458167</v>
      </c>
      <c r="N157" s="13">
        <f t="shared" si="19"/>
        <v>2.7221808826153239E-5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3.5485554252462563</v>
      </c>
      <c r="H158" s="10">
        <f t="shared" si="20"/>
        <v>-2.1138667728883553</v>
      </c>
      <c r="I158">
        <f t="shared" si="16"/>
        <v>-25.366401274660262</v>
      </c>
      <c r="K158">
        <f t="shared" si="17"/>
        <v>-1.3106563521754278</v>
      </c>
      <c r="M158">
        <f t="shared" si="18"/>
        <v>-2.1084712440305604</v>
      </c>
      <c r="N158" s="13">
        <f t="shared" si="19"/>
        <v>2.911173165529785E-5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3.5595278731204938</v>
      </c>
      <c r="H159" s="10">
        <f t="shared" si="20"/>
        <v>-2.0920443199033243</v>
      </c>
      <c r="I159">
        <f t="shared" si="16"/>
        <v>-25.10453183883989</v>
      </c>
      <c r="K159">
        <f t="shared" si="17"/>
        <v>-1.2952308182948493</v>
      </c>
      <c r="M159">
        <f t="shared" si="18"/>
        <v>-2.0864716082852741</v>
      </c>
      <c r="N159" s="13">
        <f t="shared" si="19"/>
        <v>3.1055114777951392E-5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3.5705003209947317</v>
      </c>
      <c r="H160" s="10">
        <f t="shared" si="20"/>
        <v>-2.0704004369989226</v>
      </c>
      <c r="I160">
        <f t="shared" si="16"/>
        <v>-24.844805243987071</v>
      </c>
      <c r="K160">
        <f t="shared" si="17"/>
        <v>-1.2799721828633788</v>
      </c>
      <c r="M160">
        <f t="shared" si="18"/>
        <v>-2.0646516251653328</v>
      </c>
      <c r="N160" s="13">
        <f t="shared" si="19"/>
        <v>3.3048837498021806E-5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3.58147276886897</v>
      </c>
      <c r="H161" s="10">
        <f t="shared" si="20"/>
        <v>-2.0489353330299989</v>
      </c>
      <c r="I161">
        <f t="shared" si="16"/>
        <v>-24.587223996359988</v>
      </c>
      <c r="K161">
        <f t="shared" si="17"/>
        <v>-1.2648793960235751</v>
      </c>
      <c r="M161">
        <f t="shared" si="18"/>
        <v>-2.0430116887644916</v>
      </c>
      <c r="N161" s="13">
        <f t="shared" si="19"/>
        <v>3.5089561384277385E-5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3.5924452167432079</v>
      </c>
      <c r="H162" s="10">
        <f t="shared" si="20"/>
        <v>-2.0276491329483592</v>
      </c>
      <c r="I162">
        <f t="shared" si="16"/>
        <v>-24.331789595380311</v>
      </c>
      <c r="K162">
        <f t="shared" si="17"/>
        <v>-1.2499513730054486</v>
      </c>
      <c r="M162">
        <f t="shared" si="18"/>
        <v>-2.0215521055757777</v>
      </c>
      <c r="N162" s="13">
        <f t="shared" si="19"/>
        <v>3.7173742782008723E-5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3.6034176646174454</v>
      </c>
      <c r="H163" s="10">
        <f t="shared" si="20"/>
        <v>-2.006541881766259</v>
      </c>
      <c r="I163">
        <f t="shared" si="16"/>
        <v>-24.07850258119511</v>
      </c>
      <c r="K163">
        <f t="shared" si="17"/>
        <v>-1.23518699686889</v>
      </c>
      <c r="M163">
        <f t="shared" si="18"/>
        <v>-2.0002730983082992</v>
      </c>
      <c r="N163" s="13">
        <f t="shared" si="19"/>
        <v>3.9297646042790194E-5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3.6143901124916837</v>
      </c>
      <c r="H164" s="10">
        <f t="shared" si="20"/>
        <v>-1.9856135483694142</v>
      </c>
      <c r="I164">
        <f t="shared" si="16"/>
        <v>-23.827362580432968</v>
      </c>
      <c r="K164">
        <f t="shared" si="17"/>
        <v>-1.2205851211004721</v>
      </c>
      <c r="M164">
        <f t="shared" si="18"/>
        <v>-1.9791748095649959</v>
      </c>
      <c r="N164" s="13">
        <f t="shared" si="19"/>
        <v>4.1457357391521399E-5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3.6253625603659216</v>
      </c>
      <c r="H165" s="10">
        <f t="shared" si="20"/>
        <v>-1.9648640291847037</v>
      </c>
      <c r="I165">
        <f t="shared" si="16"/>
        <v>-23.578368350216444</v>
      </c>
      <c r="K165">
        <f t="shared" si="17"/>
        <v>-1.2061445720718096</v>
      </c>
      <c r="M165">
        <f t="shared" si="18"/>
        <v>-1.9582573053861616</v>
      </c>
      <c r="N165" s="13">
        <f t="shared" si="19"/>
        <v>4.3648799350222582E-5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3.6363350082401595</v>
      </c>
      <c r="H166" s="10">
        <f t="shared" si="20"/>
        <v>-1.9442931517075508</v>
      </c>
      <c r="I166">
        <f t="shared" si="16"/>
        <v>-23.33151782049061</v>
      </c>
      <c r="K166">
        <f t="shared" si="17"/>
        <v>-1.1918641513663324</v>
      </c>
      <c r="M166">
        <f t="shared" si="18"/>
        <v>-1.9375205786633847</v>
      </c>
      <c r="N166" s="13">
        <f t="shared" si="19"/>
        <v>4.5867745638565533E-5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3.6473074561143974</v>
      </c>
      <c r="H167" s="10">
        <f t="shared" si="20"/>
        <v>-1.9239006778938452</v>
      </c>
      <c r="I167">
        <f t="shared" si="16"/>
        <v>-23.086808134726141</v>
      </c>
      <c r="K167">
        <f t="shared" si="17"/>
        <v>-1.1777426379809899</v>
      </c>
      <c r="M167">
        <f t="shared" si="18"/>
        <v>-1.9169645524284507</v>
      </c>
      <c r="N167" s="13">
        <f t="shared" si="19"/>
        <v>4.810983647169506E-5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3.6582799039886349</v>
      </c>
      <c r="H168" s="10">
        <f t="shared" si="20"/>
        <v>-1.9036863074210766</v>
      </c>
      <c r="I168">
        <f t="shared" si="16"/>
        <v>-22.844235689052919</v>
      </c>
      <c r="K168">
        <f t="shared" si="17"/>
        <v>-1.1637787904090897</v>
      </c>
      <c r="M168">
        <f t="shared" si="18"/>
        <v>-1.8965890830215288</v>
      </c>
      <c r="N168" s="13">
        <f t="shared" si="19"/>
        <v>5.0370594177535801E-5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3.6692523518628732</v>
      </c>
      <c r="H169" s="10">
        <f t="shared" si="20"/>
        <v>-1.8836496808232219</v>
      </c>
      <c r="I169">
        <f t="shared" si="16"/>
        <v>-22.603796169878663</v>
      </c>
      <c r="K169">
        <f t="shared" si="17"/>
        <v>-1.1499713486101575</v>
      </c>
      <c r="M169">
        <f t="shared" si="18"/>
        <v>-1.8763939631428612</v>
      </c>
      <c r="N169" s="13">
        <f t="shared" si="19"/>
        <v>5.2645439057098961E-5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3.6802247997371111</v>
      </c>
      <c r="H170" s="10">
        <f t="shared" si="20"/>
        <v>-1.8637903825037792</v>
      </c>
      <c r="I170">
        <f t="shared" si="16"/>
        <v>-22.365484590045348</v>
      </c>
      <c r="K170">
        <f t="shared" si="17"/>
        <v>-1.1363190358724509</v>
      </c>
      <c r="M170">
        <f t="shared" si="18"/>
        <v>-1.8563789247920117</v>
      </c>
      <c r="N170" s="13">
        <f t="shared" si="19"/>
        <v>5.4929705413316954E-5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3.691197247611349</v>
      </c>
      <c r="H171" s="10">
        <f t="shared" si="20"/>
        <v>-1.8441079436311865</v>
      </c>
      <c r="I171">
        <f t="shared" si="16"/>
        <v>-22.129295323574237</v>
      </c>
      <c r="K171">
        <f t="shared" si="17"/>
        <v>-1.1228205605734376</v>
      </c>
      <c r="M171">
        <f t="shared" si="18"/>
        <v>-1.8365436420985832</v>
      </c>
      <c r="N171" s="13">
        <f t="shared" si="19"/>
        <v>5.7218657676143648E-5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3.7021696954855874</v>
      </c>
      <c r="H172" s="10">
        <f t="shared" si="20"/>
        <v>-1.8246018449207431</v>
      </c>
      <c r="I172">
        <f t="shared" si="16"/>
        <v>-21.895222139048919</v>
      </c>
      <c r="K172">
        <f t="shared" si="17"/>
        <v>-1.1094746178433488</v>
      </c>
      <c r="M172">
        <f t="shared" si="18"/>
        <v>-1.8168877340482039</v>
      </c>
      <c r="N172" s="13">
        <f t="shared" si="19"/>
        <v>5.9507506553826701E-5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3.7131421433598248</v>
      </c>
      <c r="H173" s="10">
        <f t="shared" si="20"/>
        <v>-1.8052715193070052</v>
      </c>
      <c r="I173">
        <f t="shared" si="16"/>
        <v>-21.663258231684061</v>
      </c>
      <c r="K173">
        <f t="shared" si="17"/>
        <v>-1.0962798911366123</v>
      </c>
      <c r="M173">
        <f t="shared" si="18"/>
        <v>-1.7974107671074309</v>
      </c>
      <c r="N173" s="13">
        <f t="shared" si="19"/>
        <v>6.1791425143113509E-5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3.7241145912340627</v>
      </c>
      <c r="H174" s="10">
        <f t="shared" si="20"/>
        <v>-1.7861163545105108</v>
      </c>
      <c r="I174">
        <f t="shared" si="16"/>
        <v>-21.43339625412613</v>
      </c>
      <c r="K174">
        <f t="shared" si="17"/>
        <v>-1.0832350537157787</v>
      </c>
      <c r="M174">
        <f t="shared" si="18"/>
        <v>-1.7781122577510842</v>
      </c>
      <c r="N174" s="13">
        <f t="shared" si="19"/>
        <v>6.4065564934263287E-5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3.7350870391083006</v>
      </c>
      <c r="H175" s="10">
        <f t="shared" si="20"/>
        <v>-1.767135695502543</v>
      </c>
      <c r="I175">
        <f t="shared" si="16"/>
        <v>-21.205628346030515</v>
      </c>
      <c r="K175">
        <f t="shared" si="17"/>
        <v>-1.0703387700523053</v>
      </c>
      <c r="M175">
        <f t="shared" si="18"/>
        <v>-1.7589916748954477</v>
      </c>
      <c r="N175" s="13">
        <f t="shared" si="19"/>
        <v>6.6325071648792774E-5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3.7460594869825381</v>
      </c>
      <c r="H176" s="10">
        <f t="shared" si="20"/>
        <v>-1.7483288468715446</v>
      </c>
      <c r="I176">
        <f t="shared" si="16"/>
        <v>-20.979946162458535</v>
      </c>
      <c r="K176">
        <f t="shared" si="17"/>
        <v>-1.0575896971483627</v>
      </c>
      <c r="M176">
        <f t="shared" si="18"/>
        <v>-1.7400484422406071</v>
      </c>
      <c r="N176" s="13">
        <f t="shared" si="19"/>
        <v>6.8565100852050999E-5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3.7570319348567764</v>
      </c>
      <c r="H177" s="10">
        <f t="shared" si="20"/>
        <v>-1.7296950750946627</v>
      </c>
      <c r="I177">
        <f t="shared" si="16"/>
        <v>-20.756340901135953</v>
      </c>
      <c r="K177">
        <f t="shared" si="17"/>
        <v>-1.044986485783614</v>
      </c>
      <c r="M177">
        <f t="shared" si="18"/>
        <v>-1.7212819405251023</v>
      </c>
      <c r="N177" s="13">
        <f t="shared" si="19"/>
        <v>7.0780833285532044E-5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3.7680043827310143</v>
      </c>
      <c r="H178" s="10">
        <f t="shared" si="20"/>
        <v>-1.711233610717789</v>
      </c>
      <c r="I178">
        <f t="shared" si="16"/>
        <v>-20.534803328613467</v>
      </c>
      <c r="K178">
        <f t="shared" si="17"/>
        <v>-1.0325277816907419</v>
      </c>
      <c r="M178">
        <f t="shared" si="18"/>
        <v>-1.7026915096959796</v>
      </c>
      <c r="N178" s="13">
        <f t="shared" si="19"/>
        <v>7.2967489866797403E-5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3.7789768306052522</v>
      </c>
      <c r="H179" s="10">
        <f t="shared" si="20"/>
        <v>-1.6929436504473578</v>
      </c>
      <c r="I179">
        <f t="shared" si="16"/>
        <v>-20.315323805368294</v>
      </c>
      <c r="K179">
        <f t="shared" si="17"/>
        <v>-1.0202122266632856</v>
      </c>
      <c r="M179">
        <f t="shared" si="18"/>
        <v>-1.6842764509971808</v>
      </c>
      <c r="N179" s="13">
        <f t="shared" si="19"/>
        <v>7.5120346309148851E-5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3.7899492784794906</v>
      </c>
      <c r="H180" s="10">
        <f t="shared" si="20"/>
        <v>-1.6748243591570533</v>
      </c>
      <c r="I180">
        <f t="shared" si="16"/>
        <v>-20.097892309884639</v>
      </c>
      <c r="K180">
        <f t="shared" si="17"/>
        <v>-1.0080384595992173</v>
      </c>
      <c r="M180">
        <f t="shared" si="18"/>
        <v>-1.6660360289791518</v>
      </c>
      <c r="N180" s="13">
        <f t="shared" si="19"/>
        <v>7.72347473158139E-5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3.800921726353728</v>
      </c>
      <c r="H181" s="10">
        <f t="shared" si="20"/>
        <v>-1.6568748718124706</v>
      </c>
      <c r="I181">
        <f t="shared" si="16"/>
        <v>-19.882498461749648</v>
      </c>
      <c r="K181">
        <f t="shared" si="17"/>
        <v>-0.9960051174834782</v>
      </c>
      <c r="M181">
        <f t="shared" si="18"/>
        <v>-1.6479694734324304</v>
      </c>
      <c r="N181" s="13">
        <f t="shared" si="19"/>
        <v>7.9306120307223157E-5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3.8118941742279659</v>
      </c>
      <c r="H182" s="10">
        <f t="shared" si="20"/>
        <v>-1.6390942953166783</v>
      </c>
      <c r="I182">
        <f t="shared" si="16"/>
        <v>-19.669131543800141</v>
      </c>
      <c r="K182">
        <f t="shared" si="17"/>
        <v>-0.98411083631256235</v>
      </c>
      <c r="M182">
        <f t="shared" si="18"/>
        <v>-1.6300759812478616</v>
      </c>
      <c r="N182" s="13">
        <f t="shared" si="19"/>
        <v>8.1329988643817251E-5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3.8228666221022038</v>
      </c>
      <c r="H183" s="10">
        <f t="shared" si="20"/>
        <v>-1.6214817102795331</v>
      </c>
      <c r="I183">
        <f t="shared" si="16"/>
        <v>-19.457780523354398</v>
      </c>
      <c r="K183">
        <f t="shared" si="17"/>
        <v>-0.97235425196408387</v>
      </c>
      <c r="M183">
        <f t="shared" si="18"/>
        <v>-1.6123547182060434</v>
      </c>
      <c r="N183" s="13">
        <f t="shared" si="19"/>
        <v>8.3301984309545093E-5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3.8338390699764413</v>
      </c>
      <c r="H184" s="10">
        <f t="shared" si="20"/>
        <v>-1.6040361727135011</v>
      </c>
      <c r="I184">
        <f t="shared" si="16"/>
        <v>-19.248434072562013</v>
      </c>
      <c r="K184">
        <f t="shared" si="17"/>
        <v>-0.96073400101410578</v>
      </c>
      <c r="M184">
        <f t="shared" si="18"/>
        <v>-1.594804820698474</v>
      </c>
      <c r="N184" s="13">
        <f t="shared" si="19"/>
        <v>8.5217860025345204E-5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3.8448115178506792</v>
      </c>
      <c r="H185" s="10">
        <f t="shared" si="20"/>
        <v>-1.5867567156586453</v>
      </c>
      <c r="I185">
        <f t="shared" si="16"/>
        <v>-19.041080587903743</v>
      </c>
      <c r="K185">
        <f t="shared" si="17"/>
        <v>-0.94924872150489226</v>
      </c>
      <c r="M185">
        <f t="shared" si="18"/>
        <v>-1.5774253973828045</v>
      </c>
      <c r="N185" s="13">
        <f t="shared" si="19"/>
        <v>8.7073500765040001E-5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3.8557839657249171</v>
      </c>
      <c r="H186" s="10">
        <f t="shared" si="20"/>
        <v>-1.5696423507393602</v>
      </c>
      <c r="I186">
        <f t="shared" si="16"/>
        <v>-18.835708208872322</v>
      </c>
      <c r="K186">
        <f t="shared" si="17"/>
        <v>-0.93789705366559595</v>
      </c>
      <c r="M186">
        <f t="shared" si="18"/>
        <v>-1.5602155307745189</v>
      </c>
      <c r="N186" s="13">
        <f t="shared" si="19"/>
        <v>8.88649346495304E-5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3.8667564135991555</v>
      </c>
      <c r="H187" s="10">
        <f t="shared" si="20"/>
        <v>-1.5526920696553357</v>
      </c>
      <c r="I187">
        <f t="shared" si="16"/>
        <v>-18.632304835864026</v>
      </c>
      <c r="K187">
        <f t="shared" si="17"/>
        <v>-0.92667764058828739</v>
      </c>
      <c r="M187">
        <f t="shared" si="18"/>
        <v>-1.5431742787772798</v>
      </c>
      <c r="N187" s="13">
        <f t="shared" si="19"/>
        <v>9.0588343198404707E-5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3.8777288614733934</v>
      </c>
      <c r="H188" s="10">
        <f t="shared" si="20"/>
        <v>-1.5359048456091586</v>
      </c>
      <c r="I188">
        <f t="shared" si="16"/>
        <v>-18.430858147309905</v>
      </c>
      <c r="K188">
        <f t="shared" si="17"/>
        <v>-0.9155891288616036</v>
      </c>
      <c r="M188">
        <f t="shared" si="18"/>
        <v>-1.5263006761541076</v>
      </c>
      <c r="N188" s="13">
        <f t="shared" si="19"/>
        <v>9.2240070921335547E-5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3.8887013093476308</v>
      </c>
      <c r="H189" s="10">
        <f t="shared" si="20"/>
        <v>-1.5192796346728825</v>
      </c>
      <c r="I189">
        <f t="shared" si="16"/>
        <v>-18.231355616074591</v>
      </c>
      <c r="K189">
        <f t="shared" si="17"/>
        <v>-0.90463016916418149</v>
      </c>
      <c r="M189">
        <f t="shared" si="18"/>
        <v>-1.509593735941464</v>
      </c>
      <c r="N189" s="13">
        <f t="shared" si="19"/>
        <v>9.3816634235295722E-5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3.8996737572218692</v>
      </c>
      <c r="H190" s="10">
        <f t="shared" si="20"/>
        <v>-1.5028153770957948</v>
      </c>
      <c r="I190">
        <f t="shared" si="16"/>
        <v>-18.033784525149539</v>
      </c>
      <c r="K190">
        <f t="shared" si="17"/>
        <v>-0.89379941681994723</v>
      </c>
      <c r="M190">
        <f t="shared" si="18"/>
        <v>-1.4930524508082819</v>
      </c>
      <c r="N190" s="13">
        <f t="shared" si="19"/>
        <v>9.5314729695411641E-5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3.9106462050961071</v>
      </c>
      <c r="H191" s="10">
        <f t="shared" si="20"/>
        <v>-1.4865109985555778</v>
      </c>
      <c r="I191">
        <f t="shared" si="16"/>
        <v>-17.838131982666933</v>
      </c>
      <c r="K191">
        <f t="shared" si="17"/>
        <v>-0.88309553231722071</v>
      </c>
      <c r="M191">
        <f t="shared" si="18"/>
        <v>-1.4766757943618676</v>
      </c>
      <c r="N191" s="13">
        <f t="shared" si="19"/>
        <v>9.6731241531974725E-5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3.921618652970345</v>
      </c>
      <c r="H192" s="10">
        <f t="shared" si="20"/>
        <v>-1.4703654113549367</v>
      </c>
      <c r="I192">
        <f t="shared" si="16"/>
        <v>-17.64438493625924</v>
      </c>
      <c r="K192">
        <f t="shared" si="17"/>
        <v>-0.87251718179349047</v>
      </c>
      <c r="M192">
        <f t="shared" si="18"/>
        <v>-1.4604627224025606</v>
      </c>
      <c r="N192" s="13">
        <f t="shared" si="19"/>
        <v>9.8063248487511965E-5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3.9325911008445833</v>
      </c>
      <c r="H193" s="10">
        <f t="shared" si="20"/>
        <v>-1.4543775155657401</v>
      </c>
      <c r="I193">
        <f t="shared" si="16"/>
        <v>-17.452530186788881</v>
      </c>
      <c r="K193">
        <f t="shared" si="17"/>
        <v>-0.86206303748765267</v>
      </c>
      <c r="M193">
        <f t="shared" si="18"/>
        <v>-1.4444121741289757</v>
      </c>
      <c r="N193" s="13">
        <f t="shared" si="19"/>
        <v>9.9308029951293932E-5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3.9435635487188203</v>
      </c>
      <c r="H194" s="10">
        <f t="shared" si="20"/>
        <v>-1.4385462001226177</v>
      </c>
      <c r="I194">
        <f t="shared" si="16"/>
        <v>-17.262554401471412</v>
      </c>
      <c r="K194">
        <f t="shared" si="17"/>
        <v>-0.85173177816138412</v>
      </c>
      <c r="M194">
        <f t="shared" si="18"/>
        <v>-1.4285230732955667</v>
      </c>
      <c r="N194" s="13">
        <f t="shared" si="19"/>
        <v>1.0046307139114898E-4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3.9545359965930587</v>
      </c>
      <c r="H195" s="10">
        <f t="shared" si="20"/>
        <v>-1.4228703438679182</v>
      </c>
      <c r="I195">
        <f t="shared" si="16"/>
        <v>-17.074444126415017</v>
      </c>
      <c r="K195">
        <f t="shared" si="17"/>
        <v>-0.84152208949125695</v>
      </c>
      <c r="M195">
        <f t="shared" si="18"/>
        <v>-1.4127943293242067</v>
      </c>
      <c r="N195" s="13">
        <f t="shared" si="19"/>
        <v>1.0152606908508652E-4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3.9655084444672966</v>
      </c>
      <c r="H196" s="10">
        <f t="shared" si="20"/>
        <v>-1.4073488165498453</v>
      </c>
      <c r="I196">
        <f t="shared" si="16"/>
        <v>-16.888185798598144</v>
      </c>
      <c r="K196">
        <f t="shared" si="17"/>
        <v>-0.83143266443313169</v>
      </c>
      <c r="M196">
        <f t="shared" si="18"/>
        <v>-1.3972248383714347</v>
      </c>
      <c r="N196" s="13">
        <f t="shared" si="19"/>
        <v>1.0249493415693396E-4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3.976480892341534</v>
      </c>
      <c r="H197" s="10">
        <f t="shared" si="20"/>
        <v>-1.3919804797755428</v>
      </c>
      <c r="I197">
        <f t="shared" si="16"/>
        <v>-16.703765757306513</v>
      </c>
      <c r="K197">
        <f t="shared" si="17"/>
        <v>-0.8214622035602589</v>
      </c>
      <c r="M197">
        <f t="shared" si="18"/>
        <v>-1.3818134843529193</v>
      </c>
      <c r="N197" s="13">
        <f t="shared" si="19"/>
        <v>1.033677959236484E-4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3.9874533402157724</v>
      </c>
      <c r="H198" s="10">
        <f t="shared" si="20"/>
        <v>-1.3767641879208308</v>
      </c>
      <c r="I198">
        <f t="shared" si="16"/>
        <v>-16.52117025504997</v>
      </c>
      <c r="K198">
        <f t="shared" si="17"/>
        <v>-0.81160941537648468</v>
      </c>
      <c r="M198">
        <f t="shared" si="18"/>
        <v>-1.3665591399266845</v>
      </c>
      <c r="N198" s="13">
        <f t="shared" si="19"/>
        <v>1.0414300456282804E-4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3.9984257880900103</v>
      </c>
      <c r="H199" s="10">
        <f t="shared" si="20"/>
        <v>-1.3616987889982377</v>
      </c>
      <c r="I199">
        <f t="shared" si="16"/>
        <v>-16.340385467978852</v>
      </c>
      <c r="K199">
        <f t="shared" si="17"/>
        <v>-0.80187301660586541</v>
      </c>
      <c r="M199">
        <f t="shared" si="18"/>
        <v>-1.3514606674365632</v>
      </c>
      <c r="N199" s="13">
        <f t="shared" si="19"/>
        <v>1.0481913311162376E-4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4.0093982359642482</v>
      </c>
      <c r="H200" s="10">
        <f t="shared" si="20"/>
        <v>-1.3467831254849219</v>
      </c>
      <c r="I200">
        <f t="shared" si="16"/>
        <v>-16.16139750581906</v>
      </c>
      <c r="K200">
        <f t="shared" si="17"/>
        <v>-0.79225173245993141</v>
      </c>
      <c r="M200">
        <f t="shared" si="18"/>
        <v>-1.3365169198172886</v>
      </c>
      <c r="N200" s="13">
        <f t="shared" si="19"/>
        <v>1.0539497881014516E-4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4.0203706838384861</v>
      </c>
      <c r="H201" s="10">
        <f t="shared" si="20"/>
        <v>-1.3320160351120132</v>
      </c>
      <c r="I201">
        <f t="shared" si="16"/>
        <v>-15.984192421344158</v>
      </c>
      <c r="K201">
        <f t="shared" si="17"/>
        <v>-0.78274429688379443</v>
      </c>
      <c r="M201">
        <f t="shared" si="18"/>
        <v>-1.3217267414626104</v>
      </c>
      <c r="N201" s="13">
        <f t="shared" si="19"/>
        <v>1.0586956380364051E-4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4.031343131712724</v>
      </c>
      <c r="H202" s="10">
        <f t="shared" si="20"/>
        <v>-1.3173963516168585</v>
      </c>
      <c r="I202">
        <f t="shared" si="16"/>
        <v>-15.808756219402301</v>
      </c>
      <c r="K202">
        <f t="shared" si="17"/>
        <v>-0.77334945278221834</v>
      </c>
      <c r="M202">
        <f t="shared" si="18"/>
        <v>-1.3070889690577481</v>
      </c>
      <c r="N202" s="13">
        <f t="shared" si="19"/>
        <v>1.0624213521985441E-4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4.0423155795869619</v>
      </c>
      <c r="H203" s="10">
        <f t="shared" si="20"/>
        <v>-1.3029229054596001</v>
      </c>
      <c r="I203">
        <f t="shared" si="16"/>
        <v>-15.6350748655152</v>
      </c>
      <c r="K203">
        <f t="shared" si="17"/>
        <v>-0.76406595222672546</v>
      </c>
      <c r="M203">
        <f t="shared" si="18"/>
        <v>-1.2926024323774663</v>
      </c>
      <c r="N203" s="13">
        <f t="shared" si="19"/>
        <v>1.0651216463904826E-4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4.0532880274611998</v>
      </c>
      <c r="H204" s="10">
        <f t="shared" si="20"/>
        <v>-1.2885945245054691</v>
      </c>
      <c r="I204">
        <f t="shared" si="16"/>
        <v>-15.463134294065629</v>
      </c>
      <c r="K204">
        <f t="shared" si="17"/>
        <v>-0.7548925566447533</v>
      </c>
      <c r="M204">
        <f t="shared" si="18"/>
        <v>-1.2782659550509969</v>
      </c>
      <c r="N204" s="13">
        <f t="shared" si="19"/>
        <v>1.0667934697585484E-4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4.0642604753354377</v>
      </c>
      <c r="H205" s="10">
        <f t="shared" si="20"/>
        <v>-1.2744100346741229</v>
      </c>
      <c r="I205">
        <f t="shared" si="16"/>
        <v>-15.292920416089476</v>
      </c>
      <c r="K205">
        <f t="shared" si="17"/>
        <v>-0.7458280369918322</v>
      </c>
      <c r="M205">
        <f t="shared" si="18"/>
        <v>-1.2640783552950132</v>
      </c>
      <c r="N205" s="13">
        <f t="shared" si="19"/>
        <v>1.0674359879272114E-4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4.0752329232096756</v>
      </c>
      <c r="H206" s="10">
        <f t="shared" si="20"/>
        <v>-1.2603682605573217</v>
      </c>
      <c r="I206">
        <f t="shared" si="16"/>
        <v>-15.12441912668786</v>
      </c>
      <c r="K206">
        <f t="shared" si="17"/>
        <v>-0.73687117390770107</v>
      </c>
      <c r="M206">
        <f t="shared" si="18"/>
        <v>-1.2500384466157934</v>
      </c>
      <c r="N206" s="13">
        <f t="shared" si="19"/>
        <v>1.0670505606659057E-4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4.0862053710839126</v>
      </c>
      <c r="H207" s="10">
        <f t="shared" si="20"/>
        <v>-1.2464680260061702</v>
      </c>
      <c r="I207">
        <f t="shared" si="16"/>
        <v>-14.957616312074043</v>
      </c>
      <c r="K207">
        <f t="shared" si="17"/>
        <v>-0.72802075785723652</v>
      </c>
      <c r="M207">
        <f t="shared" si="18"/>
        <v>-1.2361450384816983</v>
      </c>
      <c r="N207" s="13">
        <f t="shared" si="19"/>
        <v>1.0656407143040282E-4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4.0971778189581514</v>
      </c>
      <c r="H208" s="10">
        <f t="shared" si="20"/>
        <v>-1.2327081546891367</v>
      </c>
      <c r="I208">
        <f t="shared" si="16"/>
        <v>-14.792497856269641</v>
      </c>
      <c r="K208">
        <f t="shared" si="17"/>
        <v>-0.7192755892570134</v>
      </c>
      <c r="M208">
        <f t="shared" si="18"/>
        <v>-1.2223969369670054</v>
      </c>
      <c r="N208" s="13">
        <f t="shared" si="19"/>
        <v>1.0632121091319654E-4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4.1081502668323893</v>
      </c>
      <c r="H209" s="10">
        <f t="shared" si="20"/>
        <v>-1.2190874706219967</v>
      </c>
      <c r="I209">
        <f t="shared" si="16"/>
        <v>-14.629049647463962</v>
      </c>
      <c r="K209">
        <f t="shared" si="17"/>
        <v>-0.71063447858831397</v>
      </c>
      <c r="M209">
        <f t="shared" si="18"/>
        <v>-1.2087929453681912</v>
      </c>
      <c r="N209" s="13">
        <f t="shared" si="19"/>
        <v>1.0597725020124097E-4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4.1191227147066272</v>
      </c>
      <c r="H210" s="10">
        <f t="shared" si="20"/>
        <v>-1.2056047986708176</v>
      </c>
      <c r="I210">
        <f t="shared" si="16"/>
        <v>-14.467257584049811</v>
      </c>
      <c r="K210">
        <f t="shared" si="17"/>
        <v>-0.70209624649729507</v>
      </c>
      <c r="M210">
        <f t="shared" si="18"/>
        <v>-1.1953318647935871</v>
      </c>
      <c r="N210" s="13">
        <f t="shared" si="19"/>
        <v>1.0553317044594996E-4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4.1300951625808651</v>
      </c>
      <c r="H211" s="10">
        <f t="shared" si="20"/>
        <v>-1.1922589650290589</v>
      </c>
      <c r="I211">
        <f t="shared" si="16"/>
        <v>-14.307107580348706</v>
      </c>
      <c r="K211">
        <f t="shared" si="17"/>
        <v>-0.69365972388306252</v>
      </c>
      <c r="M211">
        <f t="shared" si="18"/>
        <v>-1.1820124947274411</v>
      </c>
      <c r="N211" s="13">
        <f t="shared" si="19"/>
        <v>1.0499015364193659E-4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4.141067610455103</v>
      </c>
      <c r="H212" s="10">
        <f t="shared" si="20"/>
        <v>-1.1790487976698247</v>
      </c>
      <c r="I212">
        <f t="shared" ref="I212:I275" si="23">H212*$E$6</f>
        <v>-14.148585572037897</v>
      </c>
      <c r="K212">
        <f t="shared" ref="K212:K275" si="24">$L$9*$L$4*EXP(-$L$6*(G212/$L$10-1))+6*$L$4*EXP(-$L$6*(SQRT(2)*G212/$L$10-1))-SQRT($L$9*$L$5^2*EXP(-2*$L$7*(G212/$L$10-1))+6*$L$5^2*EXP(-2*$L$7*(SQRT(2)*G212/$L$10-1)))</f>
        <v>-0.68532375197430329</v>
      </c>
      <c r="M212">
        <f t="shared" ref="M212:M275" si="25">$L$9*$O$6*EXP(-$O$4*(G212/$L$10-1))+6*$O$6*EXP(-$O$4*(SQRT(2)*G212/$L$10-1))-SQRT($L$9*$O$7^2*EXP(-2*$O$5*(G212/$L$10-1))+6*$O$7^2*EXP(-2*$O$5*(SQRT(2)*G212/$L$10-1)))</f>
        <v>-1.1688336335692708</v>
      </c>
      <c r="N212" s="13">
        <f t="shared" ref="N212:N275" si="26">(M212-H212)^2*O212</f>
        <v>1.0434957760124511E-4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4.1520400583293409</v>
      </c>
      <c r="H213" s="10">
        <f t="shared" ref="H213:H276" si="27">-(-$B$4)*(1+D213+$E$5*D213^3)*EXP(-D213)</f>
        <v>-1.165973126774273</v>
      </c>
      <c r="I213">
        <f t="shared" si="23"/>
        <v>-13.991677521291276</v>
      </c>
      <c r="K213">
        <f t="shared" si="24"/>
        <v>-0.67708718239513188</v>
      </c>
      <c r="M213">
        <f t="shared" si="25"/>
        <v>-1.1557940791494301</v>
      </c>
      <c r="N213" s="13">
        <f t="shared" si="26"/>
        <v>1.0361301054881981E-4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4.1630125062035788</v>
      </c>
      <c r="H214" s="10">
        <f t="shared" si="27"/>
        <v>-1.1530307851371355</v>
      </c>
      <c r="I214">
        <f t="shared" si="23"/>
        <v>-13.836369421645626</v>
      </c>
      <c r="K214">
        <f t="shared" si="24"/>
        <v>-0.66894887722075747</v>
      </c>
      <c r="M214">
        <f t="shared" si="25"/>
        <v>-1.1428926292217507</v>
      </c>
      <c r="N214" s="13">
        <f t="shared" si="26"/>
        <v>1.0278220536465193E-4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4.1739849540778158</v>
      </c>
      <c r="H215" s="10">
        <f t="shared" si="27"/>
        <v>-1.1402206085502915</v>
      </c>
      <c r="I215">
        <f t="shared" si="23"/>
        <v>-13.682647302603499</v>
      </c>
      <c r="K215">
        <f t="shared" si="24"/>
        <v>-0.66090770902354934</v>
      </c>
      <c r="M215">
        <f t="shared" si="25"/>
        <v>-1.130128081934098</v>
      </c>
      <c r="N215" s="13">
        <f t="shared" si="26"/>
        <v>1.0185909349857485E-4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4.1849574019520546</v>
      </c>
      <c r="H216" s="10">
        <f t="shared" si="27"/>
        <v>-1.1275414361652802</v>
      </c>
      <c r="I216">
        <f t="shared" si="23"/>
        <v>-13.530497233983363</v>
      </c>
      <c r="K216">
        <f t="shared" si="24"/>
        <v>-0.65296256091004967</v>
      </c>
      <c r="M216">
        <f t="shared" si="25"/>
        <v>-1.1174992362776368</v>
      </c>
      <c r="N216" s="13">
        <f t="shared" si="26"/>
        <v>1.0084577858338577E-4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4.1959298498262925</v>
      </c>
      <c r="H217" s="10">
        <f t="shared" si="27"/>
        <v>-1.1149921108356227</v>
      </c>
      <c r="I217">
        <f t="shared" si="23"/>
        <v>-13.379905330027473</v>
      </c>
      <c r="K217">
        <f t="shared" si="24"/>
        <v>-0.64511232654947137</v>
      </c>
      <c r="M217">
        <f t="shared" si="25"/>
        <v>-1.1050048925156239</v>
      </c>
      <c r="N217" s="13">
        <f t="shared" si="26"/>
        <v>9.9744529771317932E-5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4.2069022977005304</v>
      </c>
      <c r="H218" s="10">
        <f t="shared" si="27"/>
        <v>-1.1025714794397843</v>
      </c>
      <c r="I218">
        <f t="shared" si="23"/>
        <v>-13.230857753277412</v>
      </c>
      <c r="K218">
        <f t="shared" si="24"/>
        <v>-0.63735591019415105</v>
      </c>
      <c r="M218">
        <f t="shared" si="25"/>
        <v>-1.0926438525924274</v>
      </c>
      <c r="N218" s="13">
        <f t="shared" si="26"/>
        <v>9.8557774820362084E-5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4.2178747455747683</v>
      </c>
      <c r="H219" s="10">
        <f t="shared" si="27"/>
        <v>-1.090278393185578</v>
      </c>
      <c r="I219">
        <f t="shared" si="23"/>
        <v>-13.083340718226935</v>
      </c>
      <c r="K219">
        <f t="shared" si="24"/>
        <v>-0.62969222669245573</v>
      </c>
      <c r="M219">
        <f t="shared" si="25"/>
        <v>-1.08041492052355</v>
      </c>
      <c r="N219" s="13">
        <f t="shared" si="26"/>
        <v>9.728809295457208E-5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4.2288471934490062</v>
      </c>
      <c r="H220" s="10">
        <f t="shared" si="27"/>
        <v>-1.0781117078967888</v>
      </c>
      <c r="I220">
        <f t="shared" si="23"/>
        <v>-12.937340494761465</v>
      </c>
      <c r="K220">
        <f t="shared" si="24"/>
        <v>-0.62212020149457159</v>
      </c>
      <c r="M220">
        <f t="shared" si="25"/>
        <v>-1.0683169027673287</v>
      </c>
      <c r="N220" s="13">
        <f t="shared" si="26"/>
        <v>9.5938207524097328E-5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4.2398196413232441</v>
      </c>
      <c r="H221" s="10">
        <f t="shared" si="27"/>
        <v>-1.0660702842827543</v>
      </c>
      <c r="I221">
        <f t="shared" si="23"/>
        <v>-12.792843411393051</v>
      </c>
      <c r="K221">
        <f t="shared" si="24"/>
        <v>-0.61463877065161221</v>
      </c>
      <c r="M221">
        <f t="shared" si="25"/>
        <v>-1.0563486085789997</v>
      </c>
      <c r="N221" s="13">
        <f t="shared" si="26"/>
        <v>9.4510978488972412E-5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4.250792089197482</v>
      </c>
      <c r="H222" s="10">
        <f t="shared" si="27"/>
        <v>-1.0541529881916296</v>
      </c>
      <c r="I222">
        <f t="shared" si="23"/>
        <v>-12.649835858299555</v>
      </c>
      <c r="K222">
        <f t="shared" si="24"/>
        <v>-0.60724688080844036</v>
      </c>
      <c r="M222">
        <f t="shared" si="25"/>
        <v>-1.04450885034778</v>
      </c>
      <c r="N222" s="13">
        <f t="shared" si="26"/>
        <v>9.3009394751173051E-5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4.2617645370717199</v>
      </c>
      <c r="H223" s="10">
        <f t="shared" si="27"/>
        <v>-1.0423586908480227</v>
      </c>
      <c r="I223">
        <f t="shared" si="23"/>
        <v>-12.508304290176273</v>
      </c>
      <c r="K223">
        <f t="shared" si="24"/>
        <v>-0.59994348919059415</v>
      </c>
      <c r="M223">
        <f t="shared" si="25"/>
        <v>-1.0327964439175972</v>
      </c>
      <c r="N223" s="13">
        <f t="shared" si="26"/>
        <v>9.14365663584321E-5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4.2727369849459578</v>
      </c>
      <c r="H224" s="10">
        <f t="shared" si="27"/>
        <v>-1.0306862690756662</v>
      </c>
      <c r="I224">
        <f t="shared" si="23"/>
        <v>-12.368235228907995</v>
      </c>
      <c r="K224">
        <f t="shared" si="24"/>
        <v>-0.59272756358567591</v>
      </c>
      <c r="M224">
        <f t="shared" si="25"/>
        <v>-1.0212102088920796</v>
      </c>
      <c r="N224" s="13">
        <f t="shared" si="26"/>
        <v>8.9795716602955283E-5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4.2837094328201957</v>
      </c>
      <c r="H225" s="10">
        <f t="shared" si="27"/>
        <v>-1.0191346055057704</v>
      </c>
      <c r="I225">
        <f t="shared" si="23"/>
        <v>-12.229615266069246</v>
      </c>
      <c r="K225">
        <f t="shared" si="24"/>
        <v>-0.58559808231954957</v>
      </c>
      <c r="M225">
        <f t="shared" si="25"/>
        <v>-1.0097489689243864</v>
      </c>
      <c r="N225" s="13">
        <f t="shared" si="26"/>
        <v>8.8090174037814046E-5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4.2946818806944336</v>
      </c>
      <c r="H226" s="10">
        <f t="shared" si="27"/>
        <v>-1.0077025887716728</v>
      </c>
      <c r="I226">
        <f t="shared" si="23"/>
        <v>-12.092431065260074</v>
      </c>
      <c r="K226">
        <f t="shared" si="24"/>
        <v>-0.57855403422767493</v>
      </c>
      <c r="M226">
        <f t="shared" si="25"/>
        <v>-0.99841155199245735</v>
      </c>
      <c r="N226" s="13">
        <f t="shared" si="26"/>
        <v>8.6323364432735135E-5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4.3056543285686715</v>
      </c>
      <c r="H227" s="10">
        <f t="shared" si="27"/>
        <v>-0.99638911369037952</v>
      </c>
      <c r="I227">
        <f t="shared" si="23"/>
        <v>-11.956669364284554</v>
      </c>
      <c r="K227">
        <f t="shared" si="24"/>
        <v>-0.57159441862189031</v>
      </c>
      <c r="M227">
        <f t="shared" si="25"/>
        <v>-0.98719679066021859</v>
      </c>
      <c r="N227" s="13">
        <f t="shared" si="26"/>
        <v>8.4498802690827045E-5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4.3166267764429094</v>
      </c>
      <c r="H228" s="10">
        <f t="shared" si="27"/>
        <v>-0.98519308143157114</v>
      </c>
      <c r="I228">
        <f t="shared" si="23"/>
        <v>-11.822316977178854</v>
      </c>
      <c r="K228">
        <f t="shared" si="24"/>
        <v>-0.5647182452529349</v>
      </c>
      <c r="M228">
        <f t="shared" si="25"/>
        <v>-0.97610352232528452</v>
      </c>
      <c r="N228" s="13">
        <f t="shared" si="26"/>
        <v>8.2620084746677942E-5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4.3275992243171473</v>
      </c>
      <c r="H229" s="10">
        <f t="shared" si="27"/>
        <v>-0.97411339967462629</v>
      </c>
      <c r="I229">
        <f t="shared" si="23"/>
        <v>-11.689360796095515</v>
      </c>
      <c r="K229">
        <f t="shared" si="24"/>
        <v>-0.55792453426899113</v>
      </c>
      <c r="M229">
        <f t="shared" si="25"/>
        <v>-0.96513058945365116</v>
      </c>
      <c r="N229" s="13">
        <f t="shared" si="26"/>
        <v>8.0690879466055349E-5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4.3385716721913852</v>
      </c>
      <c r="H230" s="10">
        <f t="shared" si="27"/>
        <v>-0.96314898275418792</v>
      </c>
      <c r="I230">
        <f t="shared" si="23"/>
        <v>-11.557787793050256</v>
      </c>
      <c r="K230">
        <f t="shared" si="24"/>
        <v>-0.55121231617051447</v>
      </c>
      <c r="M230">
        <f t="shared" si="25"/>
        <v>-0.95427683980188771</v>
      </c>
      <c r="N230" s="13">
        <f t="shared" si="26"/>
        <v>7.8714920566050288E-5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4.3495441200656231</v>
      </c>
      <c r="H231" s="10">
        <f t="shared" si="27"/>
        <v>-0.95229875179479029</v>
      </c>
      <c r="I231">
        <f t="shared" si="23"/>
        <v>-11.427585021537483</v>
      </c>
      <c r="K231">
        <f t="shared" si="24"/>
        <v>-0.54458063176159932</v>
      </c>
      <c r="M231">
        <f t="shared" si="25"/>
        <v>-0.94354112662729372</v>
      </c>
      <c r="N231" s="13">
        <f t="shared" si="26"/>
        <v>7.6695998574369213E-5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4.360516567939861</v>
      </c>
      <c r="H232" s="10">
        <f t="shared" si="27"/>
        <v>-0.94156163483503041</v>
      </c>
      <c r="I232">
        <f t="shared" si="23"/>
        <v>-11.298739618020365</v>
      </c>
      <c r="K232">
        <f t="shared" si="24"/>
        <v>-0.53802853209811996</v>
      </c>
      <c r="M232">
        <f t="shared" si="25"/>
        <v>-0.93292230888648209</v>
      </c>
      <c r="N232" s="13">
        <f t="shared" si="26"/>
        <v>7.4637952845260441E-5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4.371489015814098</v>
      </c>
      <c r="H233" s="10">
        <f t="shared" si="27"/>
        <v>-0.93093656694176119</v>
      </c>
      <c r="I233">
        <f t="shared" si="23"/>
        <v>-11.171238803301135</v>
      </c>
      <c r="K233">
        <f t="shared" si="24"/>
        <v>-0.53155507843287142</v>
      </c>
      <c r="M233">
        <f t="shared" si="25"/>
        <v>-0.92241925142282788</v>
      </c>
      <c r="N233" s="13">
        <f t="shared" si="26"/>
        <v>7.2544663649062207E-5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4.3824614636883368</v>
      </c>
      <c r="H234" s="10">
        <f t="shared" si="27"/>
        <v>-0.92042249031475976</v>
      </c>
      <c r="I234">
        <f t="shared" si="23"/>
        <v>-11.045069883777117</v>
      </c>
      <c r="K234">
        <f t="shared" si="24"/>
        <v>-0.52515934215792415</v>
      </c>
      <c r="M234">
        <f t="shared" si="25"/>
        <v>-0.9120308251432121</v>
      </c>
      <c r="N234" s="13">
        <f t="shared" si="26"/>
        <v>7.042004435136597E-5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4.3934339115625747</v>
      </c>
      <c r="H235" s="10">
        <f t="shared" si="27"/>
        <v>-0.91001835438230527</v>
      </c>
      <c r="I235">
        <f t="shared" si="23"/>
        <v>-10.920220252587663</v>
      </c>
      <c r="K235">
        <f t="shared" si="24"/>
        <v>-0.5188404047444003</v>
      </c>
      <c r="M235">
        <f t="shared" si="25"/>
        <v>-0.90175590718447662</v>
      </c>
      <c r="N235" s="13">
        <f t="shared" si="26"/>
        <v>6.8268033696906489E-5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4.4044063594368117</v>
      </c>
      <c r="H236" s="10">
        <f t="shared" si="27"/>
        <v>-0.89972311588809017</v>
      </c>
      <c r="I236">
        <f t="shared" si="23"/>
        <v>-10.796677390657083</v>
      </c>
      <c r="K236">
        <f t="shared" si="24"/>
        <v>-0.51259735767985526</v>
      </c>
      <c r="M236">
        <f t="shared" si="25"/>
        <v>-0.89159338106997765</v>
      </c>
      <c r="N236" s="13">
        <f t="shared" si="26"/>
        <v>6.609258821283104E-5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4.4153788073110505</v>
      </c>
      <c r="H237" s="10">
        <f t="shared" si="27"/>
        <v>-0.88953573896986637</v>
      </c>
      <c r="I237">
        <f t="shared" si="23"/>
        <v>-10.674428867638397</v>
      </c>
      <c r="K237">
        <f t="shared" si="24"/>
        <v>-0.5064293024034473</v>
      </c>
      <c r="M237">
        <f t="shared" si="25"/>
        <v>-0.88154213685662031</v>
      </c>
      <c r="N237" s="13">
        <f t="shared" si="26"/>
        <v>6.3897674744892001E-5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4.4263512551852884</v>
      </c>
      <c r="H238" s="10">
        <f t="shared" si="27"/>
        <v>-0.87945519523021554</v>
      </c>
      <c r="I238">
        <f t="shared" si="23"/>
        <v>-10.553462342762586</v>
      </c>
      <c r="K238">
        <f t="shared" si="24"/>
        <v>-0.50033535023908271</v>
      </c>
      <c r="M238">
        <f t="shared" si="25"/>
        <v>-0.8716010712727702</v>
      </c>
      <c r="N238" s="13">
        <f t="shared" si="26"/>
        <v>6.1687263138916778E-5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4.4373237030595263</v>
      </c>
      <c r="H239" s="10">
        <f t="shared" si="27"/>
        <v>-0.86948046379981458</v>
      </c>
      <c r="I239">
        <f t="shared" si="23"/>
        <v>-10.433765565597774</v>
      </c>
      <c r="K239">
        <f t="shared" si="24"/>
        <v>-0.49431462232667339</v>
      </c>
      <c r="M239">
        <f t="shared" si="25"/>
        <v>-0.86176908784735362</v>
      </c>
      <c r="N239" s="13">
        <f t="shared" si="26"/>
        <v>5.9465319080193237E-5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4.4482961509337642</v>
      </c>
      <c r="H240" s="10">
        <f t="shared" si="27"/>
        <v>-0.85961053139356025</v>
      </c>
      <c r="I240">
        <f t="shared" si="23"/>
        <v>-10.315326376722723</v>
      </c>
      <c r="K240">
        <f t="shared" si="24"/>
        <v>-0.48836624955168573</v>
      </c>
      <c r="M240">
        <f t="shared" si="25"/>
        <v>-0.85204509703053333</v>
      </c>
      <c r="N240" s="13">
        <f t="shared" si="26"/>
        <v>5.72357971012686E-5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4.4592685988080012</v>
      </c>
      <c r="H241" s="10">
        <f t="shared" si="27"/>
        <v>-0.84984439235988984</v>
      </c>
      <c r="I241">
        <f t="shared" si="23"/>
        <v>-10.198132708318678</v>
      </c>
      <c r="K241">
        <f t="shared" si="24"/>
        <v>-0.48248937247311258</v>
      </c>
      <c r="M241">
        <f t="shared" si="25"/>
        <v>-0.84242801630626518</v>
      </c>
      <c r="N241" s="13">
        <f t="shared" si="26"/>
        <v>5.5002633768777326E-5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4.47024104668224</v>
      </c>
      <c r="H242" s="10">
        <f t="shared" si="27"/>
        <v>-0.84018104872363608</v>
      </c>
      <c r="I242">
        <f t="shared" si="23"/>
        <v>-10.082172584683633</v>
      </c>
      <c r="K242">
        <f t="shared" si="24"/>
        <v>-0.47668314125000827</v>
      </c>
      <c r="M242">
        <f t="shared" si="25"/>
        <v>-0.83291677029706412</v>
      </c>
      <c r="N242" s="13">
        <f t="shared" si="26"/>
        <v>5.2769741058758753E-5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4.4812134945564779</v>
      </c>
      <c r="H243" s="10">
        <f t="shared" si="27"/>
        <v>-0.8306195102227274</v>
      </c>
      <c r="I243">
        <f t="shared" si="23"/>
        <v>-9.9674341226727279</v>
      </c>
      <c r="K243">
        <f t="shared" si="24"/>
        <v>-0.4709467155667304</v>
      </c>
      <c r="M243">
        <f t="shared" si="25"/>
        <v>-0.82351029086130068</v>
      </c>
      <c r="N243" s="13">
        <f t="shared" si="26"/>
        <v>5.0540999928884567E-5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4.4921859424307158</v>
      </c>
      <c r="H244" s="10">
        <f t="shared" si="27"/>
        <v>-0.82115879433904526</v>
      </c>
      <c r="I244">
        <f t="shared" si="23"/>
        <v>-9.8539055320685431</v>
      </c>
      <c r="K244">
        <f t="shared" si="24"/>
        <v>-0.46527926455698643</v>
      </c>
      <c r="M244">
        <f t="shared" si="25"/>
        <v>-0.81420751718329543</v>
      </c>
      <c r="N244" s="13">
        <f t="shared" si="26"/>
        <v>4.8320254096049524E-5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4.5031583903049537</v>
      </c>
      <c r="H245" s="10">
        <f t="shared" si="27"/>
        <v>-0.81179792632372583</v>
      </c>
      <c r="I245">
        <f t="shared" si="23"/>
        <v>-9.7415751158847108</v>
      </c>
      <c r="K245">
        <f t="shared" si="24"/>
        <v>-0.45967996672683215</v>
      </c>
      <c r="M245">
        <f t="shared" si="25"/>
        <v>-0.80500739585653391</v>
      </c>
      <c r="N245" s="13">
        <f t="shared" si="26"/>
        <v>4.6111304025861621E-5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4.5141308381791916</v>
      </c>
      <c r="H246" s="10">
        <f t="shared" si="27"/>
        <v>-0.80253593921719002</v>
      </c>
      <c r="I246">
        <f t="shared" si="23"/>
        <v>-9.6304312706062802</v>
      </c>
      <c r="K246">
        <f t="shared" si="24"/>
        <v>-0.45414800987670606</v>
      </c>
      <c r="M246">
        <f t="shared" si="25"/>
        <v>-0.79590888096025258</v>
      </c>
      <c r="N246" s="13">
        <f t="shared" si="26"/>
        <v>4.391790114084263E-5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4.5251032860534295</v>
      </c>
      <c r="H247" s="10">
        <f t="shared" si="27"/>
        <v>-0.79337187386417185</v>
      </c>
      <c r="I247">
        <f t="shared" si="23"/>
        <v>-9.5204624863700626</v>
      </c>
      <c r="K247">
        <f t="shared" si="24"/>
        <v>-0.44868259102262453</v>
      </c>
      <c r="M247">
        <f t="shared" si="25"/>
        <v>-0.78691093412967783</v>
      </c>
      <c r="N247" s="13">
        <f t="shared" si="26"/>
        <v>4.1743742252763657E-5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4.5360757339276674</v>
      </c>
      <c r="H248" s="10">
        <f t="shared" si="27"/>
        <v>-0.78430477892400141</v>
      </c>
      <c r="I248">
        <f t="shared" si="23"/>
        <v>-9.4116573470880169</v>
      </c>
      <c r="K248">
        <f t="shared" si="24"/>
        <v>-0.44328291631662203</v>
      </c>
      <c r="M248">
        <f t="shared" si="25"/>
        <v>-0.77801252462017123</v>
      </c>
      <c r="N248" s="13">
        <f t="shared" si="26"/>
        <v>3.9592464224069426E-5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4.5470481818019044</v>
      </c>
      <c r="H249" s="10">
        <f t="shared" si="27"/>
        <v>-0.7753337108763968</v>
      </c>
      <c r="I249">
        <f t="shared" si="23"/>
        <v>-9.304004530516762</v>
      </c>
      <c r="K249">
        <f t="shared" si="24"/>
        <v>-0.4379482009665393</v>
      </c>
      <c r="M249">
        <f t="shared" si="25"/>
        <v>-0.7692126293655287</v>
      </c>
      <c r="N249" s="13">
        <f t="shared" si="26"/>
        <v>3.7467638862691284E-5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4.5580206296761432</v>
      </c>
      <c r="H250" s="10">
        <f t="shared" si="27"/>
        <v>-0.766457734022993</v>
      </c>
      <c r="I250">
        <f t="shared" si="23"/>
        <v>-9.197492808275916</v>
      </c>
      <c r="K250">
        <f t="shared" si="24"/>
        <v>-0.43267766915523731</v>
      </c>
      <c r="M250">
        <f t="shared" si="25"/>
        <v>-0.76051023303066945</v>
      </c>
      <c r="N250" s="13">
        <f t="shared" si="26"/>
        <v>3.5372768053689624E-5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4.5689930775503811</v>
      </c>
      <c r="H251" s="10">
        <f t="shared" si="27"/>
        <v>-0.75767592048484711</v>
      </c>
      <c r="I251">
        <f t="shared" si="23"/>
        <v>-9.0921110458181644</v>
      </c>
      <c r="K251">
        <f t="shared" si="24"/>
        <v>-0.42747055395933686</v>
      </c>
      <c r="M251">
        <f t="shared" si="25"/>
        <v>-0.75190432805896446</v>
      </c>
      <c r="N251" s="13">
        <f t="shared" si="26"/>
        <v>3.3311279130506022E-5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4.579965525424619</v>
      </c>
      <c r="H252" s="10">
        <f t="shared" si="27"/>
        <v>-0.74898735019613105</v>
      </c>
      <c r="I252">
        <f t="shared" si="23"/>
        <v>-8.9878482023535717</v>
      </c>
      <c r="K252">
        <f t="shared" si="24"/>
        <v>-0.42232609726753734</v>
      </c>
      <c r="M252">
        <f t="shared" si="25"/>
        <v>-0.74339391471439475</v>
      </c>
      <c r="N252" s="13">
        <f t="shared" si="26"/>
        <v>3.1286520488346567E-5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4.5909379732988569</v>
      </c>
      <c r="H253" s="10">
        <f t="shared" si="27"/>
        <v>-0.7403911108942256</v>
      </c>
      <c r="I253">
        <f t="shared" si="23"/>
        <v>-8.8846933307307072</v>
      </c>
      <c r="K253">
        <f t="shared" si="24"/>
        <v>-0.41724354969861549</v>
      </c>
      <c r="M253">
        <f t="shared" si="25"/>
        <v>-0.73497800111878808</v>
      </c>
      <c r="N253" s="13">
        <f t="shared" si="26"/>
        <v>2.9301757440937228E-5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4.6019104211730948</v>
      </c>
      <c r="H254" s="10">
        <f t="shared" si="27"/>
        <v>-0.73188629810641403</v>
      </c>
      <c r="I254">
        <f t="shared" si="23"/>
        <v>-8.7826355772769684</v>
      </c>
      <c r="K254">
        <f t="shared" si="24"/>
        <v>-0.41222217051915011</v>
      </c>
      <c r="M254">
        <f t="shared" si="25"/>
        <v>-0.72665560328431689</v>
      </c>
      <c r="N254" s="13">
        <f t="shared" si="26"/>
        <v>2.7360168321913918E-5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4.6128828690473327</v>
      </c>
      <c r="H255" s="10">
        <f t="shared" si="27"/>
        <v>-0.72347201513336989</v>
      </c>
      <c r="I255">
        <f t="shared" si="23"/>
        <v>-8.6816641816004392</v>
      </c>
      <c r="K255">
        <f t="shared" si="24"/>
        <v>-0.40726122756105593</v>
      </c>
      <c r="M255">
        <f t="shared" si="25"/>
        <v>-0.71842574514147162</v>
      </c>
      <c r="N255" s="13">
        <f t="shared" si="26"/>
        <v>2.5464840831133044E-5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4.6238553169215706</v>
      </c>
      <c r="H256" s="10">
        <f t="shared" si="27"/>
        <v>-0.71514737302962306</v>
      </c>
      <c r="I256">
        <f t="shared" si="23"/>
        <v>-8.5817684763554762</v>
      </c>
      <c r="K256">
        <f t="shared" si="24"/>
        <v>-0.40235999713897691</v>
      </c>
      <c r="M256">
        <f t="shared" si="25"/>
        <v>-0.71028745856269249</v>
      </c>
      <c r="N256" s="13">
        <f t="shared" si="26"/>
        <v>2.3618768625881051E-5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4.6348277647958076</v>
      </c>
      <c r="H257" s="10">
        <f t="shared" si="27"/>
        <v>-0.70691149058117941</v>
      </c>
      <c r="I257">
        <f t="shared" si="23"/>
        <v>-8.4829378869741525</v>
      </c>
      <c r="K257">
        <f t="shared" si="24"/>
        <v>-0.39751776396760408</v>
      </c>
      <c r="M257">
        <f t="shared" si="25"/>
        <v>-0.70223978338185611</v>
      </c>
      <c r="N257" s="13">
        <f t="shared" si="26"/>
        <v>2.1824848156209199E-5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4.6458002126700464</v>
      </c>
      <c r="H258" s="10">
        <f t="shared" si="27"/>
        <v>-0.6987634942804638</v>
      </c>
      <c r="I258">
        <f t="shared" si="23"/>
        <v>-8.3851619313655661</v>
      </c>
      <c r="K258">
        <f t="shared" si="24"/>
        <v>-0.39273382107896349</v>
      </c>
      <c r="M258">
        <f t="shared" si="25"/>
        <v>-0.69428176740977354</v>
      </c>
      <c r="N258" s="13">
        <f t="shared" si="26"/>
        <v>2.0085875743467122E-5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4.6567726605442843</v>
      </c>
      <c r="H259" s="10">
        <f t="shared" si="27"/>
        <v>-0.6907025182987494</v>
      </c>
      <c r="I259">
        <f t="shared" si="23"/>
        <v>-8.2884302195849919</v>
      </c>
      <c r="K259">
        <f t="shared" si="24"/>
        <v>-0.38800746973974232</v>
      </c>
      <c r="M259">
        <f t="shared" si="25"/>
        <v>-0.68641246644591192</v>
      </c>
      <c r="N259" s="13">
        <f t="shared" si="26"/>
        <v>1.8404544900034333E-5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4.6677451084185222</v>
      </c>
      <c r="H260" s="10">
        <f t="shared" si="27"/>
        <v>-0.68272770445622477</v>
      </c>
      <c r="I260">
        <f t="shared" si="23"/>
        <v>-8.1927324534746973</v>
      </c>
      <c r="K260">
        <f t="shared" si="24"/>
        <v>-0.38333801936867801</v>
      </c>
      <c r="M260">
        <f t="shared" si="25"/>
        <v>-0.67863094428645521</v>
      </c>
      <c r="N260" s="13">
        <f t="shared" si="26"/>
        <v>1.6783443888610349E-5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4.6787175562927601</v>
      </c>
      <c r="H261" s="10">
        <f t="shared" si="27"/>
        <v>-0.67483820218985058</v>
      </c>
      <c r="I261">
        <f t="shared" si="23"/>
        <v>-8.0980584262782074</v>
      </c>
      <c r="K261">
        <f t="shared" si="24"/>
        <v>-0.37872478745407728</v>
      </c>
      <c r="M261">
        <f t="shared" si="25"/>
        <v>-0.67093627272890932</v>
      </c>
      <c r="N261" s="13">
        <f t="shared" si="26"/>
        <v>1.5225053518161319E-5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4.6896900041669971</v>
      </c>
      <c r="H262" s="10">
        <f t="shared" si="27"/>
        <v>-0.66703316851914451</v>
      </c>
      <c r="I262">
        <f t="shared" si="23"/>
        <v>-8.0043980222297346</v>
      </c>
      <c r="K262">
        <f t="shared" si="24"/>
        <v>-0.37416709947149435</v>
      </c>
      <c r="M262">
        <f t="shared" si="25"/>
        <v>-0.6633275315733772</v>
      </c>
      <c r="N262" s="13">
        <f t="shared" si="26"/>
        <v>1.3731745173835678E-5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4.7006624520412359</v>
      </c>
      <c r="H263" s="10">
        <f t="shared" si="27"/>
        <v>-0.65931176801003055</v>
      </c>
      <c r="I263">
        <f t="shared" si="23"/>
        <v>-7.9117412161203671</v>
      </c>
      <c r="K263">
        <f t="shared" si="24"/>
        <v>-0.36966428880161062</v>
      </c>
      <c r="M263">
        <f t="shared" si="25"/>
        <v>-0.65580380862066112</v>
      </c>
      <c r="N263" s="13">
        <f t="shared" si="26"/>
        <v>1.2305779077465148E-5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4.7116348999154738</v>
      </c>
      <c r="H264" s="10">
        <f t="shared" si="27"/>
        <v>-0.65167317273688197</v>
      </c>
      <c r="I264">
        <f t="shared" si="23"/>
        <v>-7.820078072842584</v>
      </c>
      <c r="K264">
        <f t="shared" si="24"/>
        <v>-0.36521569664836112</v>
      </c>
      <c r="M264">
        <f t="shared" si="25"/>
        <v>-0.64836419966734782</v>
      </c>
      <c r="N264" s="13">
        <f t="shared" si="26"/>
        <v>1.0949302774902248E-5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4.7226073477897117</v>
      </c>
      <c r="H265" s="10">
        <f t="shared" si="27"/>
        <v>-0.64411656224288183</v>
      </c>
      <c r="I265">
        <f t="shared" si="23"/>
        <v>-7.7293987469145815</v>
      </c>
      <c r="K265">
        <f t="shared" si="24"/>
        <v>-0.36082067195732637</v>
      </c>
      <c r="M265">
        <f t="shared" si="25"/>
        <v>-0.64100780849798522</v>
      </c>
      <c r="N265" s="13">
        <f t="shared" si="26"/>
        <v>9.664349846408688E-6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4.7335797956639496</v>
      </c>
      <c r="H266" s="10">
        <f t="shared" si="27"/>
        <v>-0.63664112349881741</v>
      </c>
      <c r="I266">
        <f t="shared" si="23"/>
        <v>-7.6396934819858089</v>
      </c>
      <c r="K266">
        <f t="shared" si="24"/>
        <v>-0.35647857133443961</v>
      </c>
      <c r="M266">
        <f t="shared" si="25"/>
        <v>-0.63373374687451534</v>
      </c>
      <c r="N266" s="13">
        <f t="shared" si="26"/>
        <v>8.4528388355381092E-6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4.7445522435381875</v>
      </c>
      <c r="H267" s="10">
        <f t="shared" si="27"/>
        <v>-0.62924605086042296</v>
      </c>
      <c r="I267">
        <f t="shared" si="23"/>
        <v>-7.5509526103250755</v>
      </c>
      <c r="K267">
        <f t="shared" si="24"/>
        <v>-0.35218875896502699</v>
      </c>
      <c r="M267">
        <f t="shared" si="25"/>
        <v>-0.62654113452306914</v>
      </c>
      <c r="N267" s="13">
        <f t="shared" si="26"/>
        <v>7.3165723920835676E-6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4.7555246914124254</v>
      </c>
      <c r="H268" s="10">
        <f t="shared" si="27"/>
        <v>-0.62193054602437547</v>
      </c>
      <c r="I268">
        <f t="shared" si="23"/>
        <v>-7.4631665522925061</v>
      </c>
      <c r="K268">
        <f t="shared" si="24"/>
        <v>-0.34795060653321647</v>
      </c>
      <c r="M268">
        <f t="shared" si="25"/>
        <v>-0.61942909911825816</v>
      </c>
      <c r="N268" s="13">
        <f t="shared" si="26"/>
        <v>6.2572366241238649E-6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4.7664971392866633</v>
      </c>
      <c r="H269" s="10">
        <f t="shared" si="27"/>
        <v>-0.61469381798304956</v>
      </c>
      <c r="I269">
        <f t="shared" si="23"/>
        <v>-7.3763258157965943</v>
      </c>
      <c r="K269">
        <f t="shared" si="24"/>
        <v>-0.34376349314173749</v>
      </c>
      <c r="M269">
        <f t="shared" si="25"/>
        <v>-0.61239677626507616</v>
      </c>
      <c r="N269" s="13">
        <f t="shared" si="26"/>
        <v>5.2764006541102007E-6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4.7774695871609003</v>
      </c>
      <c r="H270" s="10">
        <f t="shared" si="27"/>
        <v>-0.60753508297812575</v>
      </c>
      <c r="I270">
        <f t="shared" si="23"/>
        <v>-7.2904209957375095</v>
      </c>
      <c r="K270">
        <f t="shared" si="24"/>
        <v>-0.33962680523214134</v>
      </c>
      <c r="M270">
        <f t="shared" si="25"/>
        <v>-0.60544330947852865</v>
      </c>
      <c r="N270" s="13">
        <f t="shared" si="26"/>
        <v>4.3755163736167195E-6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4.7884420350351391</v>
      </c>
      <c r="H271" s="10">
        <f t="shared" si="27"/>
        <v>-0.60045356445314568</v>
      </c>
      <c r="I271">
        <f t="shared" si="23"/>
        <v>-7.2054427734377482</v>
      </c>
      <c r="K271">
        <f t="shared" si="24"/>
        <v>-0.33553993650545394</v>
      </c>
      <c r="M271">
        <f t="shared" si="25"/>
        <v>-0.59856785016109348</v>
      </c>
      <c r="N271" s="13">
        <f t="shared" si="26"/>
        <v>3.5559183912499243E-6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4.7994144829093761</v>
      </c>
      <c r="H272" s="10">
        <f t="shared" si="27"/>
        <v>-0.59344849300510605</v>
      </c>
      <c r="I272">
        <f t="shared" si="23"/>
        <v>-7.1213819160612726</v>
      </c>
      <c r="K272">
        <f t="shared" si="24"/>
        <v>-0.3315022878433006</v>
      </c>
      <c r="M272">
        <f t="shared" si="25"/>
        <v>-0.59176955757813321</v>
      </c>
      <c r="N272" s="13">
        <f t="shared" si="26"/>
        <v>2.8188241679444673E-6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4.8103869307836149</v>
      </c>
      <c r="H273" s="10">
        <f t="shared" si="27"/>
        <v>-0.58651910633517024</v>
      </c>
      <c r="I273">
        <f t="shared" si="23"/>
        <v>-7.0382292760220428</v>
      </c>
      <c r="K273">
        <f t="shared" si="24"/>
        <v>-0.32751326722950075</v>
      </c>
      <c r="M273">
        <f t="shared" si="25"/>
        <v>-0.58504759883133839</v>
      </c>
      <c r="N273" s="13">
        <f t="shared" si="26"/>
        <v>2.1653343338334366E-6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4.8213593786578519</v>
      </c>
      <c r="H274" s="10">
        <f t="shared" si="27"/>
        <v>-0.57966464919858396</v>
      </c>
      <c r="I274">
        <f t="shared" si="23"/>
        <v>-6.9559757903830075</v>
      </c>
      <c r="K274">
        <f t="shared" si="24"/>
        <v>-0.32357228967217055</v>
      </c>
      <c r="M274">
        <f t="shared" si="25"/>
        <v>-0.57840114883032789</v>
      </c>
      <c r="N274" s="13">
        <f t="shared" si="26"/>
        <v>1.5964331805832126E-6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4.8323318265320907</v>
      </c>
      <c r="H275" s="10">
        <f t="shared" si="27"/>
        <v>-0.57288437335386577</v>
      </c>
      <c r="I275">
        <f t="shared" si="23"/>
        <v>-6.8746124802463893</v>
      </c>
      <c r="K275">
        <f t="shared" si="24"/>
        <v>-0.31967877712633241</v>
      </c>
      <c r="M275">
        <f t="shared" si="25"/>
        <v>-0.5718293902624686</v>
      </c>
      <c r="N275" s="13">
        <f t="shared" si="26"/>
        <v>1.1129893231339442E-6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4.8433042744063286</v>
      </c>
      <c r="H276" s="10">
        <f t="shared" si="27"/>
        <v>-0.56617753751135103</v>
      </c>
      <c r="I276">
        <f t="shared" ref="I276:I339" si="30">H276*$E$6</f>
        <v>-6.7941304501362119</v>
      </c>
      <c r="K276">
        <f t="shared" ref="K276:K339" si="31">$L$9*$L$4*EXP(-$L$6*(G276/$L$10-1))+6*$L$4*EXP(-$L$6*(SQRT(2)*G276/$L$10-1))-SQRT($L$9*$L$5^2*EXP(-2*$L$7*(G276/$L$10-1))+6*$L$5^2*EXP(-2*$L$7*(SQRT(2)*G276/$L$10-1)))</f>
        <v>-0.31583215841706602</v>
      </c>
      <c r="M276">
        <f t="shared" ref="M276:M339" si="32">$L$9*$O$6*EXP(-$O$4*(G276/$L$10-1))+6*$O$6*EXP(-$O$4*(SQRT(2)*G276/$L$10-1))-SQRT($L$9*$O$7^2*EXP(-2*$O$5*(G276/$L$10-1))+6*$O$7^2*EXP(-2*$O$5*(SQRT(2)*G276/$L$10-1)))</f>
        <v>-0.56533151356104172</v>
      </c>
      <c r="N276" s="13">
        <f t="shared" ref="N276:N339" si="33">(M276-H276)^2*O276</f>
        <v>7.1575652449696094E-7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4.8542767222805665</v>
      </c>
      <c r="H277" s="10">
        <f t="shared" ref="H277:H340" si="34">-(-$B$4)*(1+D277+$E$5*D277^3)*EXP(-D277)</f>
        <v>-0.55954340728115048</v>
      </c>
      <c r="I277">
        <f t="shared" si="30"/>
        <v>-6.7145208873738058</v>
      </c>
      <c r="K277">
        <f t="shared" si="31"/>
        <v>-0.3120318691631942</v>
      </c>
      <c r="M277">
        <f t="shared" si="32"/>
        <v>-0.55890671687180737</v>
      </c>
      <c r="N277" s="13">
        <f t="shared" si="33"/>
        <v>4.0537467734949734E-7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4.8652491701548097</v>
      </c>
      <c r="H278" s="10">
        <f t="shared" si="34"/>
        <v>-0.55298125512059637</v>
      </c>
      <c r="I278">
        <f t="shared" si="30"/>
        <v>-6.6357750614471565</v>
      </c>
      <c r="K278">
        <f t="shared" si="31"/>
        <v>-0.30827735170153253</v>
      </c>
      <c r="M278">
        <f t="shared" si="32"/>
        <v>-0.55255420601807803</v>
      </c>
      <c r="N278" s="13">
        <f t="shared" si="33"/>
        <v>1.8237093596171953E-7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4.8762216180290423</v>
      </c>
      <c r="H279" s="10">
        <f t="shared" si="34"/>
        <v>-0.54649036028125153</v>
      </c>
      <c r="I279">
        <f t="shared" si="30"/>
        <v>-6.5578843233750188</v>
      </c>
      <c r="K279">
        <f t="shared" si="31"/>
        <v>-0.3045680550117158</v>
      </c>
      <c r="M279">
        <f t="shared" si="32"/>
        <v>-0.54627319446438083</v>
      </c>
      <c r="N279" s="13">
        <f t="shared" si="33"/>
        <v>4.7160992017118998E-8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4.8871940659032802</v>
      </c>
      <c r="H280" s="10">
        <f t="shared" si="34"/>
        <v>-0.54007000875547617</v>
      </c>
      <c r="I280">
        <f t="shared" si="30"/>
        <v>-6.4808401050657141</v>
      </c>
      <c r="K280">
        <f t="shared" si="31"/>
        <v>-0.30090343464158087</v>
      </c>
      <c r="M280">
        <f t="shared" si="32"/>
        <v>-0.54006290327874007</v>
      </c>
      <c r="N280" s="13">
        <f t="shared" si="33"/>
        <v>5.0487799647290847E-11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4.8981665137775181</v>
      </c>
      <c r="H281" s="10">
        <f t="shared" si="34"/>
        <v>-0.53371949322272461</v>
      </c>
      <c r="I281">
        <f t="shared" si="30"/>
        <v>-6.4046339186726957</v>
      </c>
      <c r="K281">
        <f t="shared" si="31"/>
        <v>-0.29728295263317434</v>
      </c>
      <c r="M281">
        <f t="shared" si="32"/>
        <v>-0.53392256109374869</v>
      </c>
      <c r="N281" s="13">
        <f t="shared" si="33"/>
        <v>4.1236560242255399E-8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4.9091389616517604</v>
      </c>
      <c r="H282" s="10">
        <f t="shared" si="34"/>
        <v>-0.52743811299550547</v>
      </c>
      <c r="I282">
        <f t="shared" si="30"/>
        <v>-6.3292573559460656</v>
      </c>
      <c r="K282">
        <f t="shared" si="31"/>
        <v>-0.29370607744933241</v>
      </c>
      <c r="M282">
        <f t="shared" si="32"/>
        <v>-0.52785140406640108</v>
      </c>
      <c r="N282" s="13">
        <f t="shared" si="33"/>
        <v>1.70809509282036E-7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4.9201114095259939</v>
      </c>
      <c r="H283" s="10">
        <f t="shared" si="34"/>
        <v>-0.52122517396514401</v>
      </c>
      <c r="I283">
        <f t="shared" si="30"/>
        <v>-6.2547020875817285</v>
      </c>
      <c r="K283">
        <f t="shared" si="31"/>
        <v>-0.29017228390088662</v>
      </c>
      <c r="M283">
        <f t="shared" si="32"/>
        <v>-0.52184867583682903</v>
      </c>
      <c r="N283" s="13">
        <f t="shared" si="33"/>
        <v>3.887545839947334E-7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4.9310838574002318</v>
      </c>
      <c r="H284" s="10">
        <f t="shared" si="34"/>
        <v>-0.51507998854731218</v>
      </c>
      <c r="I284">
        <f t="shared" si="30"/>
        <v>-6.1809598625677467</v>
      </c>
      <c r="K284">
        <f t="shared" si="31"/>
        <v>-0.28668105307446129</v>
      </c>
      <c r="M284">
        <f t="shared" si="32"/>
        <v>-0.51591362748594138</v>
      </c>
      <c r="N284" s="13">
        <f t="shared" si="33"/>
        <v>6.9495387999881871E-7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4.9420563052744697</v>
      </c>
      <c r="H285" s="10">
        <f t="shared" si="34"/>
        <v>-0.50900187562747534</v>
      </c>
      <c r="I285">
        <f t="shared" si="30"/>
        <v>-6.1080225075297037</v>
      </c>
      <c r="K285">
        <f t="shared" si="31"/>
        <v>-0.28323187226092061</v>
      </c>
      <c r="M285">
        <f t="shared" si="32"/>
        <v>-0.5100455174921199</v>
      </c>
      <c r="N285" s="13">
        <f t="shared" si="33"/>
        <v>1.0891883416387787E-6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4.9530287531487129</v>
      </c>
      <c r="H286" s="10">
        <f t="shared" si="34"/>
        <v>-0.50299016050619749</v>
      </c>
      <c r="I286">
        <f t="shared" si="30"/>
        <v>-6.0358819260743699</v>
      </c>
      <c r="K286">
        <f t="shared" si="31"/>
        <v>-0.27982423488441788</v>
      </c>
      <c r="M286">
        <f t="shared" si="32"/>
        <v>-0.50424361168693843</v>
      </c>
      <c r="N286" s="13">
        <f t="shared" si="33"/>
        <v>1.5711398625008536E-6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4.9640012010229455</v>
      </c>
      <c r="H287" s="10">
        <f t="shared" si="34"/>
        <v>-0.49704417484441615</v>
      </c>
      <c r="I287">
        <f t="shared" si="30"/>
        <v>-5.9645300981329941</v>
      </c>
      <c r="K287">
        <f t="shared" si="31"/>
        <v>-0.27645764043209581</v>
      </c>
      <c r="M287">
        <f t="shared" si="32"/>
        <v>-0.49850718321004234</v>
      </c>
      <c r="N287" s="13">
        <f t="shared" si="33"/>
        <v>2.1403934778921978E-6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4.9749736488971834</v>
      </c>
      <c r="H288" s="10">
        <f t="shared" si="34"/>
        <v>-0.49116325660866028</v>
      </c>
      <c r="I288">
        <f t="shared" si="30"/>
        <v>-5.8939590793039232</v>
      </c>
      <c r="K288">
        <f t="shared" si="31"/>
        <v>-0.27313159438439422</v>
      </c>
      <c r="M288">
        <f t="shared" si="32"/>
        <v>-0.49283551246316587</v>
      </c>
      <c r="N288" s="13">
        <f t="shared" si="33"/>
        <v>2.7964396429282169E-6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4.9859460967714213</v>
      </c>
      <c r="H289" s="10">
        <f t="shared" si="34"/>
        <v>-0.48534675001633309</v>
      </c>
      <c r="I289">
        <f t="shared" si="30"/>
        <v>-5.8241610001959971</v>
      </c>
      <c r="K289">
        <f t="shared" si="31"/>
        <v>-0.26984560814603042</v>
      </c>
      <c r="M289">
        <f t="shared" si="32"/>
        <v>-0.48722788706344233</v>
      </c>
      <c r="N289" s="13">
        <f t="shared" si="33"/>
        <v>3.538676590006864E-6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4.9969185446456637</v>
      </c>
      <c r="H290" s="10">
        <f t="shared" si="34"/>
        <v>-0.47959400548100495</v>
      </c>
      <c r="I290">
        <f t="shared" si="30"/>
        <v>-5.7551280657720589</v>
      </c>
      <c r="K290">
        <f t="shared" si="31"/>
        <v>-0.26659919897759493</v>
      </c>
      <c r="M290">
        <f t="shared" si="32"/>
        <v>-0.4816836017959602</v>
      </c>
      <c r="N290" s="13">
        <f t="shared" si="33"/>
        <v>4.3664127594745829E-6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5.0078909925198971</v>
      </c>
      <c r="H291" s="10">
        <f t="shared" si="34"/>
        <v>-0.47390437955781706</v>
      </c>
      <c r="I291">
        <f t="shared" si="30"/>
        <v>-5.6868525546938047</v>
      </c>
      <c r="K291">
        <f t="shared" si="31"/>
        <v>-0.26339188992780843</v>
      </c>
      <c r="M291">
        <f t="shared" si="32"/>
        <v>-0.47620195856569092</v>
      </c>
      <c r="N291" s="13">
        <f t="shared" si="33"/>
        <v>5.2788692974226409E-6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5.018863440394135</v>
      </c>
      <c r="H292" s="10">
        <f t="shared" si="34"/>
        <v>-0.46827723488895545</v>
      </c>
      <c r="I292">
        <f t="shared" si="30"/>
        <v>-5.6193268186674654</v>
      </c>
      <c r="K292">
        <f t="shared" si="31"/>
        <v>-0.26022320976640423</v>
      </c>
      <c r="M292">
        <f t="shared" si="32"/>
        <v>-0.47078226634876735</v>
      </c>
      <c r="N292" s="13">
        <f t="shared" si="33"/>
        <v>6.2751826146473469E-6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5.0298358882683729</v>
      </c>
      <c r="H293" s="10">
        <f t="shared" si="34"/>
        <v>-0.46271194014931699</v>
      </c>
      <c r="I293">
        <f t="shared" si="30"/>
        <v>-5.5525432817918041</v>
      </c>
      <c r="K293">
        <f t="shared" si="31"/>
        <v>-0.25709269291768205</v>
      </c>
      <c r="M293">
        <f t="shared" si="32"/>
        <v>-0.46542384114324348</v>
      </c>
      <c r="N293" s="13">
        <f t="shared" si="33"/>
        <v>7.3544070008594626E-6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5.0408083361426161</v>
      </c>
      <c r="H294" s="10">
        <f t="shared" si="34"/>
        <v>-0.45720786999229918</v>
      </c>
      <c r="I294">
        <f t="shared" si="30"/>
        <v>-5.4864944399075899</v>
      </c>
      <c r="K294">
        <f t="shared" si="31"/>
        <v>-0.25399987939469049</v>
      </c>
      <c r="M294">
        <f t="shared" si="32"/>
        <v>-0.46012600591929675</v>
      </c>
      <c r="N294" s="13">
        <f t="shared" si="33"/>
        <v>8.5155172884340155E-6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5.0517807840168478</v>
      </c>
      <c r="H295" s="10">
        <f t="shared" si="34"/>
        <v>-0.45176440499580994</v>
      </c>
      <c r="I295">
        <f t="shared" si="30"/>
        <v>-5.4211728599497189</v>
      </c>
      <c r="K295">
        <f t="shared" si="31"/>
        <v>-0.25094431473407353</v>
      </c>
      <c r="M295">
        <f t="shared" si="32"/>
        <v>-0.45488809056898416</v>
      </c>
      <c r="N295" s="13">
        <f t="shared" si="33"/>
        <v>9.7574115600567389E-6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5.0627532318910866</v>
      </c>
      <c r="H296" s="10">
        <f t="shared" si="34"/>
        <v>-0.44638093160845121</v>
      </c>
      <c r="I296">
        <f t="shared" si="30"/>
        <v>-5.3565711793014144</v>
      </c>
      <c r="K296">
        <f t="shared" si="31"/>
        <v>-0.24792554993153981</v>
      </c>
      <c r="M296">
        <f t="shared" si="32"/>
        <v>-0.44970943185551498</v>
      </c>
      <c r="N296" s="13">
        <f t="shared" si="33"/>
        <v>1.1078913894703581E-5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5.0737256797653245</v>
      </c>
      <c r="H297" s="10">
        <f t="shared" si="34"/>
        <v>-0.44105684209598889</v>
      </c>
      <c r="I297">
        <f t="shared" si="30"/>
        <v>-5.2926821051518669</v>
      </c>
      <c r="K297">
        <f t="shared" si="31"/>
        <v>-0.24494314137801457</v>
      </c>
      <c r="M297">
        <f t="shared" si="32"/>
        <v>-0.4445893733621889</v>
      </c>
      <c r="N297" s="13">
        <f t="shared" si="33"/>
        <v>1.2478777146680658E-5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5.0846981276395669</v>
      </c>
      <c r="H298" s="10">
        <f t="shared" si="34"/>
        <v>-0.43579153448803459</v>
      </c>
      <c r="I298">
        <f t="shared" si="30"/>
        <v>-5.2294984138564153</v>
      </c>
      <c r="K298">
        <f t="shared" si="31"/>
        <v>-0.24199665079640834</v>
      </c>
      <c r="M298">
        <f t="shared" si="32"/>
        <v>-0.4395272654409218</v>
      </c>
      <c r="N298" s="13">
        <f t="shared" si="33"/>
        <v>1.3955685752359555E-5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5.0956705755137994</v>
      </c>
      <c r="H299" s="10">
        <f t="shared" si="34"/>
        <v>-0.43058441252503538</v>
      </c>
      <c r="I299">
        <f t="shared" si="30"/>
        <v>-5.1670129503004247</v>
      </c>
      <c r="K299">
        <f t="shared" si="31"/>
        <v>-0.23908564517905234</v>
      </c>
      <c r="M299">
        <f t="shared" si="32"/>
        <v>-0.43452246516048487</v>
      </c>
      <c r="N299" s="13">
        <f t="shared" si="33"/>
        <v>1.5508258559570721E-5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5.1066430233880382</v>
      </c>
      <c r="H300" s="10">
        <f t="shared" si="34"/>
        <v>-0.42543488560550885</v>
      </c>
      <c r="I300">
        <f t="shared" si="30"/>
        <v>-5.1052186272661064</v>
      </c>
      <c r="K300">
        <f t="shared" si="31"/>
        <v>-0.23620969672575587</v>
      </c>
      <c r="M300">
        <f t="shared" si="32"/>
        <v>-0.4295743362544176</v>
      </c>
      <c r="N300" s="13">
        <f t="shared" si="33"/>
        <v>1.7135051674751064E-5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5.1176154712622814</v>
      </c>
      <c r="H301" s="10">
        <f t="shared" si="34"/>
        <v>-0.42034236873363928</v>
      </c>
      <c r="I301">
        <f t="shared" si="30"/>
        <v>-5.0441084248036709</v>
      </c>
      <c r="K301">
        <f t="shared" si="31"/>
        <v>-0.23336838278253233</v>
      </c>
      <c r="M301">
        <f t="shared" si="32"/>
        <v>-0.42468224906872981</v>
      </c>
      <c r="N301" s="13">
        <f t="shared" si="33"/>
        <v>1.8834561322905484E-5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5.1285879191365193</v>
      </c>
      <c r="H302" s="10">
        <f t="shared" si="34"/>
        <v>-0.41530628246716661</v>
      </c>
      <c r="I302">
        <f t="shared" si="30"/>
        <v>-4.9836753896059989</v>
      </c>
      <c r="K302">
        <f t="shared" si="31"/>
        <v>-0.23056128578094981</v>
      </c>
      <c r="M302">
        <f t="shared" si="32"/>
        <v>-0.41984558050935322</v>
      </c>
      <c r="N302" s="13">
        <f t="shared" si="33"/>
        <v>2.0605226715799214E-5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5.1395603670107581</v>
      </c>
      <c r="H303" s="10">
        <f t="shared" si="34"/>
        <v>-0.41032605286560142</v>
      </c>
      <c r="I303">
        <f t="shared" si="30"/>
        <v>-4.923912634387217</v>
      </c>
      <c r="K303">
        <f t="shared" si="31"/>
        <v>-0.22778799317811688</v>
      </c>
      <c r="M303">
        <f t="shared" si="32"/>
        <v>-0.41506371398939557</v>
      </c>
      <c r="N303" s="13">
        <f t="shared" si="33"/>
        <v>2.2445432923910407E-5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5.1505328148849907</v>
      </c>
      <c r="H304" s="10">
        <f t="shared" si="34"/>
        <v>-0.40540111143881669</v>
      </c>
      <c r="I304">
        <f t="shared" si="30"/>
        <v>-4.8648133372658</v>
      </c>
      <c r="K304">
        <f t="shared" si="31"/>
        <v>-0.22504809739731724</v>
      </c>
      <c r="M304">
        <f t="shared" si="32"/>
        <v>-0.41033603937625518</v>
      </c>
      <c r="N304" s="13">
        <f t="shared" si="33"/>
        <v>2.4353513747710943E-5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5.161505262759233</v>
      </c>
      <c r="H305" s="10">
        <f t="shared" si="34"/>
        <v>-0.40053089509596868</v>
      </c>
      <c r="I305">
        <f t="shared" si="30"/>
        <v>-4.8063707411516239</v>
      </c>
      <c r="K305">
        <f t="shared" si="31"/>
        <v>-0.22234119576926065</v>
      </c>
      <c r="M305">
        <f t="shared" si="32"/>
        <v>-0.40566195293856788</v>
      </c>
      <c r="N305" s="13">
        <f t="shared" si="33"/>
        <v>2.6327754584098829E-5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5.1724777106334718</v>
      </c>
      <c r="H306" s="10">
        <f t="shared" si="34"/>
        <v>-0.39571484609483099</v>
      </c>
      <c r="I306">
        <f t="shared" si="30"/>
        <v>-4.7485781531379718</v>
      </c>
      <c r="K306">
        <f t="shared" si="31"/>
        <v>-0.21966689047398638</v>
      </c>
      <c r="M306">
        <f t="shared" si="32"/>
        <v>-0.40104085729309125</v>
      </c>
      <c r="N306" s="13">
        <f t="shared" si="33"/>
        <v>2.8366395283993701E-5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5.1834501585077088</v>
      </c>
      <c r="H307" s="10">
        <f t="shared" si="34"/>
        <v>-0.3909524119914578</v>
      </c>
      <c r="I307">
        <f t="shared" si="30"/>
        <v>-4.6914289438974937</v>
      </c>
      <c r="K307">
        <f t="shared" si="31"/>
        <v>-0.21702478848336784</v>
      </c>
      <c r="M307">
        <f t="shared" si="32"/>
        <v>-0.3964721613514533</v>
      </c>
      <c r="N307" s="13">
        <f t="shared" si="33"/>
        <v>3.0467632997170689E-5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5.1944226063819414</v>
      </c>
      <c r="H308" s="10">
        <f t="shared" si="34"/>
        <v>-0.38624304559027783</v>
      </c>
      <c r="I308">
        <f t="shared" si="30"/>
        <v>-4.6349165470833338</v>
      </c>
      <c r="K308">
        <f t="shared" si="31"/>
        <v>-0.21441450150425742</v>
      </c>
      <c r="M308">
        <f t="shared" si="32"/>
        <v>-0.39195528026688026</v>
      </c>
      <c r="N308" s="13">
        <f t="shared" si="33"/>
        <v>3.2629625000579193E-5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5.2053950542561847</v>
      </c>
      <c r="H309" s="10">
        <f t="shared" si="34"/>
        <v>-0.38158620489455641</v>
      </c>
      <c r="I309">
        <f t="shared" si="30"/>
        <v>-4.579034458734677</v>
      </c>
      <c r="K309">
        <f t="shared" si="31"/>
        <v>-0.21183564592224038</v>
      </c>
      <c r="M309">
        <f t="shared" si="32"/>
        <v>-0.38748963538086578</v>
      </c>
      <c r="N309" s="13">
        <f t="shared" si="33"/>
        <v>3.4850491506686872E-5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5.2163675021304226</v>
      </c>
      <c r="H310" s="10">
        <f t="shared" si="34"/>
        <v>-0.37698135305729713</v>
      </c>
      <c r="I310">
        <f t="shared" si="30"/>
        <v>-4.5237762366875653</v>
      </c>
      <c r="K310">
        <f t="shared" si="31"/>
        <v>-0.20928784274602097</v>
      </c>
      <c r="M310">
        <f t="shared" si="32"/>
        <v>-0.38307465416985736</v>
      </c>
      <c r="N310" s="13">
        <f t="shared" si="33"/>
        <v>3.7128318448327787E-5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5.2273399500046596</v>
      </c>
      <c r="H311" s="10">
        <f t="shared" si="34"/>
        <v>-0.37242795833251258</v>
      </c>
      <c r="I311">
        <f t="shared" si="30"/>
        <v>-4.4691354999901511</v>
      </c>
      <c r="K311">
        <f t="shared" si="31"/>
        <v>-0.2067707175523979</v>
      </c>
      <c r="M311">
        <f t="shared" si="32"/>
        <v>-0.37870977019191354</v>
      </c>
      <c r="N311" s="13">
        <f t="shared" si="33"/>
        <v>3.9461160236910614E-5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5.2383123978788921</v>
      </c>
      <c r="H312" s="10">
        <f t="shared" si="34"/>
        <v>-0.36792549402694408</v>
      </c>
      <c r="I312">
        <f t="shared" si="30"/>
        <v>-4.4151059283233289</v>
      </c>
      <c r="K312">
        <f t="shared" si="31"/>
        <v>-0.20428390043186531</v>
      </c>
      <c r="M312">
        <f t="shared" si="32"/>
        <v>-0.37439442303341752</v>
      </c>
      <c r="N312" s="13">
        <f t="shared" si="33"/>
        <v>4.1847042490793511E-5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5.2492848457531363</v>
      </c>
      <c r="H313" s="10">
        <f t="shared" si="34"/>
        <v>-0.36347343845218005</v>
      </c>
      <c r="I313">
        <f t="shared" si="30"/>
        <v>-4.3616812614261606</v>
      </c>
      <c r="K313">
        <f t="shared" si="31"/>
        <v>-0.20182702593480567</v>
      </c>
      <c r="M313">
        <f t="shared" si="32"/>
        <v>-0.37012805825582162</v>
      </c>
      <c r="N313" s="13">
        <f t="shared" si="33"/>
        <v>4.4283964731018571E-5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5.2602572936273742</v>
      </c>
      <c r="H314" s="10">
        <f t="shared" si="34"/>
        <v>-0.35907127487723145</v>
      </c>
      <c r="I314">
        <f t="shared" si="30"/>
        <v>-4.3088552985267778</v>
      </c>
      <c r="K314">
        <f t="shared" si="31"/>
        <v>-0.19939973301829955</v>
      </c>
      <c r="M314">
        <f t="shared" si="32"/>
        <v>-0.36591012734248807</v>
      </c>
      <c r="N314" s="13">
        <f t="shared" si="33"/>
        <v>4.6769903041546515E-5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5.2712297415016121</v>
      </c>
      <c r="H315" s="10">
        <f t="shared" si="34"/>
        <v>-0.35471849148149748</v>
      </c>
      <c r="I315">
        <f t="shared" si="30"/>
        <v>-4.2566218977779702</v>
      </c>
      <c r="K315">
        <f t="shared" si="31"/>
        <v>-0.19700166499350646</v>
      </c>
      <c r="M315">
        <f t="shared" si="32"/>
        <v>-0.36174008764557108</v>
      </c>
      <c r="N315" s="13">
        <f t="shared" si="33"/>
        <v>4.9302812691333192E-5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5.2822021893758446</v>
      </c>
      <c r="H316" s="10">
        <f t="shared" si="34"/>
        <v>-0.35041458130819486</v>
      </c>
      <c r="I316">
        <f t="shared" si="30"/>
        <v>-4.2049749756983381</v>
      </c>
      <c r="K316">
        <f t="shared" si="31"/>
        <v>-0.194632469473657</v>
      </c>
      <c r="M316">
        <f t="shared" si="32"/>
        <v>-0.35761740233303935</v>
      </c>
      <c r="N316" s="13">
        <f t="shared" si="33"/>
        <v>5.1880630715941766E-5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5.2931746372500879</v>
      </c>
      <c r="H317" s="10">
        <f t="shared" si="34"/>
        <v>-0.34615904221820049</v>
      </c>
      <c r="I317">
        <f t="shared" si="30"/>
        <v>-4.1539085066184054</v>
      </c>
      <c r="K317">
        <f t="shared" si="31"/>
        <v>-0.19229179832261589</v>
      </c>
      <c r="M317">
        <f t="shared" si="32"/>
        <v>-0.35354154033578783</v>
      </c>
      <c r="N317" s="13">
        <f t="shared" si="33"/>
        <v>5.4501278456180679E-5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5.3041470851243258</v>
      </c>
      <c r="H318" s="10">
        <f t="shared" si="34"/>
        <v>-0.34195137684436183</v>
      </c>
      <c r="I318">
        <f t="shared" si="30"/>
        <v>-4.103416522132342</v>
      </c>
      <c r="K318">
        <f t="shared" si="31"/>
        <v>-0.18997930760404486</v>
      </c>
      <c r="M318">
        <f t="shared" si="32"/>
        <v>-0.34951197629491537</v>
      </c>
      <c r="N318" s="13">
        <f t="shared" si="33"/>
        <v>5.716266405171049E-5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5.3151195329985645</v>
      </c>
      <c r="H319" s="10">
        <f t="shared" si="34"/>
        <v>-0.33779109254620732</v>
      </c>
      <c r="I319">
        <f t="shared" si="30"/>
        <v>-4.0534931105544878</v>
      </c>
      <c r="K319">
        <f t="shared" si="31"/>
        <v>-0.18769465753112077</v>
      </c>
      <c r="M319">
        <f t="shared" si="32"/>
        <v>-0.34552819050911193</v>
      </c>
      <c r="N319" s="13">
        <f t="shared" si="33"/>
        <v>5.9862684887582754E-5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5.3260919808727953</v>
      </c>
      <c r="H320" s="10">
        <f t="shared" si="34"/>
        <v>-0.33367770136512798</v>
      </c>
      <c r="I320">
        <f t="shared" si="30"/>
        <v>-4.0041324163815357</v>
      </c>
      <c r="K320">
        <f t="shared" si="31"/>
        <v>-0.18543751241684284</v>
      </c>
      <c r="M320">
        <f t="shared" si="32"/>
        <v>-0.34158966888223852</v>
      </c>
      <c r="N320" s="13">
        <f t="shared" si="33"/>
        <v>6.259922999181234E-5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5.3370644287470386</v>
      </c>
      <c r="H321" s="10">
        <f t="shared" si="34"/>
        <v>-0.32961071997997604</v>
      </c>
      <c r="I321">
        <f t="shared" si="30"/>
        <v>-3.9553286397597125</v>
      </c>
      <c r="K321">
        <f t="shared" si="31"/>
        <v>-0.183207540624893</v>
      </c>
      <c r="M321">
        <f t="shared" si="32"/>
        <v>-0.33769590287105566</v>
      </c>
      <c r="N321" s="13">
        <f t="shared" si="33"/>
        <v>6.5370182382206647E-5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5.3480368766212782</v>
      </c>
      <c r="H322" s="10">
        <f t="shared" si="34"/>
        <v>-0.32558966966313768</v>
      </c>
      <c r="I322">
        <f t="shared" si="30"/>
        <v>-3.907076035957652</v>
      </c>
      <c r="K322">
        <f t="shared" si="31"/>
        <v>-0.18100441452107832</v>
      </c>
      <c r="M322">
        <f t="shared" si="32"/>
        <v>-0.33384638943317496</v>
      </c>
      <c r="N322" s="13">
        <f t="shared" si="33"/>
        <v>6.8173421360924463E-5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5.3590093244955153</v>
      </c>
      <c r="H323" s="10">
        <f t="shared" si="34"/>
        <v>-0.32161407623700461</v>
      </c>
      <c r="I323">
        <f t="shared" si="30"/>
        <v>-3.8593689148440555</v>
      </c>
      <c r="K323">
        <f t="shared" si="31"/>
        <v>-0.17882781042530876</v>
      </c>
      <c r="M323">
        <f t="shared" si="32"/>
        <v>-0.33004063097517061</v>
      </c>
      <c r="N323" s="13">
        <f t="shared" si="33"/>
        <v>7.1006824755307917E-5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5.3699817723697478</v>
      </c>
      <c r="H324" s="10">
        <f t="shared" si="34"/>
        <v>-0.31768347003091874</v>
      </c>
      <c r="I324">
        <f t="shared" si="30"/>
        <v>-3.8122016403710246</v>
      </c>
      <c r="K324">
        <f t="shared" si="31"/>
        <v>-0.17667740856414102</v>
      </c>
      <c r="M324">
        <f t="shared" si="32"/>
        <v>-0.32627813530092614</v>
      </c>
      <c r="N324" s="13">
        <f t="shared" si="33"/>
        <v>7.3868271103471491E-5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5.3809542202439911</v>
      </c>
      <c r="H325" s="10">
        <f t="shared" si="34"/>
        <v>-0.31379738583853284</v>
      </c>
      <c r="I325">
        <f t="shared" si="30"/>
        <v>-3.7655686300623943</v>
      </c>
      <c r="K325">
        <f t="shared" si="31"/>
        <v>-0.17455289302386257</v>
      </c>
      <c r="M325">
        <f t="shared" si="32"/>
        <v>-0.32255841556018888</v>
      </c>
      <c r="N325" s="13">
        <f t="shared" si="33"/>
        <v>7.6755641783740578E-5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5.391926668118229</v>
      </c>
      <c r="H326" s="10">
        <f t="shared" si="34"/>
        <v>-0.30995536287564041</v>
      </c>
      <c r="I326">
        <f t="shared" si="30"/>
        <v>-3.7194643545076849</v>
      </c>
      <c r="K326">
        <f t="shared" si="31"/>
        <v>-0.17245395170413094</v>
      </c>
      <c r="M326">
        <f t="shared" si="32"/>
        <v>-0.31888099019737837</v>
      </c>
      <c r="N326" s="13">
        <f t="shared" si="33"/>
        <v>7.9666823086555163E-5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5.402899115992466</v>
      </c>
      <c r="H327" s="10">
        <f t="shared" si="34"/>
        <v>-0.3061569447384036</v>
      </c>
      <c r="I327">
        <f t="shared" si="30"/>
        <v>-3.6738833368608432</v>
      </c>
      <c r="K327">
        <f t="shared" si="31"/>
        <v>-0.17038027627213168</v>
      </c>
      <c r="M327">
        <f t="shared" si="32"/>
        <v>-0.31524538290060383</v>
      </c>
      <c r="N327" s="13">
        <f t="shared" si="33"/>
        <v>8.2599708228137486E-5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5.4138715638667048</v>
      </c>
      <c r="H328" s="10">
        <f t="shared" si="34"/>
        <v>-0.30240167936204343</v>
      </c>
      <c r="I328">
        <f t="shared" si="30"/>
        <v>-3.6288201523445212</v>
      </c>
      <c r="K328">
        <f t="shared" si="31"/>
        <v>-0.16833156211728209</v>
      </c>
      <c r="M328">
        <f t="shared" si="32"/>
        <v>-0.31165112255095384</v>
      </c>
      <c r="N328" s="13">
        <f t="shared" si="33"/>
        <v>8.5552199304881203E-5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5.4248440117409427</v>
      </c>
      <c r="H329" s="10">
        <f t="shared" si="34"/>
        <v>-0.29868911897995476</v>
      </c>
      <c r="I329">
        <f t="shared" si="30"/>
        <v>-3.5842694277594571</v>
      </c>
      <c r="K329">
        <f t="shared" si="31"/>
        <v>-0.16630750830645891</v>
      </c>
      <c r="M329">
        <f t="shared" si="32"/>
        <v>-0.30809774317204047</v>
      </c>
      <c r="N329" s="13">
        <f t="shared" si="33"/>
        <v>8.8522209187900526E-5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5.4358164596151806</v>
      </c>
      <c r="H330" s="10">
        <f t="shared" si="34"/>
        <v>-0.29501882008325003</v>
      </c>
      <c r="I330">
        <f t="shared" si="30"/>
        <v>-3.5402258409990006</v>
      </c>
      <c r="K330">
        <f t="shared" si="31"/>
        <v>-0.16430781753974683</v>
      </c>
      <c r="M330">
        <f t="shared" si="32"/>
        <v>-0.30458478387980575</v>
      </c>
      <c r="N330" s="13">
        <f t="shared" si="33"/>
        <v>9.1507663357014748E-5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5.4467889074894185</v>
      </c>
      <c r="H331" s="10">
        <f t="shared" si="34"/>
        <v>-0.29139034338073411</v>
      </c>
      <c r="I331">
        <f t="shared" si="30"/>
        <v>-3.4966841205688093</v>
      </c>
      <c r="K331">
        <f t="shared" si="31"/>
        <v>-0.16233219610670391</v>
      </c>
      <c r="M331">
        <f t="shared" si="32"/>
        <v>-0.30111178883260503</v>
      </c>
      <c r="N331" s="13">
        <f t="shared" si="33"/>
        <v>9.4506501673701895E-5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5.4577613553636555</v>
      </c>
      <c r="H332" s="10">
        <f t="shared" si="34"/>
        <v>-0.28780325375930227</v>
      </c>
      <c r="I332">
        <f t="shared" si="30"/>
        <v>-3.4536390451116272</v>
      </c>
      <c r="K332">
        <f t="shared" si="31"/>
        <v>-0.16038035384314148</v>
      </c>
      <c r="M332">
        <f t="shared" si="32"/>
        <v>-0.29767830718157307</v>
      </c>
      <c r="N332" s="13">
        <f t="shared" si="33"/>
        <v>9.7516680092702172E-5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5.4687338032378943</v>
      </c>
      <c r="H333" s="10">
        <f t="shared" si="34"/>
        <v>-0.2842571202447623</v>
      </c>
      <c r="I333">
        <f t="shared" si="30"/>
        <v>-3.4110854429371473</v>
      </c>
      <c r="K333">
        <f t="shared" si="31"/>
        <v>-0.15845200408840757</v>
      </c>
      <c r="M333">
        <f t="shared" si="32"/>
        <v>-0.294283893021275</v>
      </c>
      <c r="N333" s="13">
        <f t="shared" si="33"/>
        <v>1.0053617231181629E-4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5.4797062511121313</v>
      </c>
      <c r="H334" s="10">
        <f t="shared" si="34"/>
        <v>-0.28075151596307524</v>
      </c>
      <c r="I334">
        <f t="shared" si="30"/>
        <v>-3.3690181915569029</v>
      </c>
      <c r="K334">
        <f t="shared" si="31"/>
        <v>-0.15654686364317497</v>
      </c>
      <c r="M334">
        <f t="shared" si="32"/>
        <v>-0.29092810534065533</v>
      </c>
      <c r="N334" s="13">
        <f t="shared" si="33"/>
        <v>1.0356297135987597E-4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5.490678698986371</v>
      </c>
      <c r="H335" s="10">
        <f t="shared" si="34"/>
        <v>-0.2772860181020117</v>
      </c>
      <c r="I335">
        <f t="shared" si="30"/>
        <v>-3.3274322172241404</v>
      </c>
      <c r="K335">
        <f t="shared" si="31"/>
        <v>-0.15466465272772287</v>
      </c>
      <c r="M335">
        <f t="shared" si="32"/>
        <v>-0.28761050797428306</v>
      </c>
      <c r="N335" s="13">
        <f t="shared" si="33"/>
        <v>1.0659509112263386E-4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5.501651146860608</v>
      </c>
      <c r="H336" s="10">
        <f t="shared" si="34"/>
        <v>-0.27386020787322246</v>
      </c>
      <c r="I336">
        <f t="shared" si="30"/>
        <v>-3.2863224944786698</v>
      </c>
      <c r="K336">
        <f t="shared" si="31"/>
        <v>-0.15280509494071409</v>
      </c>
      <c r="M336">
        <f t="shared" si="32"/>
        <v>-0.28433066955390907</v>
      </c>
      <c r="N336" s="13">
        <f t="shared" si="33"/>
        <v>1.0963056780672656E-4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5.512623594734845</v>
      </c>
      <c r="H337" s="10">
        <f t="shared" si="34"/>
        <v>-0.27047367047471604</v>
      </c>
      <c r="I337">
        <f t="shared" si="30"/>
        <v>-3.2456840456965925</v>
      </c>
      <c r="K337">
        <f t="shared" si="31"/>
        <v>-0.1509679172184539</v>
      </c>
      <c r="M337">
        <f t="shared" si="32"/>
        <v>-0.28108816346032611</v>
      </c>
      <c r="N337" s="13">
        <f t="shared" si="33"/>
        <v>1.1266746134156536E-4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5.5235960426090838</v>
      </c>
      <c r="H338" s="10">
        <f t="shared" si="34"/>
        <v>-0.26712599505374407</v>
      </c>
      <c r="I338">
        <f t="shared" si="30"/>
        <v>-3.2055119406449286</v>
      </c>
      <c r="K338">
        <f t="shared" si="31"/>
        <v>-0.14915284979463367</v>
      </c>
      <c r="M338">
        <f t="shared" si="32"/>
        <v>-0.27788256777555154</v>
      </c>
      <c r="N338" s="13">
        <f t="shared" si="33"/>
        <v>1.157038567195325E-4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5.5345684904833217</v>
      </c>
      <c r="H339" s="10">
        <f t="shared" si="34"/>
        <v>-0.26381677467008574</v>
      </c>
      <c r="I339">
        <f t="shared" si="30"/>
        <v>-3.1658012960410291</v>
      </c>
      <c r="K339">
        <f t="shared" si="31"/>
        <v>-0.14735962616055034</v>
      </c>
      <c r="M339">
        <f t="shared" si="32"/>
        <v>-0.27471346523532808</v>
      </c>
      <c r="N339" s="13">
        <f t="shared" si="33"/>
        <v>1.1873786527464142E-4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5.5455409383575587</v>
      </c>
      <c r="H340" s="10">
        <f t="shared" si="34"/>
        <v>-0.26054560625973278</v>
      </c>
      <c r="I340">
        <f t="shared" ref="I340:I403" si="37">H340*$E$6</f>
        <v>-3.1265472751167933</v>
      </c>
      <c r="K340">
        <f t="shared" ref="K340:K403" si="38">$L$9*$L$4*EXP(-$L$6*(G340/$L$10-1))+6*$L$4*EXP(-$L$6*(SQRT(2)*G340/$L$10-1))-SQRT($L$9*$L$5^2*EXP(-2*$L$7*(G340/$L$10-1))+6*$L$5^2*EXP(-2*$L$7*(SQRT(2)*G340/$L$10-1)))</f>
        <v>-0.14558798302579598</v>
      </c>
      <c r="M340">
        <f t="shared" ref="M340:M403" si="39">$L$9*$O$6*EXP(-$O$4*(G340/$L$10-1))+6*$O$6*EXP(-$O$4*(SQRT(2)*G340/$L$10-1))-SQRT($L$9*$O$7^2*EXP(-2*$O$5*(G340/$L$10-1))+6*$O$7^2*EXP(-2*$O$5*(SQRT(2)*G340/$L$10-1)))</f>
        <v>-0.27158044318194835</v>
      </c>
      <c r="N340" s="13">
        <f t="shared" ref="N340:N403" si="40">(M340-H340)^2*O340</f>
        <v>1.2176762589989208E-4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5.5565133862317975</v>
      </c>
      <c r="H341" s="10">
        <f t="shared" ref="H341:H404" si="41">-(-$B$4)*(1+D341+$E$5*D341^3)*EXP(-D341)</f>
        <v>-0.25731209059896515</v>
      </c>
      <c r="I341">
        <f t="shared" si="37"/>
        <v>-3.0877450871875816</v>
      </c>
      <c r="K341">
        <f t="shared" si="38"/>
        <v>-0.143837660279414</v>
      </c>
      <c r="M341">
        <f t="shared" si="39"/>
        <v>-0.26848309351740712</v>
      </c>
      <c r="N341" s="13">
        <f t="shared" si="40"/>
        <v>1.247913062038391E-4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5.5674858341060354</v>
      </c>
      <c r="H342" s="10">
        <f t="shared" si="41"/>
        <v>-0.25411583226881951</v>
      </c>
      <c r="I342">
        <f t="shared" si="37"/>
        <v>-3.0493899872258341</v>
      </c>
      <c r="K342">
        <f t="shared" si="38"/>
        <v>-0.14210840095151756</v>
      </c>
      <c r="M342">
        <f t="shared" si="39"/>
        <v>-0.26542101265688789</v>
      </c>
      <c r="N342" s="13">
        <f t="shared" si="40"/>
        <v>1.2780710360676595E-4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5.5784582819802733</v>
      </c>
      <c r="H343" s="10">
        <f t="shared" si="41"/>
        <v>-0.25095643961993985</v>
      </c>
      <c r="I343">
        <f t="shared" si="37"/>
        <v>-3.0114772754392782</v>
      </c>
      <c r="K343">
        <f t="shared" si="38"/>
        <v>-0.14039995117536347</v>
      </c>
      <c r="M343">
        <f t="shared" si="39"/>
        <v>-0.26239380148258284</v>
      </c>
      <c r="N343" s="13">
        <f t="shared" si="40"/>
        <v>1.3081324637704037E-4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5.5894307298545112</v>
      </c>
      <c r="H344" s="10">
        <f t="shared" si="41"/>
        <v>-0.24783352473781251</v>
      </c>
      <c r="I344">
        <f t="shared" si="37"/>
        <v>-2.9740022968537501</v>
      </c>
      <c r="K344">
        <f t="shared" si="38"/>
        <v>-0.13871206014987678</v>
      </c>
      <c r="M344">
        <f t="shared" si="39"/>
        <v>-0.25940106529784884</v>
      </c>
      <c r="N344" s="13">
        <f t="shared" si="40"/>
        <v>1.3380799460808581E-4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5.60040317772875</v>
      </c>
      <c r="H345" s="10">
        <f t="shared" si="41"/>
        <v>-0.24474670340837545</v>
      </c>
      <c r="I345">
        <f t="shared" si="37"/>
        <v>-2.9369604409005055</v>
      </c>
      <c r="K345">
        <f t="shared" si="38"/>
        <v>-0.13704448010262385</v>
      </c>
      <c r="M345">
        <f t="shared" si="39"/>
        <v>-0.25644241378170884</v>
      </c>
      <c r="N345" s="13">
        <f t="shared" si="40"/>
        <v>1.3678964113689827E-4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5.611375625602987</v>
      </c>
      <c r="H346" s="10">
        <f t="shared" si="41"/>
        <v>-0.24169559508400229</v>
      </c>
      <c r="I346">
        <f t="shared" si="37"/>
        <v>-2.9003471410080275</v>
      </c>
      <c r="K346">
        <f t="shared" si="38"/>
        <v>-0.13539696625322509</v>
      </c>
      <c r="M346">
        <f t="shared" si="39"/>
        <v>-0.25351746094369226</v>
      </c>
      <c r="N346" s="13">
        <f t="shared" si="40"/>
        <v>1.3975651240450334E-4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5.6223480734772249</v>
      </c>
      <c r="H347" s="10">
        <f t="shared" si="41"/>
        <v>-0.23867982284985267</v>
      </c>
      <c r="I347">
        <f t="shared" si="37"/>
        <v>-2.8641578741982321</v>
      </c>
      <c r="K347">
        <f t="shared" si="38"/>
        <v>-0.13376927677720438</v>
      </c>
      <c r="M347">
        <f t="shared" si="39"/>
        <v>-0.25062582507902126</v>
      </c>
      <c r="N347" s="13">
        <f t="shared" si="40"/>
        <v>1.4270696925930079E-4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5.6333205213514637</v>
      </c>
      <c r="H348" s="10">
        <f t="shared" si="41"/>
        <v>-0.23569901339058805</v>
      </c>
      <c r="I348">
        <f t="shared" si="37"/>
        <v>-2.8283881606870565</v>
      </c>
      <c r="K348">
        <f t="shared" si="38"/>
        <v>-0.13216117277027234</v>
      </c>
      <c r="M348">
        <f t="shared" si="39"/>
        <v>-0.24776712872414694</v>
      </c>
      <c r="N348" s="13">
        <f t="shared" si="40"/>
        <v>1.4563940770407927E-4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5.6442929692257007</v>
      </c>
      <c r="H349" s="10">
        <f t="shared" si="41"/>
        <v>-0.23275279695744527</v>
      </c>
      <c r="I349">
        <f t="shared" si="37"/>
        <v>-2.7930335634893435</v>
      </c>
      <c r="K349">
        <f t="shared" si="38"/>
        <v>-0.13057241821303467</v>
      </c>
      <c r="M349">
        <f t="shared" si="39"/>
        <v>-0.24494099861263136</v>
      </c>
      <c r="N349" s="13">
        <f t="shared" si="40"/>
        <v>1.4855225958748075E-4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5.6552654170999377</v>
      </c>
      <c r="H350" s="10">
        <f t="shared" si="41"/>
        <v>-0.22984080733566681</v>
      </c>
      <c r="I350">
        <f t="shared" si="37"/>
        <v>-2.7580896880280017</v>
      </c>
      <c r="K350">
        <f t="shared" si="38"/>
        <v>-0.12900277993612291</v>
      </c>
      <c r="M350">
        <f t="shared" si="39"/>
        <v>-0.24214706563138153</v>
      </c>
      <c r="N350" s="13">
        <f t="shared" si="40"/>
        <v>1.5144399324084728E-4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5.6662378649741774</v>
      </c>
      <c r="H351" s="10">
        <f t="shared" si="41"/>
        <v>-0.22696268181227902</v>
      </c>
      <c r="I351">
        <f t="shared" si="37"/>
        <v>-2.7235521817473485</v>
      </c>
      <c r="K351">
        <f t="shared" si="38"/>
        <v>-0.12745202758574384</v>
      </c>
      <c r="M351">
        <f t="shared" si="39"/>
        <v>-0.23938496477723437</v>
      </c>
      <c r="N351" s="13">
        <f t="shared" si="40"/>
        <v>1.5431311406141976E-4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5.6772103128484144</v>
      </c>
      <c r="H352" s="10">
        <f t="shared" si="41"/>
        <v>-0.2241180611442192</v>
      </c>
      <c r="I352">
        <f t="shared" si="37"/>
        <v>-2.6894167337306305</v>
      </c>
      <c r="K352">
        <f t="shared" si="38"/>
        <v>-0.12591993358964199</v>
      </c>
      <c r="M352">
        <f t="shared" si="39"/>
        <v>-0.23665433511389808</v>
      </c>
      <c r="N352" s="13">
        <f t="shared" si="40"/>
        <v>1.5715816504284825E-4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5.6881827607226514</v>
      </c>
      <c r="H353" s="10">
        <f t="shared" si="41"/>
        <v>-0.22130658952680074</v>
      </c>
      <c r="I353">
        <f t="shared" si="37"/>
        <v>-2.655679074321609</v>
      </c>
      <c r="K353">
        <f t="shared" si="38"/>
        <v>-0.12440627312346811</v>
      </c>
      <c r="M353">
        <f t="shared" si="39"/>
        <v>-0.23395481972924095</v>
      </c>
      <c r="N353" s="13">
        <f t="shared" si="40"/>
        <v>1.599777272539208E-4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5.6991552085968902</v>
      </c>
      <c r="H354" s="10">
        <f t="shared" si="41"/>
        <v>-0.21852791456251847</v>
      </c>
      <c r="I354">
        <f t="shared" si="37"/>
        <v>-2.6223349747502214</v>
      </c>
      <c r="K354">
        <f t="shared" si="38"/>
        <v>-0.12291082407755323</v>
      </c>
      <c r="M354">
        <f t="shared" si="39"/>
        <v>-0.23128606569294041</v>
      </c>
      <c r="N354" s="13">
        <f t="shared" si="40"/>
        <v>1.6277042026668678E-4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5.7101276564711281</v>
      </c>
      <c r="H355" s="10">
        <f t="shared" si="41"/>
        <v>-0.21578168723018315</v>
      </c>
      <c r="I355">
        <f t="shared" si="37"/>
        <v>-2.5893802467621976</v>
      </c>
      <c r="K355">
        <f t="shared" si="38"/>
        <v>-0.12143336702408182</v>
      </c>
      <c r="M355">
        <f t="shared" si="39"/>
        <v>-0.22864772401448552</v>
      </c>
      <c r="N355" s="13">
        <f t="shared" si="40"/>
        <v>1.6553490253502168E-4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5.721100104345366</v>
      </c>
      <c r="H356" s="10">
        <f t="shared" si="41"/>
        <v>-0.21306756185438713</v>
      </c>
      <c r="I356">
        <f t="shared" si="37"/>
        <v>-2.5568107422526456</v>
      </c>
      <c r="K356">
        <f t="shared" si="38"/>
        <v>-0.11997368518465842</v>
      </c>
      <c r="M356">
        <f t="shared" si="39"/>
        <v>-0.22603944960153427</v>
      </c>
      <c r="N356" s="13">
        <f t="shared" si="40"/>
        <v>1.6826987172458604E-4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5.732072552219603</v>
      </c>
      <c r="H357" s="10">
        <f t="shared" si="41"/>
        <v>-0.2103851960752901</v>
      </c>
      <c r="I357">
        <f t="shared" si="37"/>
        <v>-2.5246223529034815</v>
      </c>
      <c r="K357">
        <f t="shared" si="38"/>
        <v>-0.11853156439826404</v>
      </c>
      <c r="M357">
        <f t="shared" si="39"/>
        <v>-0.2234609012186273</v>
      </c>
      <c r="N357" s="13">
        <f t="shared" si="40"/>
        <v>1.7097406499549481E-4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5.7430450000938427</v>
      </c>
      <c r="H358" s="10">
        <f t="shared" si="41"/>
        <v>-0.20773425081872643</v>
      </c>
      <c r="I358">
        <f t="shared" si="37"/>
        <v>-2.4928110098247171</v>
      </c>
      <c r="K358">
        <f t="shared" si="38"/>
        <v>-0.11710679308959876</v>
      </c>
      <c r="M358">
        <f t="shared" si="39"/>
        <v>-0.2209117414462575</v>
      </c>
      <c r="N358" s="13">
        <f t="shared" si="40"/>
        <v>1.7364625923866917E-4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5.7540174479680797</v>
      </c>
      <c r="H359" s="10">
        <f t="shared" si="41"/>
        <v>-0.20511439026662612</v>
      </c>
      <c r="I359">
        <f t="shared" si="37"/>
        <v>-2.4613726831995133</v>
      </c>
      <c r="K359">
        <f t="shared" si="38"/>
        <v>-0.11569916223780637</v>
      </c>
      <c r="M359">
        <f t="shared" si="39"/>
        <v>-0.21839163664029784</v>
      </c>
      <c r="N359" s="13">
        <f t="shared" si="40"/>
        <v>1.7628527126717898E-4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5.7649898958423176</v>
      </c>
      <c r="H360" s="10">
        <f t="shared" si="41"/>
        <v>-0.20252528182774496</v>
      </c>
      <c r="I360">
        <f t="shared" si="37"/>
        <v>-2.4303033819329394</v>
      </c>
      <c r="K360">
        <f t="shared" si="38"/>
        <v>-0.11430846534557242</v>
      </c>
      <c r="M360">
        <f t="shared" si="39"/>
        <v>-0.21590025689177894</v>
      </c>
      <c r="N360" s="13">
        <f t="shared" si="40"/>
        <v>1.7888995796353088E-4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5.7759623437165546</v>
      </c>
      <c r="H361" s="10">
        <f t="shared" si="41"/>
        <v>-0.19996659610870215</v>
      </c>
      <c r="I361">
        <f t="shared" si="37"/>
        <v>-2.3995991533044259</v>
      </c>
      <c r="K361">
        <f t="shared" si="38"/>
        <v>-0.11293449840859811</v>
      </c>
      <c r="M361">
        <f t="shared" si="39"/>
        <v>-0.21343727598703008</v>
      </c>
      <c r="N361" s="13">
        <f t="shared" si="40"/>
        <v>1.8145921638438881E-4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5.7869347915907934</v>
      </c>
      <c r="H362" s="10">
        <f t="shared" si="41"/>
        <v>-0.19743800688531757</v>
      </c>
      <c r="I362">
        <f t="shared" si="37"/>
        <v>-2.3692560826238109</v>
      </c>
      <c r="K362">
        <f t="shared" si="38"/>
        <v>-0.11157705988543942</v>
      </c>
      <c r="M362">
        <f t="shared" si="39"/>
        <v>-0.21100237136816771</v>
      </c>
      <c r="N362" s="13">
        <f t="shared" si="40"/>
        <v>1.8399198382360645E-4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5.7979072394650304</v>
      </c>
      <c r="H363" s="10">
        <f t="shared" si="41"/>
        <v>-0.1949391910742477</v>
      </c>
      <c r="I363">
        <f t="shared" si="37"/>
        <v>-2.3392702928909723</v>
      </c>
      <c r="K363">
        <f t="shared" si="38"/>
        <v>-0.11023595066771215</v>
      </c>
      <c r="M363">
        <f t="shared" si="39"/>
        <v>-0.20859522409394501</v>
      </c>
      <c r="N363" s="13">
        <f t="shared" si="40"/>
        <v>1.8648723783506327E-4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5.8088796873392701</v>
      </c>
      <c r="H364" s="10">
        <f t="shared" si="41"/>
        <v>-0.1924698287049128</v>
      </c>
      <c r="I364">
        <f t="shared" si="37"/>
        <v>-2.3096379444589537</v>
      </c>
      <c r="K364">
        <f t="shared" si="38"/>
        <v>-0.10891097405065417</v>
      </c>
      <c r="M364">
        <f t="shared" si="39"/>
        <v>-0.2062155188009489</v>
      </c>
      <c r="N364" s="13">
        <f t="shared" si="40"/>
        <v>1.8894399621626495E-4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5.8198521352135071</v>
      </c>
      <c r="H365" s="10">
        <f t="shared" si="41"/>
        <v>-0.19002960289171406</v>
      </c>
      <c r="I365">
        <f t="shared" si="37"/>
        <v>-2.2803552347005684</v>
      </c>
      <c r="K365">
        <f t="shared" si="38"/>
        <v>-0.10760193570404548</v>
      </c>
      <c r="M365">
        <f t="shared" si="39"/>
        <v>-0.20386294366515681</v>
      </c>
      <c r="N365" s="13">
        <f t="shared" si="40"/>
        <v>1.9136131695419377E-4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5.8308245830877441</v>
      </c>
      <c r="H366" s="10">
        <f t="shared" si="41"/>
        <v>-0.18761819980653377</v>
      </c>
      <c r="I366">
        <f t="shared" si="37"/>
        <v>-2.251418397678405</v>
      </c>
      <c r="K366">
        <f t="shared" si="38"/>
        <v>-0.1063086436434762</v>
      </c>
      <c r="M366">
        <f t="shared" si="39"/>
        <v>-0.20153719036383891</v>
      </c>
      <c r="N366" s="13">
        <f t="shared" si="40"/>
        <v>1.9373829813434961E-4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5.8417970309619829</v>
      </c>
      <c r="H367" s="10">
        <f t="shared" si="41"/>
        <v>-0.18523530865151691</v>
      </c>
      <c r="I367">
        <f t="shared" si="37"/>
        <v>-2.2228237038182028</v>
      </c>
      <c r="K367">
        <f t="shared" si="38"/>
        <v>-0.10503090820196441</v>
      </c>
      <c r="M367">
        <f t="shared" si="39"/>
        <v>-0.19923795403781586</v>
      </c>
      <c r="N367" s="13">
        <f t="shared" si="40"/>
        <v>1.9607407781443913E-4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5.8527694788362208</v>
      </c>
      <c r="H368" s="10">
        <f t="shared" si="41"/>
        <v>-0.18288062163212762</v>
      </c>
      <c r="I368">
        <f t="shared" si="37"/>
        <v>-2.1945674595855316</v>
      </c>
      <c r="K368">
        <f t="shared" si="38"/>
        <v>-0.10376854200191549</v>
      </c>
      <c r="M368">
        <f t="shared" si="39"/>
        <v>-0.19696493325406655</v>
      </c>
      <c r="N368" s="13">
        <f t="shared" si="40"/>
        <v>1.983678338638841E-4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5.8637419267104578</v>
      </c>
      <c r="H369" s="10">
        <f t="shared" si="41"/>
        <v>-0.1805538339304788</v>
      </c>
      <c r="I369">
        <f t="shared" si="37"/>
        <v>-2.1666460071657454</v>
      </c>
      <c r="K369">
        <f t="shared" si="38"/>
        <v>-0.10252135992742056</v>
      </c>
      <c r="M369">
        <f t="shared" si="39"/>
        <v>-0.19471782996868237</v>
      </c>
      <c r="N369" s="13">
        <f t="shared" si="40"/>
        <v>2.0061878377024625E-4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5.8747143745846966</v>
      </c>
      <c r="H370" s="10">
        <f t="shared" si="41"/>
        <v>-0.17825464367892857</v>
      </c>
      <c r="I370">
        <f t="shared" si="37"/>
        <v>-2.1390557241471431</v>
      </c>
      <c r="K370">
        <f t="shared" si="38"/>
        <v>-0.10128917909688918</v>
      </c>
      <c r="M370">
        <f t="shared" si="39"/>
        <v>-0.19249634949017036</v>
      </c>
      <c r="N370" s="13">
        <f t="shared" si="40"/>
        <v>2.0282618441395814E-4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5.8856868224589345</v>
      </c>
      <c r="H371" s="10">
        <f t="shared" si="41"/>
        <v>-0.17598275193394186</v>
      </c>
      <c r="I371">
        <f t="shared" si="37"/>
        <v>-2.1117930232073023</v>
      </c>
      <c r="K371">
        <f t="shared" si="38"/>
        <v>-0.10007181883601454</v>
      </c>
      <c r="M371">
        <f t="shared" si="39"/>
        <v>-0.19030020044310397</v>
      </c>
      <c r="N371" s="13">
        <f t="shared" si="40"/>
        <v>2.0498933181250839E-4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5.8966592703331724</v>
      </c>
      <c r="H372" s="10">
        <f t="shared" si="41"/>
        <v>-0.17373786265021082</v>
      </c>
      <c r="I372">
        <f t="shared" si="37"/>
        <v>-2.0848543518025298</v>
      </c>
      <c r="K372">
        <f t="shared" si="38"/>
        <v>-9.886910065106401E-2</v>
      </c>
      <c r="M372">
        <f t="shared" si="39"/>
        <v>-0.18812909473211706</v>
      </c>
      <c r="N372" s="13">
        <f t="shared" si="40"/>
        <v>2.0710756083528728E-4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5.9076317182074094</v>
      </c>
      <c r="H373" s="10">
        <f t="shared" si="41"/>
        <v>-0.17151968265503317</v>
      </c>
      <c r="I373">
        <f t="shared" si="37"/>
        <v>-2.0582361918603982</v>
      </c>
      <c r="K373">
        <f t="shared" si="38"/>
        <v>-9.7680848202493203E-2</v>
      </c>
      <c r="M373">
        <f t="shared" si="39"/>
        <v>-0.18598274750624186</v>
      </c>
      <c r="N373" s="13">
        <f t="shared" si="40"/>
        <v>2.0918024489026808E-4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5.9186041660816491</v>
      </c>
      <c r="H374" s="10">
        <f t="shared" si="41"/>
        <v>-0.1693279216229408</v>
      </c>
      <c r="I374">
        <f t="shared" si="37"/>
        <v>-2.0319350594752894</v>
      </c>
      <c r="K374">
        <f t="shared" si="38"/>
        <v>-9.6506887278879835E-2</v>
      </c>
      <c r="M374">
        <f t="shared" si="39"/>
        <v>-0.18386087712358887</v>
      </c>
      <c r="N374" s="13">
        <f t="shared" si="40"/>
        <v>2.1120679558381684E-4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5.9295766139558861</v>
      </c>
      <c r="H375" s="10">
        <f t="shared" si="41"/>
        <v>-0.16716229205057928</v>
      </c>
      <c r="I375">
        <f t="shared" si="37"/>
        <v>-2.0059475046069513</v>
      </c>
      <c r="K375">
        <f t="shared" si="38"/>
        <v>-9.534704577117363E-2</v>
      </c>
      <c r="M375">
        <f t="shared" si="39"/>
        <v>-0.18176320511636901</v>
      </c>
      <c r="N375" s="13">
        <f t="shared" si="40"/>
        <v>2.131866623547492E-4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5.940549061830124</v>
      </c>
      <c r="H376" s="10">
        <f t="shared" si="41"/>
        <v>-0.16502250923183009</v>
      </c>
      <c r="I376">
        <f t="shared" si="37"/>
        <v>-1.9802701107819611</v>
      </c>
      <c r="K376">
        <f t="shared" si="38"/>
        <v>-9.4201153647255398E-2</v>
      </c>
      <c r="M376">
        <f t="shared" si="39"/>
        <v>-0.17968945615624984</v>
      </c>
      <c r="N376" s="13">
        <f t="shared" si="40"/>
        <v>2.1511933208374594E-4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5.9515215097043619</v>
      </c>
      <c r="H377" s="10">
        <f t="shared" si="41"/>
        <v>-0.16290829123317629</v>
      </c>
      <c r="I377">
        <f t="shared" si="37"/>
        <v>-1.9548994947981155</v>
      </c>
      <c r="K377">
        <f t="shared" si="38"/>
        <v>-9.3069042926807413E-2</v>
      </c>
      <c r="M377">
        <f t="shared" si="39"/>
        <v>-0.17763935802005459</v>
      </c>
      <c r="N377" s="13">
        <f t="shared" si="40"/>
        <v>2.1700432867946895E-4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5.9624939575785998</v>
      </c>
      <c r="H378" s="10">
        <f t="shared" si="41"/>
        <v>-0.16081935886930387</v>
      </c>
      <c r="I378">
        <f t="shared" si="37"/>
        <v>-1.9298323064316465</v>
      </c>
      <c r="K378">
        <f t="shared" si="38"/>
        <v>-9.1950547656485457E-2</v>
      </c>
      <c r="M378">
        <f t="shared" si="39"/>
        <v>-0.17561264155579084</v>
      </c>
      <c r="N378" s="13">
        <f t="shared" si="40"/>
        <v>2.1884121264231513E-4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5.9734664054528368</v>
      </c>
      <c r="H379" s="10">
        <f t="shared" si="41"/>
        <v>-0.15875543567893907</v>
      </c>
      <c r="I379">
        <f t="shared" si="37"/>
        <v>-1.9050652281472689</v>
      </c>
      <c r="K379">
        <f t="shared" si="38"/>
        <v>-9.0845503885393877E-2</v>
      </c>
      <c r="M379">
        <f t="shared" si="39"/>
        <v>-0.17360904064901728</v>
      </c>
      <c r="N379" s="13">
        <f t="shared" si="40"/>
        <v>2.2062958060713194E-4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5.9844388533270765</v>
      </c>
      <c r="H380" s="10">
        <f t="shared" si="41"/>
        <v>-0.15671624790091468</v>
      </c>
      <c r="I380">
        <f t="shared" si="37"/>
        <v>-1.8805949748109763</v>
      </c>
      <c r="K380">
        <f t="shared" si="38"/>
        <v>-8.9753749640855307E-2</v>
      </c>
      <c r="M380">
        <f t="shared" si="39"/>
        <v>-0.17162829218953801</v>
      </c>
      <c r="N380" s="13">
        <f t="shared" si="40"/>
        <v>2.2236906486586375E-4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5.9954113012013135</v>
      </c>
      <c r="H381" s="10">
        <f t="shared" si="41"/>
        <v>-0.15470152445046517</v>
      </c>
      <c r="I381">
        <f t="shared" si="37"/>
        <v>-1.8564182934055822</v>
      </c>
      <c r="K381">
        <f t="shared" si="38"/>
        <v>-8.8675124904476779E-2</v>
      </c>
      <c r="M381">
        <f t="shared" si="39"/>
        <v>-0.16967013603843034</v>
      </c>
      <c r="N381" s="13">
        <f t="shared" si="40"/>
        <v>2.2405933287136516E-4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6.0063837490755505</v>
      </c>
      <c r="H382" s="10">
        <f t="shared" si="41"/>
        <v>-0.15271099689574433</v>
      </c>
      <c r="I382">
        <f t="shared" si="37"/>
        <v>-1.832531962748932</v>
      </c>
      <c r="K382">
        <f t="shared" si="38"/>
        <v>-8.760947158850281E-2</v>
      </c>
      <c r="M382">
        <f t="shared" si="39"/>
        <v>-0.16773431499539565</v>
      </c>
      <c r="N382" s="13">
        <f t="shared" si="40"/>
        <v>2.2570008672331102E-4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6.0173561969497893</v>
      </c>
      <c r="H383" s="10">
        <f t="shared" si="41"/>
        <v>-0.15074439943456414</v>
      </c>
      <c r="I383">
        <f t="shared" si="37"/>
        <v>-1.8089327932147696</v>
      </c>
      <c r="K383">
        <f t="shared" si="38"/>
        <v>-8.6556633512457654E-2</v>
      </c>
      <c r="M383">
        <f t="shared" si="39"/>
        <v>-0.16582057476643922</v>
      </c>
      <c r="N383" s="13">
        <f t="shared" si="40"/>
        <v>2.2729106263743868E-4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6.0283286448240272</v>
      </c>
      <c r="H384" s="10">
        <f t="shared" si="41"/>
        <v>-0.14880146887135123</v>
      </c>
      <c r="I384">
        <f t="shared" si="37"/>
        <v>-1.7856176264562147</v>
      </c>
      <c r="K384">
        <f t="shared" si="38"/>
        <v>-8.551645638006948E-2</v>
      </c>
      <c r="M384">
        <f t="shared" si="39"/>
        <v>-0.16392866393187336</v>
      </c>
      <c r="N384" s="13">
        <f t="shared" si="40"/>
        <v>2.2883203039908499E-4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6.0393010926982651</v>
      </c>
      <c r="H385" s="10">
        <f t="shared" si="41"/>
        <v>-0.14688194459431636</v>
      </c>
      <c r="I385">
        <f t="shared" si="37"/>
        <v>-1.7625833351317963</v>
      </c>
      <c r="K385">
        <f t="shared" si="38"/>
        <v>-8.4488787756474407E-2</v>
      </c>
      <c r="M385">
        <f t="shared" si="39"/>
        <v>-0.16205833391464036</v>
      </c>
      <c r="N385" s="13">
        <f t="shared" si="40"/>
        <v>2.3032279280204443E-4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6.0502735405725021</v>
      </c>
      <c r="H386" s="10">
        <f t="shared" si="41"/>
        <v>-0.14498556855283631</v>
      </c>
      <c r="I386">
        <f t="shared" si="37"/>
        <v>-1.7398268226340359</v>
      </c>
      <c r="K386">
        <f t="shared" si="38"/>
        <v>-8.3473477045696867E-2</v>
      </c>
      <c r="M386">
        <f t="shared" si="39"/>
        <v>-0.16020933894895559</v>
      </c>
      <c r="N386" s="13">
        <f t="shared" si="40"/>
        <v>2.317631850737576E-4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6.0612459884467418</v>
      </c>
      <c r="H387" s="10">
        <f t="shared" si="41"/>
        <v>-0.14311208523504204</v>
      </c>
      <c r="I387">
        <f t="shared" si="37"/>
        <v>-1.7173450228205045</v>
      </c>
      <c r="K387">
        <f t="shared" si="38"/>
        <v>-8.2470375468403079E-2</v>
      </c>
      <c r="M387">
        <f t="shared" si="39"/>
        <v>-0.15838143604926772</v>
      </c>
      <c r="N387" s="13">
        <f t="shared" si="40"/>
        <v>2.3315307428789424E-4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6.0722184363209788</v>
      </c>
      <c r="H388" s="10">
        <f t="shared" si="41"/>
        <v>-0.14126124164561316</v>
      </c>
      <c r="I388">
        <f t="shared" si="37"/>
        <v>-1.6951348997473579</v>
      </c>
      <c r="K388">
        <f t="shared" si="38"/>
        <v>-8.147933603992516E-2</v>
      </c>
      <c r="M388">
        <f t="shared" si="39"/>
        <v>-0.15657438497953591</v>
      </c>
      <c r="N388" s="13">
        <f t="shared" si="40"/>
        <v>2.3449235876526282E-4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6.0831908841952167</v>
      </c>
      <c r="H389" s="10">
        <f t="shared" si="41"/>
        <v>-0.13943278728377312</v>
      </c>
      <c r="I389">
        <f t="shared" si="37"/>
        <v>-1.6731934474052774</v>
      </c>
      <c r="K389">
        <f t="shared" si="38"/>
        <v>-8.0500213548549623E-2</v>
      </c>
      <c r="M389">
        <f t="shared" si="39"/>
        <v>-0.15478794822281539</v>
      </c>
      <c r="N389" s="13">
        <f t="shared" si="40"/>
        <v>2.3578096746388941E-4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6.0941633320694537</v>
      </c>
      <c r="H390" s="10">
        <f t="shared" si="41"/>
        <v>-0.13762647412148413</v>
      </c>
      <c r="I390">
        <f t="shared" si="37"/>
        <v>-1.6515176894578096</v>
      </c>
      <c r="K390">
        <f t="shared" si="38"/>
        <v>-7.953286453407174E-2</v>
      </c>
      <c r="M390">
        <f t="shared" si="39"/>
        <v>-0.15302189095115865</v>
      </c>
      <c r="N390" s="13">
        <f t="shared" si="40"/>
        <v>2.3701885935942542E-4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6.1051357799436925</v>
      </c>
      <c r="H391" s="10">
        <f t="shared" si="41"/>
        <v>-0.13584205658183748</v>
      </c>
      <c r="I391">
        <f t="shared" si="37"/>
        <v>-1.6301046789820499</v>
      </c>
      <c r="K391">
        <f t="shared" si="38"/>
        <v>-7.8577147266607861E-2</v>
      </c>
      <c r="M391">
        <f t="shared" si="39"/>
        <v>-0.15127598099582121</v>
      </c>
      <c r="N391" s="13">
        <f t="shared" si="40"/>
        <v>2.3820602281656282E-4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6.1161082278179295</v>
      </c>
      <c r="H392" s="10">
        <f t="shared" si="41"/>
        <v>-0.13407929151763803</v>
      </c>
      <c r="I392">
        <f t="shared" si="37"/>
        <v>-1.6089514982116564</v>
      </c>
      <c r="K392">
        <f t="shared" si="38"/>
        <v>-7.7632921725666382E-2</v>
      </c>
      <c r="M392">
        <f t="shared" si="39"/>
        <v>-0.14954998881777645</v>
      </c>
      <c r="N392" s="13">
        <f t="shared" si="40"/>
        <v>2.3934247495251018E-4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6.1270806756921692</v>
      </c>
      <c r="H393" s="10">
        <f t="shared" si="41"/>
        <v>-0.13233793819017792</v>
      </c>
      <c r="I393">
        <f t="shared" si="37"/>
        <v>-1.588055258282135</v>
      </c>
      <c r="K393">
        <f t="shared" si="38"/>
        <v>-7.6700049579471102E-2</v>
      </c>
      <c r="M393">
        <f t="shared" si="39"/>
        <v>-0.14784368747853135</v>
      </c>
      <c r="N393" s="13">
        <f t="shared" si="40"/>
        <v>2.4042826099327313E-4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6.1380531235664062</v>
      </c>
      <c r="H394" s="10">
        <f t="shared" si="41"/>
        <v>-0.13061775824819971</v>
      </c>
      <c r="I394">
        <f t="shared" si="37"/>
        <v>-1.5674130989783965</v>
      </c>
      <c r="K394">
        <f t="shared" si="38"/>
        <v>-7.5778394164537327E-2</v>
      </c>
      <c r="M394">
        <f t="shared" si="39"/>
        <v>-0.14615685261124758</v>
      </c>
      <c r="N394" s="13">
        <f t="shared" si="40"/>
        <v>2.4146345362370617E-4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6.1490255714406432</v>
      </c>
      <c r="H395" s="10">
        <f t="shared" si="41"/>
        <v>-0.12891851570704282</v>
      </c>
      <c r="I395">
        <f t="shared" si="37"/>
        <v>-1.5470221884845139</v>
      </c>
      <c r="K395">
        <f t="shared" si="38"/>
        <v>-7.4867820465493271E-2</v>
      </c>
      <c r="M395">
        <f t="shared" si="39"/>
        <v>-0.14448926239215718</v>
      </c>
      <c r="N395" s="13">
        <f t="shared" si="40"/>
        <v>2.4244815233199953E-4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6.159998019314882</v>
      </c>
      <c r="H396" s="10">
        <f t="shared" si="41"/>
        <v>-0.12723997692797476</v>
      </c>
      <c r="I396">
        <f t="shared" si="37"/>
        <v>-1.5268797231356972</v>
      </c>
      <c r="K396">
        <f t="shared" si="38"/>
        <v>-7.3968195095148306E-2</v>
      </c>
      <c r="M396">
        <f t="shared" si="39"/>
        <v>-0.1428406975122791</v>
      </c>
      <c r="N396" s="13">
        <f t="shared" si="40"/>
        <v>2.4338248274953714E-4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6.1709704671891199</v>
      </c>
      <c r="H397" s="10">
        <f t="shared" si="41"/>
        <v>-0.12558191059769996</v>
      </c>
      <c r="I397">
        <f t="shared" si="37"/>
        <v>-1.5069829271723996</v>
      </c>
      <c r="K397">
        <f t="shared" si="38"/>
        <v>-7.3079386274802302E-2</v>
      </c>
      <c r="M397">
        <f t="shared" si="39"/>
        <v>-0.14121094114942892</v>
      </c>
      <c r="N397" s="13">
        <f t="shared" si="40"/>
        <v>2.4426659598687713E-4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6.1819429150633578</v>
      </c>
      <c r="H398" s="10">
        <f t="shared" si="41"/>
        <v>-0.12394408770804856</v>
      </c>
      <c r="I398">
        <f t="shared" si="37"/>
        <v>-1.4873290524965828</v>
      </c>
      <c r="K398">
        <f t="shared" si="38"/>
        <v>-7.2201263814793928E-2</v>
      </c>
      <c r="M398">
        <f t="shared" si="39"/>
        <v>-0.13959977894052084</v>
      </c>
      <c r="N398" s="13">
        <f t="shared" si="40"/>
        <v>2.451006679665093E-4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6.1929153629375957</v>
      </c>
      <c r="H399" s="10">
        <f t="shared" si="41"/>
        <v>-0.12232628153583822</v>
      </c>
      <c r="I399">
        <f t="shared" si="37"/>
        <v>-1.4679153784300585</v>
      </c>
      <c r="K399">
        <f t="shared" si="38"/>
        <v>-7.1333699095284309E-2</v>
      </c>
      <c r="M399">
        <f t="shared" si="39"/>
        <v>-0.13800699895415822</v>
      </c>
      <c r="N399" s="13">
        <f t="shared" si="40"/>
        <v>2.4588489875320427E-4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6.2038878108118345</v>
      </c>
      <c r="H400" s="10">
        <f t="shared" si="41"/>
        <v>-0.12072826762291029</v>
      </c>
      <c r="I400">
        <f t="shared" si="37"/>
        <v>-1.4487392114749236</v>
      </c>
      <c r="K400">
        <f t="shared" si="38"/>
        <v>-7.0476565047275147E-2</v>
      </c>
      <c r="M400">
        <f t="shared" si="39"/>
        <v>-0.13643239166351515</v>
      </c>
      <c r="N400" s="13">
        <f t="shared" si="40"/>
        <v>2.4661951188270328E-4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6.2148602586860715</v>
      </c>
      <c r="H401" s="10">
        <f t="shared" si="41"/>
        <v>-0.11914982375633523</v>
      </c>
      <c r="I401">
        <f t="shared" si="37"/>
        <v>-1.4297978850760229</v>
      </c>
      <c r="K401">
        <f t="shared" si="38"/>
        <v>-6.9629736133856174E-2</v>
      </c>
      <c r="M401">
        <f t="shared" si="39"/>
        <v>-0.13487574991949947</v>
      </c>
      <c r="N401" s="13">
        <f t="shared" si="40"/>
        <v>2.4730475368929332E-4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6.2258327065603085</v>
      </c>
      <c r="H402" s="10">
        <f t="shared" si="41"/>
        <v>-0.11759072994878716</v>
      </c>
      <c r="I402">
        <f t="shared" si="37"/>
        <v>-1.411088759385446</v>
      </c>
      <c r="K402">
        <f t="shared" si="38"/>
        <v>-6.8793088331680061E-2</v>
      </c>
      <c r="M402">
        <f t="shared" si="39"/>
        <v>-0.13333686892420077</v>
      </c>
      <c r="N402" s="13">
        <f t="shared" si="40"/>
        <v>2.4794089263303936E-4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6.2368051544345482</v>
      </c>
      <c r="H403" s="10">
        <f t="shared" si="41"/>
        <v>-0.11605076841908314</v>
      </c>
      <c r="I403">
        <f t="shared" si="37"/>
        <v>-1.3926092210289978</v>
      </c>
      <c r="K403">
        <f t="shared" si="38"/>
        <v>-6.7966499112662837E-2</v>
      </c>
      <c r="M403">
        <f t="shared" si="39"/>
        <v>-0.13181554620461777</v>
      </c>
      <c r="N403" s="13">
        <f t="shared" si="40"/>
        <v>2.4852821862728617E-4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6.2477776023087852</v>
      </c>
      <c r="H404" s="10">
        <f t="shared" si="41"/>
        <v>-0.11452972357288732</v>
      </c>
      <c r="I404">
        <f t="shared" ref="I404:I467" si="44">H404*$E$6</f>
        <v>-1.3743566828746479</v>
      </c>
      <c r="K404">
        <f t="shared" ref="K404:K467" si="45">$L$9*$L$4*EXP(-$L$6*(G404/$L$10-1))+6*$L$4*EXP(-$L$6*(SQRT(2)*G404/$L$10-1))-SQRT($L$9*$L$5^2*EXP(-2*$L$7*(G404/$L$10-1))+6*$L$5^2*EXP(-2*$L$7*(SQRT(2)*G404/$L$10-1)))</f>
        <v>-6.7149847425906184E-2</v>
      </c>
      <c r="M404">
        <f t="shared" ref="M404:M467" si="46">$L$9*$O$6*EXP(-$O$4*(G404/$L$10-1))+6*$O$6*EXP(-$O$4*(SQRT(2)*G404/$L$10-1))-SQRT($L$9*$O$7^2*EXP(-2*$O$5*(G404/$L$10-1))+6*$O$7^2*EXP(-2*$O$5*(SQRT(2)*G404/$L$10-1)))</f>
        <v>-0.13031158158666573</v>
      </c>
      <c r="N404" s="13">
        <f t="shared" ref="N404:N467" si="47">(M404-H404)^2*O404</f>
        <v>2.4906704236706163E-4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6.2587500501830231</v>
      </c>
      <c r="H405" s="10">
        <f t="shared" ref="H405:H469" si="48">-(-$B$4)*(1+D405+$E$5*D405^3)*EXP(-D405)</f>
        <v>-0.11302738198357573</v>
      </c>
      <c r="I405">
        <f t="shared" si="44"/>
        <v>-1.3563285838029087</v>
      </c>
      <c r="K405">
        <f t="shared" si="45"/>
        <v>-6.6343013679837887E-2</v>
      </c>
      <c r="M405">
        <f t="shared" si="46"/>
        <v>-0.12882477716945595</v>
      </c>
      <c r="N405" s="13">
        <f t="shared" si="47"/>
        <v>2.4955769465887152E-4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6.269722498057261</v>
      </c>
      <c r="H406" s="10">
        <f t="shared" si="48"/>
        <v>-0.11154353237326124</v>
      </c>
      <c r="I406">
        <f t="shared" si="44"/>
        <v>-1.3385223884791349</v>
      </c>
      <c r="K406">
        <f t="shared" si="45"/>
        <v>-6.5545879724570835E-2</v>
      </c>
      <c r="M406">
        <f t="shared" si="46"/>
        <v>-0.12735493729985239</v>
      </c>
      <c r="N406" s="13">
        <f t="shared" si="47"/>
        <v>2.5000052575263094E-4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6.2806949459314989</v>
      </c>
      <c r="H407" s="10">
        <f t="shared" si="48"/>
        <v>-0.1100779655939752</v>
      </c>
      <c r="I407">
        <f t="shared" si="44"/>
        <v>-1.3209355871277024</v>
      </c>
      <c r="K407">
        <f t="shared" si="45"/>
        <v>-6.4758328834474715E-2</v>
      </c>
      <c r="M407">
        <f t="shared" si="46"/>
        <v>-0.12590186854729635</v>
      </c>
      <c r="N407" s="13">
        <f t="shared" si="47"/>
        <v>2.5039590467612567E-4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6.2916673938057359</v>
      </c>
      <c r="H408" s="10">
        <f t="shared" si="48"/>
        <v>-0.10863047460900511</v>
      </c>
      <c r="I408">
        <f t="shared" si="44"/>
        <v>-1.3035656953080614</v>
      </c>
      <c r="K408">
        <f t="shared" si="45"/>
        <v>-6.3980245690959725E-2</v>
      </c>
      <c r="M408">
        <f t="shared" si="46"/>
        <v>-0.12446537967890187</v>
      </c>
      <c r="N408" s="13">
        <f t="shared" si="47"/>
        <v>2.5074421857264182E-4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6.3026398416799747</v>
      </c>
      <c r="H409" s="10">
        <f t="shared" si="48"/>
        <v>-0.10720085447438575</v>
      </c>
      <c r="I409">
        <f t="shared" si="44"/>
        <v>-1.286410253692629</v>
      </c>
      <c r="K409">
        <f t="shared" si="45"/>
        <v>-6.3211516365468762E-2</v>
      </c>
      <c r="M409">
        <f t="shared" si="46"/>
        <v>-0.12304528163481519</v>
      </c>
      <c r="N409" s="13">
        <f t="shared" si="47"/>
        <v>2.5104587204215418E-4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6.3136122895542126</v>
      </c>
      <c r="H410" s="10">
        <f t="shared" si="48"/>
        <v>-0.10578890232054099</v>
      </c>
      <c r="I410">
        <f t="shared" si="44"/>
        <v>-1.2694668278464918</v>
      </c>
      <c r="K410">
        <f t="shared" si="45"/>
        <v>-6.2452028302676724E-2</v>
      </c>
      <c r="M410">
        <f t="shared" si="46"/>
        <v>-0.12164138750383999</v>
      </c>
      <c r="N410" s="13">
        <f t="shared" si="47"/>
        <v>2.5130128648671434E-4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6.3245847374284496</v>
      </c>
      <c r="H411" s="10">
        <f t="shared" si="48"/>
        <v>-0.10439441733407669</v>
      </c>
      <c r="I411">
        <f t="shared" si="44"/>
        <v>-1.2527330080089203</v>
      </c>
      <c r="K411">
        <f t="shared" si="45"/>
        <v>-6.1701670303892897E-2</v>
      </c>
      <c r="M411">
        <f t="shared" si="46"/>
        <v>-0.1202535124993228</v>
      </c>
      <c r="N411" s="13">
        <f t="shared" si="47"/>
        <v>2.5151089946033259E-4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6.3355571853026884</v>
      </c>
      <c r="H412" s="10">
        <f t="shared" si="48"/>
        <v>-0.10301720073971986</v>
      </c>
      <c r="I412">
        <f t="shared" si="44"/>
        <v>-1.2362064088766382</v>
      </c>
      <c r="K412">
        <f t="shared" si="45"/>
        <v>-6.0960332510664628E-2</v>
      </c>
      <c r="M412">
        <f t="shared" si="46"/>
        <v>-0.11888147393529731</v>
      </c>
      <c r="N412" s="13">
        <f t="shared" si="47"/>
        <v>2.5167516402391731E-4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6.3465296331769263</v>
      </c>
      <c r="H413" s="10">
        <f t="shared" si="48"/>
        <v>-0.10165705578240533</v>
      </c>
      <c r="I413">
        <f t="shared" si="44"/>
        <v>-1.2198846693888639</v>
      </c>
      <c r="K413">
        <f t="shared" si="45"/>
        <v>-6.0227906388580686E-2</v>
      </c>
      <c r="M413">
        <f t="shared" si="46"/>
        <v>-0.11752509120288671</v>
      </c>
      <c r="N413" s="13">
        <f t="shared" si="47"/>
        <v>2.5179454810565153E-4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6.3575020810511642</v>
      </c>
      <c r="H414" s="10">
        <f t="shared" si="48"/>
        <v>-0.1003137877095055</v>
      </c>
      <c r="I414">
        <f t="shared" si="44"/>
        <v>-1.203765452514066</v>
      </c>
      <c r="K414">
        <f t="shared" si="45"/>
        <v>-5.9504284711270679E-2</v>
      </c>
      <c r="M414">
        <f t="shared" si="46"/>
        <v>-0.11618418574695921</v>
      </c>
      <c r="N414" s="13">
        <f t="shared" si="47"/>
        <v>2.518695338672147E-4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6.3684745289254012</v>
      </c>
      <c r="H415" s="10">
        <f t="shared" si="48"/>
        <v>-9.8987203753203676E-2</v>
      </c>
      <c r="I415">
        <f t="shared" si="44"/>
        <v>-1.1878464450384441</v>
      </c>
      <c r="K415">
        <f t="shared" si="45"/>
        <v>-5.8789361544598087E-2</v>
      </c>
      <c r="M415">
        <f t="shared" si="46"/>
        <v>-0.11485858104303526</v>
      </c>
      <c r="N415" s="13">
        <f t="shared" si="47"/>
        <v>2.5190061707618165E-4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6.3794469767996409</v>
      </c>
      <c r="H416" s="10">
        <f t="shared" si="48"/>
        <v>-9.7677113113007405E-2</v>
      </c>
      <c r="I416">
        <f t="shared" si="44"/>
        <v>-1.1721253573560888</v>
      </c>
      <c r="K416">
        <f t="shared" si="45"/>
        <v>-5.8083032231045745E-2</v>
      </c>
      <c r="M416">
        <f t="shared" si="46"/>
        <v>-0.11354810257444557</v>
      </c>
      <c r="N416" s="13">
        <f t="shared" si="47"/>
        <v>2.5188830648508137E-4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6.3904194246738779</v>
      </c>
      <c r="H417" s="10">
        <f t="shared" si="48"/>
        <v>-9.6383326938402028E-2</v>
      </c>
      <c r="I417">
        <f t="shared" si="44"/>
        <v>-1.1565999232608244</v>
      </c>
      <c r="K417">
        <f t="shared" si="45"/>
        <v>-5.738519337429096E-2</v>
      </c>
      <c r="M417">
        <f t="shared" si="46"/>
        <v>-0.11225257780973652</v>
      </c>
      <c r="N417" s="13">
        <f t="shared" si="47"/>
        <v>2.5183312321735052E-4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6.4013918725481149</v>
      </c>
      <c r="H418" s="10">
        <f t="shared" si="48"/>
        <v>-9.5105658311641084E-2</v>
      </c>
      <c r="I418">
        <f t="shared" si="44"/>
        <v>-1.141267899739693</v>
      </c>
      <c r="K418">
        <f t="shared" si="45"/>
        <v>-5.6695742823966326E-2</v>
      </c>
      <c r="M418">
        <f t="shared" si="46"/>
        <v>-0.1109718361803184</v>
      </c>
      <c r="N418" s="13">
        <f t="shared" si="47"/>
        <v>2.5173560016050598E-4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6.4123643204223537</v>
      </c>
      <c r="H419" s="10">
        <f t="shared" si="48"/>
        <v>-9.3843922230673532E-2</v>
      </c>
      <c r="I419">
        <f t="shared" si="44"/>
        <v>-1.1261270667680825</v>
      </c>
      <c r="K419">
        <f t="shared" si="45"/>
        <v>-5.6014579660607015E-2</v>
      </c>
      <c r="M419">
        <f t="shared" si="46"/>
        <v>-0.10970570905835893</v>
      </c>
      <c r="N419" s="13">
        <f t="shared" si="47"/>
        <v>2.5159628136693391E-4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6.4233367682965916</v>
      </c>
      <c r="H420" s="10">
        <f t="shared" si="48"/>
        <v>-9.2597935592204986E-2</v>
      </c>
      <c r="I420">
        <f t="shared" si="44"/>
        <v>-1.1111752271064599</v>
      </c>
      <c r="K420">
        <f t="shared" si="45"/>
        <v>-5.5341604180779568E-2</v>
      </c>
      <c r="M420">
        <f t="shared" si="46"/>
        <v>-0.10845402973491572</v>
      </c>
      <c r="N420" s="13">
        <f t="shared" si="47"/>
        <v>2.5141572146250563E-4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6.4343092161708286</v>
      </c>
      <c r="H421" s="10">
        <f t="shared" si="48"/>
        <v>-9.1367517174892721E-2</v>
      </c>
      <c r="I421">
        <f t="shared" si="44"/>
        <v>-1.0964102060987126</v>
      </c>
      <c r="K421">
        <f t="shared" si="45"/>
        <v>-5.4676717882391694E-2</v>
      </c>
      <c r="M421">
        <f t="shared" si="46"/>
        <v>-0.10721663339830752</v>
      </c>
      <c r="N421" s="13">
        <f t="shared" si="47"/>
        <v>2.511944850633101E-4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6.4452816640450674</v>
      </c>
      <c r="H422" s="10">
        <f t="shared" si="48"/>
        <v>-9.0152487622671612E-2</v>
      </c>
      <c r="I422">
        <f t="shared" si="44"/>
        <v>-1.0818298514720595</v>
      </c>
      <c r="K422">
        <f t="shared" si="45"/>
        <v>-5.4019823450179423E-2</v>
      </c>
      <c r="M422">
        <f t="shared" si="46"/>
        <v>-0.10599335711271991</v>
      </c>
      <c r="N422" s="13">
        <f t="shared" si="47"/>
        <v>2.5093314620074314E-4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6.4562541119193053</v>
      </c>
      <c r="H423" s="10">
        <f t="shared" si="48"/>
        <v>-8.8952669428211145E-2</v>
      </c>
      <c r="I423">
        <f t="shared" si="44"/>
        <v>-1.0674320331385339</v>
      </c>
      <c r="K423">
        <f t="shared" si="45"/>
        <v>-5.3370824741371344E-2</v>
      </c>
      <c r="M423">
        <f t="shared" si="46"/>
        <v>-0.10478403979704665</v>
      </c>
      <c r="N423" s="13">
        <f t="shared" si="47"/>
        <v>2.5063228775524274E-4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6.4672265597935423</v>
      </c>
      <c r="H424" s="10">
        <f t="shared" si="48"/>
        <v>-8.7767886916500462E-2</v>
      </c>
      <c r="I424">
        <f t="shared" si="44"/>
        <v>-1.0532146429980056</v>
      </c>
      <c r="K424">
        <f t="shared" si="45"/>
        <v>-5.2729626771525671E-2</v>
      </c>
      <c r="M424">
        <f t="shared" si="46"/>
        <v>-0.10358852220396043</v>
      </c>
      <c r="N424" s="13">
        <f t="shared" si="47"/>
        <v>2.5029250089882366E-4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6.4781990076677811</v>
      </c>
      <c r="H425" s="10">
        <f t="shared" si="48"/>
        <v>-8.6597966228561724E-2</v>
      </c>
      <c r="I425">
        <f t="shared" si="44"/>
        <v>-1.0391755947427406</v>
      </c>
      <c r="K425">
        <f t="shared" si="45"/>
        <v>-5.2096135700539434E-2</v>
      </c>
      <c r="M425">
        <f t="shared" si="46"/>
        <v>-0.10240664689921276</v>
      </c>
      <c r="N425" s="13">
        <f t="shared" si="47"/>
        <v>2.499143845466158E-4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6.489171455542019</v>
      </c>
      <c r="H426" s="10">
        <f t="shared" si="48"/>
        <v>-8.5442735305288925E-2</v>
      </c>
      <c r="I426">
        <f t="shared" si="44"/>
        <v>-1.0253128236634672</v>
      </c>
      <c r="K426">
        <f t="shared" si="45"/>
        <v>-5.1470258818827747E-2</v>
      </c>
      <c r="M426">
        <f t="shared" si="46"/>
        <v>-0.10123825824116232</v>
      </c>
      <c r="N426" s="13">
        <f t="shared" si="47"/>
        <v>2.4949854481770258E-4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6.5001439034162569</v>
      </c>
      <c r="H427" s="10">
        <f t="shared" si="48"/>
        <v>-8.4302023871412196E-2</v>
      </c>
      <c r="I427">
        <f t="shared" si="44"/>
        <v>-1.0116242864569465</v>
      </c>
      <c r="K427">
        <f t="shared" si="45"/>
        <v>-5.0851904533669938E-2</v>
      </c>
      <c r="M427">
        <f t="shared" si="46"/>
        <v>-0.10008320236052558</v>
      </c>
      <c r="N427" s="13">
        <f t="shared" si="47"/>
        <v>2.4904559450525491E-4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6.5111163512904948</v>
      </c>
      <c r="H428" s="10">
        <f t="shared" si="48"/>
        <v>-8.3175663419585252E-2</v>
      </c>
      <c r="I428">
        <f t="shared" si="44"/>
        <v>-0.99810796103502297</v>
      </c>
      <c r="K428">
        <f t="shared" si="45"/>
        <v>-5.0240982355721324E-2</v>
      </c>
      <c r="M428">
        <f t="shared" si="46"/>
        <v>-9.8941327140350782E-2</v>
      </c>
      <c r="N428" s="13">
        <f t="shared" si="47"/>
        <v>2.4855615255626242E-4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6.5220887991647336</v>
      </c>
      <c r="H429" s="10">
        <f t="shared" si="48"/>
        <v>-8.206348719459583E-2</v>
      </c>
      <c r="I429">
        <f t="shared" si="44"/>
        <v>-0.98476184633514996</v>
      </c>
      <c r="K429">
        <f t="shared" si="45"/>
        <v>-4.9637402885689061E-2</v>
      </c>
      <c r="M429">
        <f t="shared" si="46"/>
        <v>-9.7812482196212733E-2</v>
      </c>
      <c r="N429" s="13">
        <f t="shared" si="47"/>
        <v>2.4803084356095421E-4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6.5330612470389706</v>
      </c>
      <c r="H430" s="10">
        <f t="shared" si="48"/>
        <v>-8.0965330177696471E-2</v>
      </c>
      <c r="I430">
        <f t="shared" si="44"/>
        <v>-0.97158396213235765</v>
      </c>
      <c r="K430">
        <f t="shared" si="45"/>
        <v>-4.9041077801169092E-2</v>
      </c>
      <c r="M430">
        <f t="shared" si="46"/>
        <v>-9.6696518856624183E-2</v>
      </c>
      <c r="N430" s="13">
        <f t="shared" si="47"/>
        <v>2.4747029725202341E-4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6.5440336949132076</v>
      </c>
      <c r="H431" s="10">
        <f t="shared" si="48"/>
        <v>-7.9881029071056306E-2</v>
      </c>
      <c r="I431">
        <f t="shared" si="44"/>
        <v>-0.95857234885267562</v>
      </c>
      <c r="K431">
        <f t="shared" si="45"/>
        <v>-4.845191984364243E-2</v>
      </c>
      <c r="M431">
        <f t="shared" si="46"/>
        <v>-9.5593290143663218E-2</v>
      </c>
      <c r="N431" s="13">
        <f t="shared" si="47"/>
        <v>2.468751480137585E-4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6.5550061427874455</v>
      </c>
      <c r="H432" s="10">
        <f t="shared" si="48"/>
        <v>-7.881042228233083E-2</v>
      </c>
      <c r="I432">
        <f t="shared" si="44"/>
        <v>-0.94572506738797002</v>
      </c>
      <c r="K432">
        <f t="shared" si="45"/>
        <v>-4.7869842805629483E-2</v>
      </c>
      <c r="M432">
        <f t="shared" si="46"/>
        <v>-9.4502650753814782E-2</v>
      </c>
      <c r="N432" s="13">
        <f t="shared" si="47"/>
        <v>2.4624603440125158E-4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6.5659785906616843</v>
      </c>
      <c r="H433" s="10">
        <f t="shared" si="48"/>
        <v>-7.7753349909349817E-2</v>
      </c>
      <c r="I433">
        <f t="shared" si="44"/>
        <v>-0.9330401989121978</v>
      </c>
      <c r="K433">
        <f t="shared" si="45"/>
        <v>-4.7294761518000127E-2</v>
      </c>
      <c r="M433">
        <f t="shared" si="46"/>
        <v>-9.3424457039023703E-2</v>
      </c>
      <c r="N433" s="13">
        <f t="shared" si="47"/>
        <v>2.455835986697157E-4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6.5769510385359213</v>
      </c>
      <c r="H434" s="10">
        <f t="shared" si="48"/>
        <v>-7.6709653724922125E-2</v>
      </c>
      <c r="I434">
        <f t="shared" si="44"/>
        <v>-0.92051584469906556</v>
      </c>
      <c r="K434">
        <f t="shared" si="45"/>
        <v>-4.6726591837437229E-2</v>
      </c>
      <c r="M434">
        <f t="shared" si="46"/>
        <v>-9.2358566987956192E-2</v>
      </c>
      <c r="N434" s="13">
        <f t="shared" si="47"/>
        <v>2.4488848631396351E-4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6.5879234864101601</v>
      </c>
      <c r="H435" s="10">
        <f t="shared" si="48"/>
        <v>-7.5679177161755318E-2</v>
      </c>
      <c r="I435">
        <f t="shared" si="44"/>
        <v>-0.90815012594106381</v>
      </c>
      <c r="K435">
        <f t="shared" si="45"/>
        <v>-4.616525063405201E-2</v>
      </c>
      <c r="M435">
        <f t="shared" si="46"/>
        <v>-9.1304840207468471E-2</v>
      </c>
      <c r="N435" s="13">
        <f t="shared" si="47"/>
        <v>2.4416134561816566E-4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6.598895934284398</v>
      </c>
      <c r="H436" s="10">
        <f t="shared" si="48"/>
        <v>-7.4661765297490648E-2</v>
      </c>
      <c r="I436">
        <f t="shared" si="44"/>
        <v>-0.89594118356988783</v>
      </c>
      <c r="K436">
        <f t="shared" si="45"/>
        <v>-4.5610655779150036E-2</v>
      </c>
      <c r="M436">
        <f t="shared" si="46"/>
        <v>-9.026313790428199E-2</v>
      </c>
      <c r="N436" s="13">
        <f t="shared" si="47"/>
        <v>2.4340282721593926E-4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6.609868382158635</v>
      </c>
      <c r="H437" s="10">
        <f t="shared" si="48"/>
        <v>-7.3657264839850675E-2</v>
      </c>
      <c r="I437">
        <f t="shared" si="44"/>
        <v>-0.88388717807820805</v>
      </c>
      <c r="K437">
        <f t="shared" si="45"/>
        <v>-4.5062726133145221E-2</v>
      </c>
      <c r="M437">
        <f t="shared" si="46"/>
        <v>-8.9233322866859532E-2</v>
      </c>
      <c r="N437" s="13">
        <f t="shared" si="47"/>
        <v>2.4261358366074704E-4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6.6208408300328738</v>
      </c>
      <c r="H438" s="10">
        <f t="shared" si="48"/>
        <v>-7.2665524111900234E-2</v>
      </c>
      <c r="I438">
        <f t="shared" si="44"/>
        <v>-0.87198628934280276</v>
      </c>
      <c r="K438">
        <f t="shared" si="45"/>
        <v>-4.4521381533619682E-2</v>
      </c>
      <c r="M438">
        <f t="shared" si="46"/>
        <v>-8.821525944748361E-2</v>
      </c>
      <c r="N438" s="13">
        <f t="shared" si="47"/>
        <v>2.4179426900669022E-4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6.6318132779071117</v>
      </c>
      <c r="H439" s="10">
        <f t="shared" si="48"/>
        <v>-7.1686393037418042E-2</v>
      </c>
      <c r="I439">
        <f t="shared" si="44"/>
        <v>-0.86023671644901656</v>
      </c>
      <c r="K439">
        <f t="shared" si="45"/>
        <v>-4.3986542783529439E-2</v>
      </c>
      <c r="M439">
        <f t="shared" si="46"/>
        <v>-8.7208813544533137E-2</v>
      </c>
      <c r="N439" s="13">
        <f t="shared" si="47"/>
        <v>2.4094553839970725E-4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6.6427857257813496</v>
      </c>
      <c r="H440" s="10">
        <f t="shared" si="48"/>
        <v>-7.0719723126379544E-2</v>
      </c>
      <c r="I440">
        <f t="shared" si="44"/>
        <v>-0.84863667751655458</v>
      </c>
      <c r="K440">
        <f t="shared" si="45"/>
        <v>-4.3458131639551832E-2</v>
      </c>
      <c r="M440">
        <f t="shared" si="46"/>
        <v>-8.6213852584957326E-2</v>
      </c>
      <c r="N440" s="13">
        <f t="shared" si="47"/>
        <v>2.4006804767916784E-4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6.6537581736555875</v>
      </c>
      <c r="H441" s="10">
        <f t="shared" si="48"/>
        <v>-6.9765367460548691E-2</v>
      </c>
      <c r="I441">
        <f t="shared" si="44"/>
        <v>-0.83718440952658435</v>
      </c>
      <c r="K441">
        <f t="shared" si="45"/>
        <v>-4.2936070800574849E-2</v>
      </c>
      <c r="M441">
        <f t="shared" si="46"/>
        <v>-8.5230245506943192E-2</v>
      </c>
      <c r="N441" s="13">
        <f t="shared" si="47"/>
        <v>2.391624529898546E-4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6.6647306215298263</v>
      </c>
      <c r="H442" s="10">
        <f t="shared" si="48"/>
        <v>-6.8823180679179113E-2</v>
      </c>
      <c r="I442">
        <f t="shared" si="44"/>
        <v>-0.82587816815014936</v>
      </c>
      <c r="K442">
        <f t="shared" si="45"/>
        <v>-4.2420283896325586E-2</v>
      </c>
      <c r="M442">
        <f t="shared" si="46"/>
        <v>-8.4257862742777467E-2</v>
      </c>
      <c r="N442" s="13">
        <f t="shared" si="47"/>
        <v>2.3822941040436475E-4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6.6757030694040633</v>
      </c>
      <c r="H443" s="10">
        <f t="shared" si="48"/>
        <v>-6.7893018964822346E-2</v>
      </c>
      <c r="I443">
        <f t="shared" si="44"/>
        <v>-0.8147162275778681</v>
      </c>
      <c r="K443">
        <f t="shared" si="45"/>
        <v>-4.1910695476136656E-2</v>
      </c>
      <c r="M443">
        <f t="shared" si="46"/>
        <v>-8.3296576201897982E-2</v>
      </c>
      <c r="N443" s="13">
        <f t="shared" si="47"/>
        <v>2.3726957555586517E-4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6.6866755172783003</v>
      </c>
      <c r="H444" s="10">
        <f t="shared" si="48"/>
        <v>-6.6974740029243515E-2</v>
      </c>
      <c r="I444">
        <f t="shared" si="44"/>
        <v>-0.80369688035092213</v>
      </c>
      <c r="K444">
        <f t="shared" si="45"/>
        <v>-4.1407230997848272E-2</v>
      </c>
      <c r="M444">
        <f t="shared" si="46"/>
        <v>-8.2346259254133886E-2</v>
      </c>
      <c r="N444" s="13">
        <f t="shared" si="47"/>
        <v>2.3628360328117426E-4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6.69764796515254</v>
      </c>
      <c r="H445" s="10">
        <f t="shared" si="48"/>
        <v>-6.6068203099442516E-2</v>
      </c>
      <c r="I445">
        <f t="shared" si="44"/>
        <v>-0.79281843719331024</v>
      </c>
      <c r="K445">
        <f t="shared" si="45"/>
        <v>-4.0909816816845093E-2</v>
      </c>
      <c r="M445">
        <f t="shared" si="46"/>
        <v>-8.140678671313302E-2</v>
      </c>
      <c r="N445" s="13">
        <f t="shared" si="47"/>
        <v>2.3527214727417484E-4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6.708620413026777</v>
      </c>
      <c r="H446" s="10">
        <f t="shared" si="48"/>
        <v>-6.5173268903781043E-2</v>
      </c>
      <c r="I446">
        <f t="shared" si="44"/>
        <v>-0.78207922684537245</v>
      </c>
      <c r="K446">
        <f t="shared" si="45"/>
        <v>-4.0418380175226101E-2</v>
      </c>
      <c r="M446">
        <f t="shared" si="46"/>
        <v>-8.0478034819974786E-2</v>
      </c>
      <c r="N446" s="13">
        <f t="shared" si="47"/>
        <v>2.3423585974948573E-4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6.719592860901014</v>
      </c>
      <c r="H447" s="10">
        <f t="shared" si="48"/>
        <v>-6.4289799658213145E-2</v>
      </c>
      <c r="I447">
        <f t="shared" si="44"/>
        <v>-0.7714775958985578</v>
      </c>
      <c r="K447">
        <f t="shared" si="45"/>
        <v>-3.9932849191104701E-2</v>
      </c>
      <c r="M447">
        <f t="shared" si="46"/>
        <v>-7.9559881226963933E-2</v>
      </c>
      <c r="N447" s="13">
        <f t="shared" si="47"/>
        <v>2.331753911163025E-4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6.7305653087752528</v>
      </c>
      <c r="H448" s="10">
        <f t="shared" si="48"/>
        <v>-6.3417659052620201E-2</v>
      </c>
      <c r="I448">
        <f t="shared" si="44"/>
        <v>-0.76101190863144241</v>
      </c>
      <c r="K448">
        <f t="shared" si="45"/>
        <v>-3.945315284803922E-2</v>
      </c>
      <c r="M448">
        <f t="shared" si="46"/>
        <v>-7.8652204981606938E-2</v>
      </c>
      <c r="N448" s="13">
        <f t="shared" si="47"/>
        <v>2.3209138966240637E-4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6.7415377566494907</v>
      </c>
      <c r="H449" s="10">
        <f t="shared" si="48"/>
        <v>-6.2556712237247819E-2</v>
      </c>
      <c r="I449">
        <f t="shared" si="44"/>
        <v>-0.75068054684697383</v>
      </c>
      <c r="K449">
        <f t="shared" si="45"/>
        <v>-3.8979220984591341E-2</v>
      </c>
      <c r="M449">
        <f t="shared" si="46"/>
        <v>-7.7754886510767382E-2</v>
      </c>
      <c r="N449" s="13">
        <f t="shared" si="47"/>
        <v>2.3098450124827189E-4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6.7525102045237277</v>
      </c>
      <c r="H450" s="10">
        <f t="shared" si="48"/>
        <v>-6.1706825809245448E-2</v>
      </c>
      <c r="I450">
        <f t="shared" si="44"/>
        <v>-0.74048190971094541</v>
      </c>
      <c r="K450">
        <f t="shared" si="45"/>
        <v>-3.8510984284010542E-2</v>
      </c>
      <c r="M450">
        <f t="shared" si="46"/>
        <v>-7.6867807604997437E-2</v>
      </c>
      <c r="N450" s="13">
        <f t="shared" si="47"/>
        <v>2.298553690111232E-4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6.7634826523979665</v>
      </c>
      <c r="H451" s="10">
        <f t="shared" si="48"/>
        <v>-6.0867867799306495E-2</v>
      </c>
      <c r="I451">
        <f t="shared" si="44"/>
        <v>-0.73041441359167791</v>
      </c>
      <c r="K451">
        <f t="shared" si="45"/>
        <v>-3.8048374264043457E-2</v>
      </c>
      <c r="M451">
        <f t="shared" si="46"/>
        <v>-7.5990851403045637E-2</v>
      </c>
      <c r="N451" s="13">
        <f t="shared" si="47"/>
        <v>2.2870463307896291E-4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6.7744551002722044</v>
      </c>
      <c r="H452" s="10">
        <f t="shared" si="48"/>
        <v>-6.0039707658409706E-2</v>
      </c>
      <c r="I452">
        <f t="shared" si="44"/>
        <v>-0.72047649190091645</v>
      </c>
      <c r="K452">
        <f t="shared" si="45"/>
        <v>-3.7591323266867122E-2</v>
      </c>
      <c r="M452">
        <f t="shared" si="46"/>
        <v>-7.512390237653753E-2</v>
      </c>
      <c r="N452" s="13">
        <f t="shared" si="47"/>
        <v>2.2753293029439533E-4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6.7854275481464414</v>
      </c>
      <c r="H453" s="10">
        <f t="shared" si="48"/>
        <v>-5.9222216244659377E-2</v>
      </c>
      <c r="I453">
        <f t="shared" si="44"/>
        <v>-0.71066659493591255</v>
      </c>
      <c r="K453">
        <f t="shared" si="45"/>
        <v>-3.7139764449143665E-2</v>
      </c>
      <c r="M453">
        <f t="shared" si="46"/>
        <v>-7.4266846314828522E-2</v>
      </c>
      <c r="N453" s="13">
        <f t="shared" si="47"/>
        <v>2.2634089394823765E-4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6.7963999960206802</v>
      </c>
      <c r="H454" s="10">
        <f t="shared" si="48"/>
        <v>-5.8415265810225464E-2</v>
      </c>
      <c r="I454">
        <f t="shared" si="44"/>
        <v>-0.70098318972270557</v>
      </c>
      <c r="K454">
        <f t="shared" si="45"/>
        <v>-3.669363177219518E-2</v>
      </c>
      <c r="M454">
        <f t="shared" si="46"/>
        <v>-7.3419570310025162E-2</v>
      </c>
      <c r="N454" s="13">
        <f t="shared" si="47"/>
        <v>2.2512915352270946E-4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6.8073724438949181</v>
      </c>
      <c r="H455" s="10">
        <f t="shared" si="48"/>
        <v>-5.7618729988381266E-2</v>
      </c>
      <c r="I455">
        <f t="shared" si="44"/>
        <v>-0.69142475986057517</v>
      </c>
      <c r="K455">
        <f t="shared" si="45"/>
        <v>-3.6252859992298228E-2</v>
      </c>
      <c r="M455">
        <f t="shared" si="46"/>
        <v>-7.2581962742176376E-2</v>
      </c>
      <c r="N455" s="13">
        <f t="shared" si="47"/>
        <v>2.2389833444424678E-4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6.818344891769156</v>
      </c>
      <c r="H456" s="10">
        <f t="shared" si="48"/>
        <v>-5.6832483780639334E-2</v>
      </c>
      <c r="I456">
        <f t="shared" si="44"/>
        <v>-0.68198980536767206</v>
      </c>
      <c r="K456">
        <f t="shared" si="45"/>
        <v>-3.5817384651095033E-2</v>
      </c>
      <c r="M456">
        <f t="shared" si="46"/>
        <v>-7.1753913264628891E-2</v>
      </c>
      <c r="N456" s="13">
        <f t="shared" si="47"/>
        <v>2.2264905784567286E-4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6.829317339643393</v>
      </c>
      <c r="H457" s="10">
        <f t="shared" si="48"/>
        <v>-5.6056403543983807E-2</v>
      </c>
      <c r="I457">
        <f t="shared" si="44"/>
        <v>-0.67267684252780569</v>
      </c>
      <c r="K457">
        <f t="shared" si="45"/>
        <v>-3.5387142066121272E-2</v>
      </c>
      <c r="M457">
        <f t="shared" si="46"/>
        <v>-7.093531278954833E-2</v>
      </c>
      <c r="N457" s="13">
        <f t="shared" si="47"/>
        <v>2.2138194033774543E-4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6.8402897875176327</v>
      </c>
      <c r="H458" s="10">
        <f t="shared" si="48"/>
        <v>-5.5290366978199355E-2</v>
      </c>
      <c r="I458">
        <f t="shared" si="44"/>
        <v>-0.66348440373839224</v>
      </c>
      <c r="K458">
        <f t="shared" si="45"/>
        <v>-3.4962069321448047E-2</v>
      </c>
      <c r="M458">
        <f t="shared" si="46"/>
        <v>-7.0126053473601957E-2</v>
      </c>
      <c r="N458" s="13">
        <f t="shared" si="47"/>
        <v>2.2009759378987113E-4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6.8512622353918697</v>
      </c>
      <c r="H459" s="10">
        <f t="shared" si="48"/>
        <v>-5.4534253113295739E-2</v>
      </c>
      <c r="I459">
        <f t="shared" si="44"/>
        <v>-0.65441103735954886</v>
      </c>
      <c r="K459">
        <f t="shared" si="45"/>
        <v>-3.454210425843781E-2</v>
      </c>
      <c r="M459">
        <f t="shared" si="46"/>
        <v>-6.9326028703803874E-2</v>
      </c>
      <c r="N459" s="13">
        <f t="shared" si="47"/>
        <v>2.187966251199523E-4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6.8622346832661067</v>
      </c>
      <c r="H460" s="10">
        <f t="shared" si="48"/>
        <v>-5.3787942297027089E-2</v>
      </c>
      <c r="I460">
        <f t="shared" si="44"/>
        <v>-0.64545530756432501</v>
      </c>
      <c r="K460">
        <f t="shared" si="45"/>
        <v>-3.4127185466611087E-2</v>
      </c>
      <c r="M460">
        <f t="shared" si="46"/>
        <v>-6.85351330835169E-2</v>
      </c>
      <c r="N460" s="13">
        <f t="shared" si="47"/>
        <v>2.1747963609312996E-4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6.8732071311403455</v>
      </c>
      <c r="H461" s="10">
        <f t="shared" si="48"/>
        <v>-5.3051316182505942E-2</v>
      </c>
      <c r="I461">
        <f t="shared" si="44"/>
        <v>-0.6366157941900713</v>
      </c>
      <c r="K461">
        <f t="shared" si="45"/>
        <v>-3.3717252274624625E-2</v>
      </c>
      <c r="M461">
        <f t="shared" si="46"/>
        <v>-6.775326241861418E-2</v>
      </c>
      <c r="N461" s="13">
        <f t="shared" si="47"/>
        <v>2.1614722312941718E-4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6.8841795790145834</v>
      </c>
      <c r="H462" s="10">
        <f t="shared" si="48"/>
        <v>-5.2324257715910455E-2</v>
      </c>
      <c r="I462">
        <f t="shared" si="44"/>
        <v>-0.62789109259092546</v>
      </c>
      <c r="K462">
        <f t="shared" si="45"/>
        <v>-3.331224474135841E-2</v>
      </c>
      <c r="M462">
        <f t="shared" si="46"/>
        <v>-6.6980313703795272E-2</v>
      </c>
      <c r="N462" s="13">
        <f t="shared" si="47"/>
        <v>2.147999771200144E-4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6.8951520268888205</v>
      </c>
      <c r="H463" s="10">
        <f t="shared" si="48"/>
        <v>-5.160665112428537E-2</v>
      </c>
      <c r="I463">
        <f t="shared" si="44"/>
        <v>-0.61927981349142447</v>
      </c>
      <c r="K463">
        <f t="shared" si="45"/>
        <v>-3.2912103647110245E-2</v>
      </c>
      <c r="M463">
        <f t="shared" si="46"/>
        <v>-6.6216185109056774E-2</v>
      </c>
      <c r="N463" s="13">
        <f t="shared" si="47"/>
        <v>2.1343848325219064E-4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6.9061244747630592</v>
      </c>
      <c r="H464" s="10">
        <f t="shared" si="48"/>
        <v>-5.0898381903434951E-2</v>
      </c>
      <c r="I464">
        <f t="shared" si="44"/>
        <v>-0.61078058284121939</v>
      </c>
      <c r="K464">
        <f t="shared" si="45"/>
        <v>-3.2516770484897164E-2</v>
      </c>
      <c r="M464">
        <f t="shared" si="46"/>
        <v>-6.5460775966314472E-2</v>
      </c>
      <c r="N464" s="13">
        <f t="shared" si="47"/>
        <v>2.1206332084258871E-4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6.9170969226372971</v>
      </c>
      <c r="H465" s="10">
        <f t="shared" si="48"/>
        <v>-5.0199336805908212E-2</v>
      </c>
      <c r="I465">
        <f t="shared" si="44"/>
        <v>-0.60239204167089855</v>
      </c>
      <c r="K465">
        <f t="shared" si="45"/>
        <v>-3.2126187451861951E-2</v>
      </c>
      <c r="M465">
        <f t="shared" si="46"/>
        <v>-6.4713986756177733E-2</v>
      </c>
      <c r="N465" s="13">
        <f t="shared" si="47"/>
        <v>2.1067506317885899E-4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6.9280693705115342</v>
      </c>
      <c r="H466" s="10">
        <f t="shared" si="48"/>
        <v>-4.9509403829075219E-2</v>
      </c>
      <c r="I466">
        <f t="shared" si="44"/>
        <v>-0.59411284594890268</v>
      </c>
      <c r="K466">
        <f t="shared" si="45"/>
        <v>-3.1740297440783716E-2</v>
      </c>
      <c r="M466">
        <f t="shared" si="46"/>
        <v>-6.3975719094871569E-2</v>
      </c>
      <c r="N466" s="13">
        <f t="shared" si="47"/>
        <v>2.0927427736941253E-4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6.9390418183857729</v>
      </c>
      <c r="H467" s="10">
        <f t="shared" si="48"/>
        <v>-4.8828472203294455E-2</v>
      </c>
      <c r="I467">
        <f t="shared" si="44"/>
        <v>-0.58594166643953349</v>
      </c>
      <c r="K467">
        <f t="shared" si="45"/>
        <v>-3.1359044031690701E-2</v>
      </c>
      <c r="M467">
        <f t="shared" si="46"/>
        <v>-6.324587572130641E-2</v>
      </c>
      <c r="N467" s="13">
        <f t="shared" si="47"/>
        <v>2.0786152420118349E-4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6.9500142662600108</v>
      </c>
      <c r="H468" s="10">
        <f t="shared" si="48"/>
        <v>-4.8156432380170033E-2</v>
      </c>
      <c r="I468">
        <f t="shared" ref="I468:I469" si="50">H468*$E$6</f>
        <v>-0.5778771885620404</v>
      </c>
      <c r="K468">
        <f t="shared" ref="K468:K469" si="51">$L$9*$L$4*EXP(-$L$6*(G468/$L$10-1))+6*$L$4*EXP(-$L$6*(SQRT(2)*G468/$L$10-1))-SQRT($L$9*$L$5^2*EXP(-2*$L$7*(G468/$L$10-1))+6*$L$5^2*EXP(-2*$L$7*(SQRT(2)*G468/$L$10-1)))</f>
        <v>-3.0982371483575341E-2</v>
      </c>
      <c r="M468">
        <f t="shared" ref="M468:M469" si="52">$L$9*$O$6*EXP(-$O$4*(G468/$L$10-1))+6*$O$6*EXP(-$O$4*(SQRT(2)*G468/$L$10-1))-SQRT($L$9*$O$7^2*EXP(-2*$O$5*(G468/$L$10-1))+6*$O$7^2*EXP(-2*$O$5*(SQRT(2)*G468/$L$10-1)))</f>
        <v>-6.2524360484294689E-2</v>
      </c>
      <c r="N468" s="13">
        <f t="shared" ref="N468:N469" si="53">(M468-H468)^2*O468</f>
        <v>2.064373580052951E-4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6.9609867141342487</v>
      </c>
      <c r="H469" s="10">
        <f t="shared" si="48"/>
        <v>-4.7493176020898933E-2</v>
      </c>
      <c r="I469">
        <f t="shared" si="50"/>
        <v>-0.56991811225078726</v>
      </c>
      <c r="K469">
        <f t="shared" si="51"/>
        <v>-3.0610224726208664E-2</v>
      </c>
      <c r="M469">
        <f t="shared" si="52"/>
        <v>-6.1811078329910389E-2</v>
      </c>
      <c r="N469" s="13">
        <f t="shared" si="53"/>
        <v>2.0500232653039558E-4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E1" workbookViewId="0">
      <selection activeCell="W10" sqref="W10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177</v>
      </c>
      <c r="B3" s="1" t="s">
        <v>133</v>
      </c>
      <c r="D3" s="15" t="str">
        <f>A3</f>
        <v>BCC</v>
      </c>
      <c r="E3" s="1" t="str">
        <f>B3</f>
        <v>Fe</v>
      </c>
      <c r="K3" s="15" t="str">
        <f>A3</f>
        <v>BCC</v>
      </c>
      <c r="L3" s="1" t="str">
        <f>B3</f>
        <v>Fe</v>
      </c>
      <c r="N3" s="15" t="str">
        <f>A3</f>
        <v>BCC</v>
      </c>
      <c r="O3" s="1" t="str">
        <f>L3</f>
        <v>Fe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-8.4693000000000005</v>
      </c>
      <c r="D4" s="21" t="s">
        <v>8</v>
      </c>
      <c r="E4" s="4">
        <f>E11</f>
        <v>2.4595728466269828</v>
      </c>
      <c r="F4" t="s">
        <v>191</v>
      </c>
      <c r="K4" s="2" t="s">
        <v>27</v>
      </c>
      <c r="L4" s="4">
        <v>8.1199999999999994E-2</v>
      </c>
      <c r="N4" s="18" t="s">
        <v>23</v>
      </c>
      <c r="O4" s="4">
        <f>O5*R18</f>
        <v>5.8495023194064037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11.454000000000001</v>
      </c>
      <c r="D5" s="2" t="s">
        <v>3</v>
      </c>
      <c r="E5" s="5">
        <f>O10</f>
        <v>4.9963152245224705E-2</v>
      </c>
      <c r="K5" s="2" t="s">
        <v>28</v>
      </c>
      <c r="L5" s="4">
        <v>1.1081000000000001</v>
      </c>
      <c r="N5" s="12" t="s">
        <v>24</v>
      </c>
      <c r="O5" s="4">
        <v>1.9828821421716623</v>
      </c>
      <c r="P5" t="s">
        <v>53</v>
      </c>
      <c r="Q5" s="28" t="s">
        <v>30</v>
      </c>
      <c r="R5" s="29">
        <f>L10</f>
        <v>2.4595728466269828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($L$10*2/SQRT(3)+$L$10*SQRT(2)*2/SQRT(3))/2</f>
        <v>3.4282678649051888</v>
      </c>
      <c r="X5" s="63">
        <f>$L$10*SQRT(2)*2/SQRT(3)</f>
        <v>4.0164656396272118</v>
      </c>
      <c r="Y5" s="30" t="s">
        <v>117</v>
      </c>
      <c r="Z5" s="30" t="str">
        <f>B3</f>
        <v>Fe</v>
      </c>
      <c r="AA5" s="31" t="str">
        <f>B3</f>
        <v>Fe</v>
      </c>
    </row>
    <row r="6" spans="1:27" x14ac:dyDescent="0.4">
      <c r="A6" s="2" t="s">
        <v>0</v>
      </c>
      <c r="B6" s="1">
        <v>1.036</v>
      </c>
      <c r="D6" s="2" t="s">
        <v>13</v>
      </c>
      <c r="E6" s="1">
        <v>8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0.42121968662501752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3.8348213652389185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35</v>
      </c>
      <c r="E8" s="4">
        <f>2/SQRT(3)</f>
        <v>1.1547005383792517</v>
      </c>
      <c r="F8" t="s">
        <v>250</v>
      </c>
      <c r="N8" s="11" t="s">
        <v>266</v>
      </c>
      <c r="Q8" s="26" t="s">
        <v>252</v>
      </c>
      <c r="AA8" s="27"/>
    </row>
    <row r="9" spans="1:27" x14ac:dyDescent="0.4">
      <c r="A9" s="11" t="s">
        <v>21</v>
      </c>
      <c r="K9" s="3" t="s">
        <v>13</v>
      </c>
      <c r="L9" s="1">
        <f>E6</f>
        <v>8</v>
      </c>
      <c r="M9" t="s">
        <v>14</v>
      </c>
      <c r="N9" s="3" t="s">
        <v>73</v>
      </c>
      <c r="O9" s="1">
        <f>O4/O5</f>
        <v>2.95</v>
      </c>
      <c r="Q9" s="28" t="s">
        <v>251</v>
      </c>
      <c r="R9" s="29">
        <f>L10</f>
        <v>2.4595728466269828</v>
      </c>
      <c r="S9" s="29">
        <f>O4</f>
        <v>5.8495023194064037</v>
      </c>
      <c r="T9" s="29">
        <f>O5</f>
        <v>1.9828821421716623</v>
      </c>
      <c r="U9" s="29">
        <f>O6</f>
        <v>0.42121968662501752</v>
      </c>
      <c r="V9" s="29">
        <f>O7</f>
        <v>3.8348213652389185</v>
      </c>
      <c r="W9" s="63">
        <f>($L$10*2/SQRT(3)+$L$10*SQRT(2)*2/SQRT(3))/2</f>
        <v>3.4282678649051888</v>
      </c>
      <c r="X9" s="63">
        <f>$L$10*SQRT(2)*2/SQRT(3)</f>
        <v>4.0164656396272118</v>
      </c>
      <c r="Y9" s="30" t="s">
        <v>117</v>
      </c>
      <c r="Z9" s="30" t="str">
        <f>B3</f>
        <v>Fe</v>
      </c>
      <c r="AA9" s="31" t="str">
        <f>B3</f>
        <v>Fe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K10" s="3" t="s">
        <v>25</v>
      </c>
      <c r="L10" s="4">
        <f>$E$11</f>
        <v>2.4595728466269828</v>
      </c>
      <c r="M10" t="s">
        <v>34</v>
      </c>
      <c r="N10" s="3" t="s">
        <v>3</v>
      </c>
      <c r="O10" s="1">
        <f>((SQRT(O9))^3/(O9-1)+(SQRT(1/O9)^3/(1/O9-1))-2)/6</f>
        <v>4.9963152245224705E-2</v>
      </c>
      <c r="W10" s="65"/>
    </row>
    <row r="11" spans="1:27" x14ac:dyDescent="0.4">
      <c r="A11" s="3" t="s">
        <v>37</v>
      </c>
      <c r="B11" s="4">
        <f>($B$5*$E$7)^(1/3)</f>
        <v>2.8400700901831657</v>
      </c>
      <c r="D11" s="3" t="s">
        <v>8</v>
      </c>
      <c r="E11" s="4">
        <f>$B$11/$E$8</f>
        <v>2.4595728466269828</v>
      </c>
      <c r="F11" t="s">
        <v>39</v>
      </c>
      <c r="N11" s="64" t="s">
        <v>268</v>
      </c>
      <c r="O11" s="20">
        <f>G118</f>
        <v>3.1383540416341735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(4*$B$5*$E$7/3)^(1/3)</f>
        <v>3.1259016065154706</v>
      </c>
      <c r="D12" s="3" t="s">
        <v>2</v>
      </c>
      <c r="E12" s="4">
        <f>(9*$B$6*$B$5/(-$B$4))^(1/2)</f>
        <v>3.5510432631665774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-0.47413702479670744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-8.4693000000000005</v>
      </c>
    </row>
    <row r="16" spans="1:27" x14ac:dyDescent="0.4">
      <c r="D16" s="3" t="s">
        <v>9</v>
      </c>
      <c r="E16" s="4">
        <f>$E$15*$E$6</f>
        <v>-67.754400000000004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0.29715159599974661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1.7669389741706658</v>
      </c>
      <c r="H19" s="10">
        <f>-(-$B$4)*(1+D19+$E$5*D19^3)*EXP(-D19)</f>
        <v>1.1502489075307696</v>
      </c>
      <c r="I19">
        <f>H19*$E$6</f>
        <v>9.2019912602461567</v>
      </c>
      <c r="K19">
        <f>$L$9*$L$4*EXP(-$L$6*(G19/$L$10-1))+6*$L$4*EXP(-$L$6*(2/SQRT(3)*G19/$L$10-1))-SQRT($L$9*$L$5^2*EXP(-2*$L$7*(G19/$L$10-1))+6*$L$5^2*EXP(-2*$L$7*(2/SQRT(3)*G19/$L$10-1)))</f>
        <v>12.107159124051266</v>
      </c>
      <c r="M19">
        <f>$L$9*$O$6*EXP(-$O$4*(G19/$L$10-1))+6*$O$6*EXP(-$O$4*(2/SQRT(3)*G19/$L$10-1))-SQRT($L$9*$O$7^2*EXP(-2*$O$5*(G19/$L$10-1))+6*$O$7^2*EXP(-2*$O$5*(2/SQRT(3)*G19/$L$10-1)))</f>
        <v>1.2644017263377947</v>
      </c>
      <c r="N19" s="13">
        <f>(M19-H19)^2*O19</f>
        <v>1.3030866041589505E-2</v>
      </c>
      <c r="O19" s="13">
        <v>1</v>
      </c>
      <c r="P19" s="14">
        <f>SUMSQ(N26:N295)</f>
        <v>1.8483347373653316E-5</v>
      </c>
      <c r="Q19" s="1" t="s">
        <v>68</v>
      </c>
      <c r="R19" s="19">
        <f>O4/(O4-O5)*-B4/SQRT(L9)</f>
        <v>4.5299136955421844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1.7807916516197924</v>
      </c>
      <c r="H20" s="10">
        <f>-(-$B$4)*(1+D20+$E$5*D20^3)*EXP(-D20)</f>
        <v>0.60984646811483201</v>
      </c>
      <c r="I20">
        <f t="shared" ref="I20:I83" si="2">H20*$E$6</f>
        <v>4.8787717449186561</v>
      </c>
      <c r="K20">
        <f t="shared" ref="K20:K83" si="3">$L$9*$L$4*EXP(-$L$6*(G20/$L$10-1))+6*$L$4*EXP(-$L$6*(2/SQRT(3)*G20/$L$10-1))-SQRT($L$9*$L$5^2*EXP(-2*$L$7*(G20/$L$10-1))+6*$L$5^2*EXP(-2*$L$7*(2/SQRT(3)*G20/$L$10-1)))</f>
        <v>10.928312654731188</v>
      </c>
      <c r="M20">
        <f t="shared" ref="M20:M83" si="4">$L$9*$O$6*EXP(-$O$4*(G20/$L$10-1))+6*$O$6*EXP(-$O$4*(2/SQRT(3)*G20/$L$10-1))-SQRT($L$9*$O$7^2*EXP(-2*$O$5*(G20/$L$10-1))+6*$O$7^2*EXP(-2*$O$5*(2/SQRT(3)*G20/$L$10-1)))</f>
        <v>0.71078536232598211</v>
      </c>
      <c r="N20" s="13">
        <f t="shared" ref="N20:N83" si="5">(M20-H20)^2*O20</f>
        <v>1.0188660364569752E-2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1.7946443290689187</v>
      </c>
      <c r="H21" s="10">
        <f t="shared" ref="H21:H84" si="6">-(-$B$4)*(1+D21+$E$5*D21^3)*EXP(-D21)</f>
        <v>9.2993700932349974E-2</v>
      </c>
      <c r="I21">
        <f t="shared" si="2"/>
        <v>0.74394960745879979</v>
      </c>
      <c r="K21">
        <f t="shared" si="3"/>
        <v>9.8324511435905748</v>
      </c>
      <c r="M21">
        <f t="shared" si="4"/>
        <v>0.18192418384519726</v>
      </c>
      <c r="N21" s="13">
        <f t="shared" si="5"/>
        <v>7.9086307911122242E-3</v>
      </c>
      <c r="O21" s="13">
        <v>1</v>
      </c>
      <c r="Q21" s="16" t="s">
        <v>60</v>
      </c>
      <c r="R21" s="19">
        <f>(O7/O6)/(O4/O5)</f>
        <v>3.0861317434124258</v>
      </c>
      <c r="S21" s="1" t="s">
        <v>61</v>
      </c>
      <c r="T21" s="1">
        <f>SQRT(L9)</f>
        <v>2.8284271247461903</v>
      </c>
      <c r="U21" s="1" t="s">
        <v>62</v>
      </c>
      <c r="V21" s="1">
        <f>R21-T21</f>
        <v>0.25770461866623551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1.8084970065180448</v>
      </c>
      <c r="H22" s="10">
        <f t="shared" si="6"/>
        <v>-0.40113360211543697</v>
      </c>
      <c r="I22">
        <f t="shared" si="2"/>
        <v>-3.2090688169234958</v>
      </c>
      <c r="K22">
        <f t="shared" si="3"/>
        <v>8.8140671103579606</v>
      </c>
      <c r="M22">
        <f t="shared" si="4"/>
        <v>-0.32309605507796846</v>
      </c>
      <c r="N22" s="13">
        <f t="shared" si="5"/>
        <v>6.0898587476251103E-3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1.8223496839671713</v>
      </c>
      <c r="H23" s="10">
        <f t="shared" si="6"/>
        <v>-0.87333316357654889</v>
      </c>
      <c r="I23">
        <f t="shared" si="2"/>
        <v>-6.9866653086123911</v>
      </c>
      <c r="K23">
        <f t="shared" si="3"/>
        <v>7.8680144421124991</v>
      </c>
      <c r="M23">
        <f t="shared" si="4"/>
        <v>-0.80515745016676377</v>
      </c>
      <c r="N23" s="13">
        <f t="shared" si="5"/>
        <v>4.647927898933155E-3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1.8362023614162977</v>
      </c>
      <c r="H24" s="10">
        <f t="shared" si="6"/>
        <v>-1.3243770275239017</v>
      </c>
      <c r="I24">
        <f t="shared" si="2"/>
        <v>-10.595016220191214</v>
      </c>
      <c r="K24">
        <f t="shared" si="3"/>
        <v>6.9894846830487296</v>
      </c>
      <c r="M24">
        <f t="shared" si="4"/>
        <v>-1.2651110634287193</v>
      </c>
      <c r="N24" s="13">
        <f t="shared" si="5"/>
        <v>3.5124545001314587E-3</v>
      </c>
      <c r="O24" s="13">
        <v>1</v>
      </c>
      <c r="Q24" s="17" t="s">
        <v>64</v>
      </c>
      <c r="R24" s="19">
        <f>O5/(O4-O5)*-B4/L9</f>
        <v>0.54290384615384613</v>
      </c>
      <c r="V24" s="15" t="str">
        <f>D3</f>
        <v>BCC</v>
      </c>
      <c r="W24" s="1" t="str">
        <f>E3</f>
        <v>Fe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1.8500550388654238</v>
      </c>
      <c r="H25" s="10">
        <f t="shared" si="6"/>
        <v>-1.755012343038963</v>
      </c>
      <c r="I25">
        <f t="shared" si="2"/>
        <v>-14.040098744311704</v>
      </c>
      <c r="K25">
        <f t="shared" si="3"/>
        <v>6.1739848846385055</v>
      </c>
      <c r="M25">
        <f t="shared" si="4"/>
        <v>-1.7037780009523971</v>
      </c>
      <c r="N25" s="13">
        <f t="shared" si="5"/>
        <v>2.6249578090432645E-3</v>
      </c>
      <c r="O25" s="13">
        <v>1</v>
      </c>
      <c r="Q25" s="17" t="s">
        <v>65</v>
      </c>
      <c r="R25" s="19">
        <f>O4/(O4-O5)*-B4/SQRT(L9)</f>
        <v>4.5299136955421844</v>
      </c>
      <c r="V25" s="2" t="s">
        <v>109</v>
      </c>
      <c r="W25" s="1">
        <f>(-B4/(12*PI()*B6*W26))^(1/2)</f>
        <v>0.39216494029819043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1.8639077163145503</v>
      </c>
      <c r="H26" s="10">
        <f t="shared" si="6"/>
        <v>-2.1659621247692145</v>
      </c>
      <c r="I26">
        <f t="shared" si="2"/>
        <v>-17.327696998153716</v>
      </c>
      <c r="K26">
        <f t="shared" si="3"/>
        <v>5.4173169130914998</v>
      </c>
      <c r="M26">
        <f t="shared" si="4"/>
        <v>-2.1219504533141063</v>
      </c>
      <c r="N26" s="13">
        <f t="shared" si="5"/>
        <v>1.9370272242723863E-3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1.8777603937636766</v>
      </c>
      <c r="H27" s="10">
        <f t="shared" si="6"/>
        <v>-2.5579259912068966</v>
      </c>
      <c r="I27">
        <f t="shared" si="2"/>
        <v>-20.463407929655173</v>
      </c>
      <c r="K27">
        <f t="shared" si="3"/>
        <v>4.715558117856558</v>
      </c>
      <c r="M27">
        <f t="shared" si="4"/>
        <v>-2.5203926998956341</v>
      </c>
      <c r="N27" s="13">
        <f t="shared" si="5"/>
        <v>1.4087479566560919E-3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1.8916130712128028</v>
      </c>
      <c r="H28" s="10">
        <f t="shared" si="6"/>
        <v>-2.9315808813188373</v>
      </c>
      <c r="I28">
        <f t="shared" si="2"/>
        <v>-23.452647050550699</v>
      </c>
      <c r="K28">
        <f t="shared" si="3"/>
        <v>4.0650432712917857</v>
      </c>
      <c r="M28">
        <f t="shared" si="4"/>
        <v>-2.8998420783682946</v>
      </c>
      <c r="N28" s="13">
        <f t="shared" si="5"/>
        <v>1.0073516127333821E-3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-0.83439348999614993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1.9054657486619293</v>
      </c>
      <c r="H29" s="10">
        <f t="shared" si="6"/>
        <v>-3.2875817501398772</v>
      </c>
      <c r="I29">
        <f t="shared" si="2"/>
        <v>-26.300654001119018</v>
      </c>
      <c r="K29">
        <f t="shared" si="3"/>
        <v>3.4623476955917214</v>
      </c>
      <c r="M29">
        <f t="shared" si="4"/>
        <v>-3.2610099205547769</v>
      </c>
      <c r="N29" s="13">
        <f t="shared" si="5"/>
        <v>7.0606212749961116E-4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1.9193184261110556</v>
      </c>
      <c r="H30" s="10">
        <f t="shared" si="6"/>
        <v>-3.6265622439256107</v>
      </c>
      <c r="I30">
        <f t="shared" si="2"/>
        <v>-29.012497951404885</v>
      </c>
      <c r="K30">
        <f t="shared" si="3"/>
        <v>2.9042714986225793</v>
      </c>
      <c r="M30">
        <f t="shared" si="4"/>
        <v>-3.6045824558380524</v>
      </c>
      <c r="N30" s="13">
        <f t="shared" si="5"/>
        <v>4.831110843739695E-4</v>
      </c>
      <c r="O30" s="13">
        <v>1</v>
      </c>
      <c r="V30" s="22" t="s">
        <v>23</v>
      </c>
      <c r="W30" s="1">
        <f>1/(O5*W25^2)</f>
        <v>3.279182355881769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1.9331711035601817</v>
      </c>
      <c r="H31" s="10">
        <f t="shared" si="6"/>
        <v>-3.9491353554437914</v>
      </c>
      <c r="I31">
        <f t="shared" si="2"/>
        <v>-31.593082843550331</v>
      </c>
      <c r="K31">
        <f t="shared" si="3"/>
        <v>2.3878248455089919</v>
      </c>
      <c r="M31">
        <f t="shared" si="4"/>
        <v>-3.9312216832457949</v>
      </c>
      <c r="N31" s="13">
        <f t="shared" si="5"/>
        <v>3.2089965161727075E-4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1.9470237810093083</v>
      </c>
      <c r="H32" s="10">
        <f t="shared" si="6"/>
        <v>-4.2558940599678756</v>
      </c>
      <c r="I32">
        <f t="shared" si="2"/>
        <v>-34.047152479743005</v>
      </c>
      <c r="K32">
        <f t="shared" si="3"/>
        <v>1.9102141976628539</v>
      </c>
      <c r="M32">
        <f t="shared" si="4"/>
        <v>-4.241566213299123</v>
      </c>
      <c r="N32" s="13">
        <f t="shared" si="5"/>
        <v>2.0528719016328617E-4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1.9608764584584346</v>
      </c>
      <c r="H33" s="10">
        <f t="shared" si="6"/>
        <v>-4.5474119325206361</v>
      </c>
      <c r="I33">
        <f t="shared" si="2"/>
        <v>-36.379295460165089</v>
      </c>
      <c r="K33">
        <f t="shared" si="3"/>
        <v>1.4688294554688888</v>
      </c>
      <c r="M33">
        <f t="shared" si="4"/>
        <v>-4.5362320806767968</v>
      </c>
      <c r="N33" s="13">
        <f t="shared" si="5"/>
        <v>1.2498908725019689E-4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1.9747291359075607</v>
      </c>
      <c r="H34" s="10">
        <f t="shared" si="6"/>
        <v>-4.824243746900728</v>
      </c>
      <c r="I34">
        <f t="shared" si="2"/>
        <v>-38.593949975205824</v>
      </c>
      <c r="K34">
        <f t="shared" si="3"/>
        <v>1.0612319450647938</v>
      </c>
      <c r="M34">
        <f t="shared" si="4"/>
        <v>-4.8158135287091</v>
      </c>
      <c r="N34" s="13">
        <f t="shared" si="5"/>
        <v>7.1068578758456272E-5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1.9885818133566873</v>
      </c>
      <c r="H35" s="10">
        <f t="shared" si="6"/>
        <v>-5.0869260570104355</v>
      </c>
      <c r="I35">
        <f t="shared" si="2"/>
        <v>-40.695408456083484</v>
      </c>
      <c r="K35">
        <f t="shared" si="3"/>
        <v>0.68514319359641007</v>
      </c>
      <c r="M35">
        <f t="shared" si="4"/>
        <v>-5.080883766680218</v>
      </c>
      <c r="N35" s="13">
        <f t="shared" si="5"/>
        <v>3.6509272434640215E-5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2.0024344908058134</v>
      </c>
      <c r="H36" s="10">
        <f t="shared" si="6"/>
        <v>-5.3359777609885048</v>
      </c>
      <c r="I36">
        <f t="shared" si="2"/>
        <v>-42.687822087908039</v>
      </c>
      <c r="K36">
        <f t="shared" si="3"/>
        <v>0.33843444100855269</v>
      </c>
      <c r="M36">
        <f t="shared" si="4"/>
        <v>-5.3319957008839918</v>
      </c>
      <c r="N36" s="13">
        <f t="shared" si="5"/>
        <v>1.5856802675954676E-5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2.0162871682549399</v>
      </c>
      <c r="H37" s="10">
        <f t="shared" si="6"/>
        <v>-5.571900648638084</v>
      </c>
      <c r="I37">
        <f t="shared" si="2"/>
        <v>-44.575205189104672</v>
      </c>
      <c r="K37">
        <f t="shared" si="3"/>
        <v>1.9116839867638902E-2</v>
      </c>
      <c r="M37">
        <f t="shared" si="4"/>
        <v>-5.5696826403447393</v>
      </c>
      <c r="N37" s="13">
        <f t="shared" si="5"/>
        <v>4.9195607893460056E-6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2.0301398457040665</v>
      </c>
      <c r="H38" s="10">
        <f t="shared" si="6"/>
        <v>-5.7951799326263096</v>
      </c>
      <c r="I38">
        <f t="shared" si="2"/>
        <v>-46.361439461010477</v>
      </c>
      <c r="K38">
        <f t="shared" si="3"/>
        <v>-0.27466770207991686</v>
      </c>
      <c r="M38">
        <f t="shared" si="4"/>
        <v>-5.7944589780830462</v>
      </c>
      <c r="N38" s="13">
        <f t="shared" si="5"/>
        <v>5.1977545345210107E-7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2.0439925231531926</v>
      </c>
      <c r="H39" s="10">
        <f t="shared" si="6"/>
        <v>-6.0062847639188659</v>
      </c>
      <c r="I39">
        <f t="shared" si="2"/>
        <v>-48.050278111350927</v>
      </c>
      <c r="K39">
        <f t="shared" si="3"/>
        <v>-0.54465507891569409</v>
      </c>
      <c r="M39">
        <f t="shared" si="4"/>
        <v>-6.0068208487760177</v>
      </c>
      <c r="N39" s="13">
        <f t="shared" si="5"/>
        <v>2.8738697406751055E-7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2.0578452006023191</v>
      </c>
      <c r="H40" s="10">
        <f t="shared" si="6"/>
        <v>-6.2056687319000394</v>
      </c>
      <c r="I40">
        <f t="shared" si="2"/>
        <v>-49.645349855200315</v>
      </c>
      <c r="K40">
        <f t="shared" si="3"/>
        <v>-0.79246698262989224</v>
      </c>
      <c r="M40">
        <f t="shared" si="4"/>
        <v>-6.2072467636314492</v>
      </c>
      <c r="N40" s="13">
        <f t="shared" si="5"/>
        <v>2.4901841453362156E-6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2.0716978780514452</v>
      </c>
      <c r="H41" s="10">
        <f t="shared" si="6"/>
        <v>-6.3937703496163669</v>
      </c>
      <c r="I41">
        <f t="shared" si="2"/>
        <v>-51.150162796930935</v>
      </c>
      <c r="K41">
        <f t="shared" si="3"/>
        <v>-1.0196183751709267</v>
      </c>
      <c r="M41">
        <f t="shared" si="4"/>
        <v>-6.3961982232671133</v>
      </c>
      <c r="N41" s="13">
        <f t="shared" si="5"/>
        <v>5.894570463988509E-6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2.0855505555005718</v>
      </c>
      <c r="H42" s="10">
        <f t="shared" si="6"/>
        <v>-6.5710135245698158</v>
      </c>
      <c r="I42">
        <f t="shared" si="2"/>
        <v>-52.568108196558526</v>
      </c>
      <c r="K42">
        <f t="shared" si="3"/>
        <v>-1.2275244709236617</v>
      </c>
      <c r="M42">
        <f t="shared" si="4"/>
        <v>-6.5741203093587401</v>
      </c>
      <c r="N42" s="13">
        <f t="shared" si="5"/>
        <v>9.6521117246916795E-6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2.0994032329496979</v>
      </c>
      <c r="H43" s="10">
        <f t="shared" si="6"/>
        <v>-6.737808015474628</v>
      </c>
      <c r="I43">
        <f t="shared" si="2"/>
        <v>-53.902464123797024</v>
      </c>
      <c r="K43">
        <f t="shared" si="3"/>
        <v>-1.4175072618005364</v>
      </c>
      <c r="M43">
        <f t="shared" si="4"/>
        <v>-6.7414422557934142</v>
      </c>
      <c r="N43" s="13">
        <f t="shared" si="5"/>
        <v>1.3207702694690636E-5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2.1132559103988244</v>
      </c>
      <c r="H44" s="10">
        <f t="shared" si="6"/>
        <v>-6.894549875380501</v>
      </c>
      <c r="I44">
        <f t="shared" si="2"/>
        <v>-55.156399003044008</v>
      </c>
      <c r="K44">
        <f t="shared" si="3"/>
        <v>-1.5908016150058164</v>
      </c>
      <c r="M44">
        <f t="shared" si="4"/>
        <v>-6.8985780000398762</v>
      </c>
      <c r="N44" s="13">
        <f t="shared" si="5"/>
        <v>1.622578827146647E-5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2.127108587847951</v>
      </c>
      <c r="H45" s="10">
        <f t="shared" si="6"/>
        <v>-7.0416218815535805</v>
      </c>
      <c r="I45">
        <f t="shared" si="2"/>
        <v>-56.332975052428644</v>
      </c>
      <c r="K45">
        <f t="shared" si="3"/>
        <v>-1.7485609715493911</v>
      </c>
      <c r="M45">
        <f t="shared" si="4"/>
        <v>-7.0459267154219543</v>
      </c>
      <c r="N45" s="13">
        <f t="shared" si="5"/>
        <v>1.8531594634297876E-5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2.1409612652970771</v>
      </c>
      <c r="H46" s="10">
        <f t="shared" si="6"/>
        <v>-7.1793939524958841</v>
      </c>
      <c r="I46">
        <f t="shared" si="2"/>
        <v>-57.435151619967073</v>
      </c>
      <c r="K46">
        <f t="shared" si="3"/>
        <v>-1.8918626717348968</v>
      </c>
      <c r="M46">
        <f t="shared" si="4"/>
        <v>-7.1838733249577977</v>
      </c>
      <c r="N46" s="13">
        <f t="shared" si="5"/>
        <v>2.0064777652550403E-5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2.1548139427462032</v>
      </c>
      <c r="H47" s="10">
        <f t="shared" si="6"/>
        <v>-7.3082235524731871</v>
      </c>
      <c r="I47">
        <f t="shared" si="2"/>
        <v>-58.465788419785497</v>
      </c>
      <c r="K47">
        <f t="shared" si="3"/>
        <v>-2.0217129321172331</v>
      </c>
      <c r="M47">
        <f t="shared" si="4"/>
        <v>-7.3127889974044038</v>
      </c>
      <c r="N47" s="13">
        <f t="shared" si="5"/>
        <v>2.0843287419972158E-5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2.1686666201953302</v>
      </c>
      <c r="H48" s="10">
        <f t="shared" si="6"/>
        <v>-7.4284560839111036</v>
      </c>
      <c r="I48">
        <f t="shared" si="2"/>
        <v>-59.427648671288829</v>
      </c>
      <c r="K48">
        <f t="shared" si="3"/>
        <v>-2.139051496809961</v>
      </c>
      <c r="M48">
        <f t="shared" si="4"/>
        <v>-7.4330316261244942</v>
      </c>
      <c r="N48" s="13">
        <f t="shared" si="5"/>
        <v>2.0935586546519595E-5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2.1825192976444567</v>
      </c>
      <c r="H49" s="10">
        <f t="shared" si="6"/>
        <v>-7.540425268009062</v>
      </c>
      <c r="I49">
        <f t="shared" si="2"/>
        <v>-60.323402144072496</v>
      </c>
      <c r="K49">
        <f t="shared" si="3"/>
        <v>-2.2447559845150113</v>
      </c>
      <c r="M49">
        <f t="shared" si="4"/>
        <v>-7.5449462913716037</v>
      </c>
      <c r="N49" s="13">
        <f t="shared" si="5"/>
        <v>2.0439652244647644E-5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2.1963719750935833</v>
      </c>
      <c r="H50" s="10">
        <f t="shared" si="6"/>
        <v>-7.6444535139122358</v>
      </c>
      <c r="I50">
        <f t="shared" si="2"/>
        <v>-61.155628111297887</v>
      </c>
      <c r="K50">
        <f t="shared" si="3"/>
        <v>-2.3396459512392411</v>
      </c>
      <c r="M50">
        <f t="shared" si="4"/>
        <v>-7.6488657065683014</v>
      </c>
      <c r="N50" s="13">
        <f t="shared" si="5"/>
        <v>1.946744403423946E-5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2.2102246525427094</v>
      </c>
      <c r="H51" s="10">
        <f t="shared" si="6"/>
        <v>-7.7408522767717889</v>
      </c>
      <c r="I51">
        <f t="shared" si="2"/>
        <v>-61.926818214174311</v>
      </c>
      <c r="K51">
        <f t="shared" si="3"/>
        <v>-2.424486687347124</v>
      </c>
      <c r="M51">
        <f t="shared" si="4"/>
        <v>-7.745110649132485</v>
      </c>
      <c r="N51" s="13">
        <f t="shared" si="5"/>
        <v>1.8133735162340899E-5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2.2240773299918355</v>
      </c>
      <c r="H52" s="10">
        <f t="shared" si="6"/>
        <v>-7.8299224050148384</v>
      </c>
      <c r="I52">
        <f t="shared" si="2"/>
        <v>-62.639379240118707</v>
      </c>
      <c r="K52">
        <f t="shared" si="3"/>
        <v>-2.4999927663711743</v>
      </c>
      <c r="M52">
        <f t="shared" si="4"/>
        <v>-7.8339903763874474</v>
      </c>
      <c r="N52" s="13">
        <f t="shared" si="5"/>
        <v>1.6548391088366825E-5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2.237930007440962</v>
      </c>
      <c r="H53" s="10">
        <f t="shared" si="6"/>
        <v>-7.9119544771363381</v>
      </c>
      <c r="I53">
        <f t="shared" si="2"/>
        <v>-63.295635817090705</v>
      </c>
      <c r="K53">
        <f t="shared" si="3"/>
        <v>-2.5668313618547676</v>
      </c>
      <c r="M53">
        <f t="shared" si="4"/>
        <v>-7.9158030270726698</v>
      </c>
      <c r="N53" s="13">
        <f t="shared" si="5"/>
        <v>1.4811336612438408E-5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2.2517826848900886</v>
      </c>
      <c r="H54" s="10">
        <f t="shared" si="6"/>
        <v>-7.9872291283165033</v>
      </c>
      <c r="I54">
        <f t="shared" si="2"/>
        <v>-63.897833026532027</v>
      </c>
      <c r="K54">
        <f t="shared" si="3"/>
        <v>-2.6256253474310816</v>
      </c>
      <c r="M54">
        <f t="shared" si="4"/>
        <v>-7.9908360089544335</v>
      </c>
      <c r="N54" s="13">
        <f t="shared" si="5"/>
        <v>1.3009587936275277E-5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2.2656353623392147</v>
      </c>
      <c r="H55" s="10">
        <f t="shared" si="6"/>
        <v>-8.0560173671588089</v>
      </c>
      <c r="I55">
        <f t="shared" si="2"/>
        <v>-64.448138937270471</v>
      </c>
      <c r="K55">
        <f t="shared" si="3"/>
        <v>-2.6769561943417584</v>
      </c>
      <c r="M55">
        <f t="shared" si="4"/>
        <v>-8.059366373017891</v>
      </c>
      <c r="N55" s="13">
        <f t="shared" si="5"/>
        <v>1.1215840244166601E-5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2.2794880397883412</v>
      </c>
      <c r="H56" s="10">
        <f t="shared" si="6"/>
        <v>-8.1185808828353903</v>
      </c>
      <c r="I56">
        <f t="shared" si="2"/>
        <v>-64.948647062683122</v>
      </c>
      <c r="K56">
        <f t="shared" si="3"/>
        <v>-2.7213666796646221</v>
      </c>
      <c r="M56">
        <f t="shared" si="4"/>
        <v>-8.1216611747055225</v>
      </c>
      <c r="N56" s="13">
        <f t="shared" si="5"/>
        <v>9.4881980052028757E-6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2.2933407172374674</v>
      </c>
      <c r="H57" s="10">
        <f t="shared" si="6"/>
        <v>-8.1751723429186107</v>
      </c>
      <c r="I57">
        <f t="shared" si="2"/>
        <v>-65.401378743348886</v>
      </c>
      <c r="K57">
        <f t="shared" si="3"/>
        <v>-2.7593634176474362</v>
      </c>
      <c r="M57">
        <f t="shared" si="4"/>
        <v>-8.1779778226507034</v>
      </c>
      <c r="N57" s="13">
        <f t="shared" si="5"/>
        <v>7.8707165271827247E-6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2.3071933946865939</v>
      </c>
      <c r="H58" s="10">
        <f t="shared" si="6"/>
        <v>-8.2260356821697158</v>
      </c>
      <c r="I58">
        <f t="shared" si="2"/>
        <v>-65.808285457357727</v>
      </c>
      <c r="K58">
        <f t="shared" si="3"/>
        <v>-2.7914192257298627</v>
      </c>
      <c r="M58">
        <f t="shared" si="4"/>
        <v>-8.2285644153396049</v>
      </c>
      <c r="N58" s="13">
        <f t="shared" si="5"/>
        <v>6.3944914444974161E-6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2.32104607213572</v>
      </c>
      <c r="H59" s="10">
        <f t="shared" si="6"/>
        <v>-8.2714063825479602</v>
      </c>
      <c r="I59">
        <f t="shared" si="2"/>
        <v>-66.171251060383682</v>
      </c>
      <c r="K59">
        <f t="shared" si="3"/>
        <v>-2.817975336074622</v>
      </c>
      <c r="M59">
        <f t="shared" si="4"/>
        <v>-8.2736600661194686</v>
      </c>
      <c r="N59" s="13">
        <f t="shared" si="5"/>
        <v>5.0790896404866186E-6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2.3348987495848466</v>
      </c>
      <c r="H60" s="10">
        <f t="shared" si="6"/>
        <v>-8.3115117446961122</v>
      </c>
      <c r="I60">
        <f t="shared" si="2"/>
        <v>-66.492093957568898</v>
      </c>
      <c r="K60">
        <f t="shared" si="3"/>
        <v>-2.8394434627180951</v>
      </c>
      <c r="M60">
        <f t="shared" si="4"/>
        <v>-8.3134952169568361</v>
      </c>
      <c r="N60" s="13">
        <f t="shared" si="5"/>
        <v>3.9341622090612921E-6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2.3487514270339731</v>
      </c>
      <c r="H61" s="10">
        <f t="shared" si="6"/>
        <v>-8.3465711511510516</v>
      </c>
      <c r="I61">
        <f t="shared" si="2"/>
        <v>-66.772569209208413</v>
      </c>
      <c r="K61">
        <f t="shared" si="3"/>
        <v>-2.8562077337865901</v>
      </c>
      <c r="M61">
        <f t="shared" si="4"/>
        <v>-8.348291941335285</v>
      </c>
      <c r="N61" s="13">
        <f t="shared" si="5"/>
        <v>2.9611188581537533E-6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2.3626041044830992</v>
      </c>
      <c r="H62" s="10">
        <f t="shared" si="6"/>
        <v>-8.3767963215212813</v>
      </c>
      <c r="I62">
        <f t="shared" si="2"/>
        <v>-67.01437057217025</v>
      </c>
      <c r="K62">
        <f t="shared" si="3"/>
        <v>-2.8686264976043301</v>
      </c>
      <c r="M62">
        <f t="shared" si="4"/>
        <v>-8.3782642366686737</v>
      </c>
      <c r="N62" s="13">
        <f t="shared" si="5"/>
        <v>2.1547748799441039E-6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2.3764567819322253</v>
      </c>
      <c r="H63" s="10">
        <f t="shared" si="6"/>
        <v>-8.4023915598661727</v>
      </c>
      <c r="I63">
        <f t="shared" si="2"/>
        <v>-67.219132478929382</v>
      </c>
      <c r="K63">
        <f t="shared" si="3"/>
        <v>-2.8770340109399086</v>
      </c>
      <c r="M63">
        <f t="shared" si="4"/>
        <v>-8.4036183065928896</v>
      </c>
      <c r="N63" s="13">
        <f t="shared" si="5"/>
        <v>1.504907531510516E-6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2.3903094593813519</v>
      </c>
      <c r="H64" s="10">
        <f t="shared" si="6"/>
        <v>-8.4235539945053244</v>
      </c>
      <c r="I64">
        <f t="shared" si="2"/>
        <v>-67.388431956042595</v>
      </c>
      <c r="K64">
        <f t="shared" si="3"/>
        <v>-2.8817420170968235</v>
      </c>
      <c r="M64">
        <f t="shared" si="4"/>
        <v>-8.4245528334863362</v>
      </c>
      <c r="N64" s="13">
        <f t="shared" si="5"/>
        <v>9.976793099887494E-7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2.404162136830478</v>
      </c>
      <c r="H65" s="10">
        <f t="shared" si="6"/>
        <v>-8.4404738104798476</v>
      </c>
      <c r="I65">
        <f t="shared" si="2"/>
        <v>-67.523790483838781</v>
      </c>
      <c r="K65">
        <f t="shared" si="3"/>
        <v>-2.883041221048229</v>
      </c>
      <c r="M65">
        <f t="shared" si="4"/>
        <v>-8.4412592415574537</v>
      </c>
      <c r="N65" s="13">
        <f t="shared" si="5"/>
        <v>6.1690197766946588E-7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2.4180148142796045</v>
      </c>
      <c r="H66" s="10">
        <f t="shared" si="6"/>
        <v>-8.4533344748811921</v>
      </c>
      <c r="I66">
        <f t="shared" si="2"/>
        <v>-67.626675799049536</v>
      </c>
      <c r="K66">
        <f t="shared" si="3"/>
        <v>-2.8812026683438479</v>
      </c>
      <c r="M66">
        <f t="shared" si="4"/>
        <v>-8.4539219508256522</v>
      </c>
      <c r="N66" s="13">
        <f t="shared" si="5"/>
        <v>3.4512798531938131E-7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2.4318674917287311</v>
      </c>
      <c r="H67" s="10">
        <f t="shared" si="6"/>
        <v>-8.4623129552569676</v>
      </c>
      <c r="I67">
        <f t="shared" si="2"/>
        <v>-67.698503642055741</v>
      </c>
      <c r="K67">
        <f t="shared" si="3"/>
        <v>-2.8764790340758744</v>
      </c>
      <c r="M67">
        <f t="shared" si="4"/>
        <v>-8.4627186223107422</v>
      </c>
      <c r="N67" s="13">
        <f t="shared" si="5"/>
        <v>1.6456575851820466E-7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2.4457201691778572</v>
      </c>
      <c r="H68" s="10">
        <f t="shared" si="6"/>
        <v>-8.4675799312973812</v>
      </c>
      <c r="I68">
        <f t="shared" si="2"/>
        <v>-67.740639450379049</v>
      </c>
      <c r="K68">
        <f t="shared" si="3"/>
        <v>-2.8691058277786503</v>
      </c>
      <c r="M68">
        <f t="shared" si="4"/>
        <v>-8.4678203947350994</v>
      </c>
      <c r="N68" s="13">
        <f t="shared" si="5"/>
        <v>5.7822664879263836E-4</v>
      </c>
      <c r="O68" s="13">
        <v>10000</v>
      </c>
    </row>
    <row r="69" spans="3:16" x14ac:dyDescent="0.4">
      <c r="C69" s="51" t="s">
        <v>50</v>
      </c>
      <c r="D69" s="52">
        <v>0</v>
      </c>
      <c r="E69" s="53">
        <f t="shared" si="0"/>
        <v>-1</v>
      </c>
      <c r="F69" s="51"/>
      <c r="G69" s="51">
        <f t="shared" si="1"/>
        <v>2.4595728466269828</v>
      </c>
      <c r="H69" s="54">
        <f t="shared" si="6"/>
        <v>-8.4693000000000005</v>
      </c>
      <c r="I69" s="51">
        <f t="shared" si="2"/>
        <v>-67.754400000000004</v>
      </c>
      <c r="J69" s="51"/>
      <c r="K69">
        <f t="shared" si="3"/>
        <v>-2.859302519751898</v>
      </c>
      <c r="M69">
        <f t="shared" si="4"/>
        <v>-8.4693921130320682</v>
      </c>
      <c r="N69" s="55">
        <f t="shared" si="5"/>
        <v>8.4848106767026641E-5</v>
      </c>
      <c r="O69" s="55">
        <v>10000</v>
      </c>
      <c r="P69" s="51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2.4734255240761094</v>
      </c>
      <c r="H70" s="10">
        <f t="shared" si="6"/>
        <v>-8.4676318745051304</v>
      </c>
      <c r="I70">
        <f t="shared" si="2"/>
        <v>-67.741054996041044</v>
      </c>
      <c r="K70">
        <f t="shared" si="3"/>
        <v>-2.8472735939377123</v>
      </c>
      <c r="M70">
        <f t="shared" si="4"/>
        <v>-8.4675925489441504</v>
      </c>
      <c r="N70" s="13">
        <f t="shared" si="5"/>
        <v>1.5464997463975714E-5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2.4872782015252355</v>
      </c>
      <c r="H71" s="10">
        <f t="shared" si="6"/>
        <v>-8.4627285767884342</v>
      </c>
      <c r="I71">
        <f t="shared" si="2"/>
        <v>-67.701828614307473</v>
      </c>
      <c r="K71">
        <f t="shared" si="3"/>
        <v>-2.8332095321454807</v>
      </c>
      <c r="M71">
        <f t="shared" si="4"/>
        <v>-8.4625746139844473</v>
      </c>
      <c r="N71" s="13">
        <f t="shared" si="5"/>
        <v>2.3704545011486743E-8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2.501130878974362</v>
      </c>
      <c r="H72" s="10">
        <f t="shared" si="6"/>
        <v>-8.454737624392326</v>
      </c>
      <c r="I72">
        <f t="shared" si="2"/>
        <v>-67.637900995138608</v>
      </c>
      <c r="K72">
        <f t="shared" si="3"/>
        <v>-2.8172877341050313</v>
      </c>
      <c r="M72">
        <f t="shared" si="4"/>
        <v>-8.4544855650255464</v>
      </c>
      <c r="N72" s="13">
        <f t="shared" si="5"/>
        <v>6.3533924381349738E-8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2.5149835564234881</v>
      </c>
      <c r="H73" s="10">
        <f t="shared" si="6"/>
        <v>-8.443801211372298</v>
      </c>
      <c r="I73">
        <f t="shared" si="2"/>
        <v>-67.550409690978384</v>
      </c>
      <c r="K73">
        <f t="shared" si="3"/>
        <v>-2.7996733775350298</v>
      </c>
      <c r="M73">
        <f t="shared" si="4"/>
        <v>-8.4434672027707478</v>
      </c>
      <c r="N73" s="13">
        <f t="shared" si="5"/>
        <v>1.1156174590951712E-7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2.5288362338726142</v>
      </c>
      <c r="H74" s="10">
        <f t="shared" si="6"/>
        <v>-8.4300563836295215</v>
      </c>
      <c r="I74">
        <f t="shared" si="2"/>
        <v>-67.440451069036172</v>
      </c>
      <c r="K74">
        <f t="shared" si="3"/>
        <v>-2.7805202221396494</v>
      </c>
      <c r="M74">
        <f t="shared" si="4"/>
        <v>-8.4296560633537307</v>
      </c>
      <c r="N74" s="13">
        <f t="shared" si="5"/>
        <v>1.6025632320916865E-7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2.5426889113217408</v>
      </c>
      <c r="H75" s="10">
        <f t="shared" si="6"/>
        <v>-8.4136352087960589</v>
      </c>
      <c r="I75">
        <f t="shared" si="2"/>
        <v>-67.309081670368471</v>
      </c>
      <c r="K75">
        <f t="shared" si="3"/>
        <v>-2.7599713611905319</v>
      </c>
      <c r="M75">
        <f t="shared" si="4"/>
        <v>-8.413183603304228</v>
      </c>
      <c r="N75" s="13">
        <f t="shared" si="5"/>
        <v>2.0394752025180685E-7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2.5565415887708673</v>
      </c>
      <c r="H76" s="10">
        <f t="shared" si="6"/>
        <v>-8.3946649408343017</v>
      </c>
      <c r="I76">
        <f t="shared" si="2"/>
        <v>-67.157319526674414</v>
      </c>
      <c r="K76">
        <f t="shared" si="3"/>
        <v>-2.7381599241118888</v>
      </c>
      <c r="M76">
        <f t="shared" si="4"/>
        <v>-8.3941763781090728</v>
      </c>
      <c r="N76" s="13">
        <f t="shared" si="5"/>
        <v>2.3869353648309221E-7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2.5703942662199935</v>
      </c>
      <c r="H77" s="10">
        <f t="shared" si="6"/>
        <v>-8.3732681795076846</v>
      </c>
      <c r="I77">
        <f t="shared" si="2"/>
        <v>-66.986145436061477</v>
      </c>
      <c r="K77">
        <f t="shared" si="3"/>
        <v>-2.7152097332630554</v>
      </c>
      <c r="M77">
        <f t="shared" si="4"/>
        <v>-8.3727562145899324</v>
      </c>
      <c r="N77" s="13">
        <f t="shared" si="5"/>
        <v>2.6210807700911362E-7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2.58424694366912</v>
      </c>
      <c r="H78" s="10">
        <f t="shared" si="6"/>
        <v>-8.3495630248751649</v>
      </c>
      <c r="I78">
        <f t="shared" si="2"/>
        <v>-66.796504199001319</v>
      </c>
      <c r="K78">
        <f t="shared" si="3"/>
        <v>-2.6912359179040344</v>
      </c>
      <c r="M78">
        <f t="shared" si="4"/>
        <v>-8.3490403773114927</v>
      </c>
      <c r="N78" s="13">
        <f t="shared" si="5"/>
        <v>2.7316047581243585E-7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2.5980996211182465</v>
      </c>
      <c r="H79" s="10">
        <f t="shared" si="6"/>
        <v>-8.3236632269576756</v>
      </c>
      <c r="I79">
        <f t="shared" si="2"/>
        <v>-66.589305815661405</v>
      </c>
      <c r="K79">
        <f t="shared" si="3"/>
        <v>-2.6663454881344322</v>
      </c>
      <c r="M79">
        <f t="shared" si="4"/>
        <v>-8.3231417292263732</v>
      </c>
      <c r="N79" s="13">
        <f t="shared" si="5"/>
        <v>2.7195988375353915E-7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2.6119522985673722</v>
      </c>
      <c r="H80" s="10">
        <f t="shared" si="6"/>
        <v>-8.29567833072044</v>
      </c>
      <c r="I80">
        <f t="shared" si="2"/>
        <v>-66.36542664576352</v>
      </c>
      <c r="K80">
        <f t="shared" si="3"/>
        <v>-2.6406378714138392</v>
      </c>
      <c r="M80">
        <f t="shared" si="4"/>
        <v>-8.2951688867559454</v>
      </c>
      <c r="N80" s="13">
        <f t="shared" si="5"/>
        <v>2.5953315295996874E-7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2.6258049760164988</v>
      </c>
      <c r="H81" s="10">
        <f t="shared" si="6"/>
        <v>-8.2657138165109902</v>
      </c>
      <c r="I81">
        <f t="shared" si="2"/>
        <v>-66.125710532087922</v>
      </c>
      <c r="K81">
        <f t="shared" si="3"/>
        <v>-2.6142054141013675</v>
      </c>
      <c r="M81">
        <f t="shared" si="4"/>
        <v>-8.2652263694992847</v>
      </c>
      <c r="N81" s="13">
        <f t="shared" si="5"/>
        <v>2.3760458922067562E-7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2.6396576534656253</v>
      </c>
      <c r="H82" s="10">
        <f t="shared" si="6"/>
        <v>-8.2338712360886497</v>
      </c>
      <c r="I82">
        <f t="shared" si="2"/>
        <v>-65.870969888709197</v>
      </c>
      <c r="K82">
        <f t="shared" si="3"/>
        <v>-2.5871338502928682</v>
      </c>
      <c r="M82">
        <f t="shared" si="4"/>
        <v>-8.2334147447558657</v>
      </c>
      <c r="N82" s="13">
        <f t="shared" si="5"/>
        <v>2.0838433690693625E-7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2.6535103309147519</v>
      </c>
      <c r="H83" s="10">
        <f t="shared" si="6"/>
        <v>-8.2002483443773766</v>
      </c>
      <c r="I83">
        <f t="shared" si="2"/>
        <v>-65.601986755019013</v>
      </c>
      <c r="K83">
        <f t="shared" si="3"/>
        <v>-2.5595027400855286</v>
      </c>
      <c r="M83">
        <f t="shared" si="4"/>
        <v>-8.1998307670412043</v>
      </c>
      <c r="N83" s="13">
        <f t="shared" si="5"/>
        <v>1.7437083168476617E-7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2.667363008363878</v>
      </c>
      <c r="H84" s="10">
        <f t="shared" si="6"/>
        <v>-8.1649392270701053</v>
      </c>
      <c r="I84">
        <f t="shared" ref="I84:I147" si="9">H84*$E$6</f>
        <v>-65.319513816560843</v>
      </c>
      <c r="K84">
        <f t="shared" ref="K84:K147" si="10">$L$9*$L$4*EXP(-$L$6*(G84/$L$10-1))+6*$L$4*EXP(-$L$6*(2/SQRT(3)*G84/$L$10-1))-SQRT($L$9*$L$5^2*EXP(-2*$L$7*(G84/$L$10-1))+6*$L$5^2*EXP(-2*$L$7*(2/SQRT(3)*G84/$L$10-1)))</f>
        <v>-2.5313858792605988</v>
      </c>
      <c r="M84">
        <f t="shared" ref="M84:M147" si="11">$L$9*$O$6*EXP(-$O$4*(G84/$L$10-1))+6*$O$6*EXP(-$O$4*(2/SQRT(3)*G84/$L$10-1))-SQRT($L$9*$O$7^2*EXP(-2*$O$5*(G84/$L$10-1))+6*$O$7^2*EXP(-2*$O$5*(2/SQRT(3)*G84/$L$10-1)))</f>
        <v>-8.1645675127683468</v>
      </c>
      <c r="N84" s="13">
        <f t="shared" ref="N84:N147" si="12">(M84-H84)^2*O84</f>
        <v>1.3817152213183153E-7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2.6812156858130045</v>
      </c>
      <c r="H85" s="10">
        <f t="shared" ref="H85:H148" si="13">-(-$B$4)*(1+D85+$E$5*D85^3)*EXP(-D85)</f>
        <v>-8.1280344242089537</v>
      </c>
      <c r="I85">
        <f t="shared" si="9"/>
        <v>-65.02427539367163</v>
      </c>
      <c r="K85">
        <f t="shared" si="10"/>
        <v>-2.5028516822450255</v>
      </c>
      <c r="M85">
        <f t="shared" si="11"/>
        <v>-8.1277145102622388</v>
      </c>
      <c r="N85" s="13">
        <f t="shared" si="12"/>
        <v>1.0234493330272542E-7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2.6950683632621311</v>
      </c>
      <c r="H86" s="10">
        <f t="shared" si="13"/>
        <v>-8.089621049862183</v>
      </c>
      <c r="I86">
        <f t="shared" si="9"/>
        <v>-64.716968398897464</v>
      </c>
      <c r="K86">
        <f t="shared" si="10"/>
        <v>-2.4739635400914111</v>
      </c>
      <c r="M86">
        <f t="shared" si="11"/>
        <v>-8.0893578652681519</v>
      </c>
      <c r="N86" s="13">
        <f t="shared" si="12"/>
        <v>6.9266130535301213E-8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2.7089210407112567</v>
      </c>
      <c r="H87" s="10">
        <f t="shared" si="13"/>
        <v>-8.0497829080152172</v>
      </c>
      <c r="I87">
        <f t="shared" si="9"/>
        <v>-64.398263264121738</v>
      </c>
      <c r="K87">
        <f t="shared" si="10"/>
        <v>-2.4447801551022086</v>
      </c>
      <c r="M87">
        <f t="shared" si="11"/>
        <v>-8.0495803821098022</v>
      </c>
      <c r="N87" s="13">
        <f t="shared" si="12"/>
        <v>4.1016742364177547E-8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2.7227737181603833</v>
      </c>
      <c r="H88" s="10">
        <f t="shared" si="13"/>
        <v>-8.0086006047897325</v>
      </c>
      <c r="I88">
        <f t="shared" si="9"/>
        <v>-64.06880483831786</v>
      </c>
      <c r="K88">
        <f t="shared" si="10"/>
        <v>-2.4153558536180642</v>
      </c>
      <c r="M88">
        <f t="shared" si="11"/>
        <v>-8.008461680647347</v>
      </c>
      <c r="N88" s="13">
        <f t="shared" si="12"/>
        <v>1.9299917337540291E-8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2.7366263956095098</v>
      </c>
      <c r="H89" s="10">
        <f t="shared" si="13"/>
        <v>-7.966151657101447</v>
      </c>
      <c r="I89">
        <f t="shared" si="9"/>
        <v>-63.729213256811576</v>
      </c>
      <c r="K89">
        <f t="shared" si="10"/>
        <v>-2.3857408783911218</v>
      </c>
      <c r="M89">
        <f t="shared" si="11"/>
        <v>-7.9660783091803662</v>
      </c>
      <c r="N89" s="13">
        <f t="shared" si="12"/>
        <v>5.3799175268788016E-9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2.7504790730586359</v>
      </c>
      <c r="H90" s="10">
        <f t="shared" si="13"/>
        <v>-7.9225105978641288</v>
      </c>
      <c r="I90">
        <f t="shared" si="9"/>
        <v>-63.38008478291303</v>
      </c>
      <c r="K90">
        <f t="shared" si="10"/>
        <v>-2.3559816618714557</v>
      </c>
      <c r="M90">
        <f t="shared" si="11"/>
        <v>-7.9225038534358045</v>
      </c>
      <c r="N90" s="13">
        <f t="shared" si="12"/>
        <v>4.5487313421187316E-11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2.7643317505077625</v>
      </c>
      <c r="H91" s="10">
        <f t="shared" si="13"/>
        <v>-7.8777490778441619</v>
      </c>
      <c r="I91">
        <f t="shared" si="9"/>
        <v>-63.021992622753295</v>
      </c>
      <c r="K91">
        <f t="shared" si="10"/>
        <v>-2.3261210816482789</v>
      </c>
      <c r="M91">
        <f t="shared" si="11"/>
        <v>-7.8778090417760183</v>
      </c>
      <c r="N91" s="13">
        <f t="shared" si="12"/>
        <v>3.5956731236749125E-9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2.778184427956889</v>
      </c>
      <c r="H92" s="10">
        <f t="shared" si="13"/>
        <v>-7.8319359642669975</v>
      </c>
      <c r="I92">
        <f t="shared" si="9"/>
        <v>-62.65548771413598</v>
      </c>
      <c r="K92">
        <f t="shared" si="10"/>
        <v>-2.2961986992066601</v>
      </c>
      <c r="M92">
        <f t="shared" si="11"/>
        <v>-7.8320618467575169</v>
      </c>
      <c r="N92" s="13">
        <f t="shared" si="12"/>
        <v>1.5846401419386964E-8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2.7920371054060147</v>
      </c>
      <c r="H93" s="10">
        <f t="shared" si="13"/>
        <v>-7.7851374362739492</v>
      </c>
      <c r="I93">
        <f t="shared" si="9"/>
        <v>-62.281099490191593</v>
      </c>
      <c r="K93">
        <f t="shared" si="10"/>
        <v>-2.2662509830848592</v>
      </c>
      <c r="M93">
        <f t="shared" si="11"/>
        <v>-7.7853275831662891</v>
      </c>
      <c r="N93" s="13">
        <f t="shared" si="12"/>
        <v>3.6155840666552644E-8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2.8058897828551412</v>
      </c>
      <c r="H94" s="10">
        <f t="shared" si="13"/>
        <v>-7.7374170773247961</v>
      </c>
      <c r="I94">
        <f t="shared" si="9"/>
        <v>-61.899336618598369</v>
      </c>
      <c r="K94">
        <f t="shared" si="10"/>
        <v>-2.2363115174467305</v>
      </c>
      <c r="M94">
        <f t="shared" si="11"/>
        <v>-7.7376690026513986</v>
      </c>
      <c r="N94" s="13">
        <f t="shared" si="12"/>
        <v>6.3466370183752852E-8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2.8197424603042678</v>
      </c>
      <c r="H95" s="10">
        <f t="shared" si="13"/>
        <v>-7.6888359646390301</v>
      </c>
      <c r="I95">
        <f t="shared" si="9"/>
        <v>-61.510687717112241</v>
      </c>
      <c r="K95">
        <f t="shared" si="10"/>
        <v>-2.2064111970176117</v>
      </c>
      <c r="M95">
        <f t="shared" si="11"/>
        <v>-7.6891463850742712</v>
      </c>
      <c r="N95" s="13">
        <f t="shared" si="12"/>
        <v>9.6360846615273254E-8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2.8335951377533939</v>
      </c>
      <c r="H96" s="10">
        <f t="shared" si="13"/>
        <v>-7.6394527557657712</v>
      </c>
      <c r="I96">
        <f t="shared" si="9"/>
        <v>-61.11562204612617</v>
      </c>
      <c r="K96">
        <f t="shared" si="10"/>
        <v>-2.1765784092703169</v>
      </c>
      <c r="M96">
        <f t="shared" si="11"/>
        <v>-7.6398176266870106</v>
      </c>
      <c r="N96" s="13">
        <f t="shared" si="12"/>
        <v>1.3313078916607363E-7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2.8474478152025204</v>
      </c>
      <c r="H97" s="10">
        <f t="shared" si="13"/>
        <v>-7.5893237723698288</v>
      </c>
      <c r="I97">
        <f t="shared" si="9"/>
        <v>-60.71459017895863</v>
      </c>
      <c r="K97">
        <f t="shared" si="10"/>
        <v>-2.1468392046901994</v>
      </c>
      <c r="M97">
        <f t="shared" si="11"/>
        <v>-7.5897383252492228</v>
      </c>
      <c r="N97" s="13">
        <f t="shared" si="12"/>
        <v>1.7185408981382232E-7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2.861300492651647</v>
      </c>
      <c r="H98" s="10">
        <f t="shared" si="13"/>
        <v>-7.538503081318777</v>
      </c>
      <c r="I98">
        <f t="shared" si="9"/>
        <v>-60.308024650550216</v>
      </c>
      <c r="K98">
        <f t="shared" si="10"/>
        <v>-2.1172174558942993</v>
      </c>
      <c r="M98">
        <f t="shared" si="11"/>
        <v>-7.5389618621889989</v>
      </c>
      <c r="N98" s="13">
        <f t="shared" si="12"/>
        <v>2.1047988688155147E-7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2.8751531701007726</v>
      </c>
      <c r="H99" s="10">
        <f t="shared" si="13"/>
        <v>-7.4870425731534658</v>
      </c>
      <c r="I99">
        <f t="shared" si="9"/>
        <v>-59.896340585227726</v>
      </c>
      <c r="K99">
        <f t="shared" si="10"/>
        <v>-2.0877350063291198</v>
      </c>
      <c r="M99">
        <f t="shared" si="11"/>
        <v>-7.4875394819100709</v>
      </c>
      <c r="N99" s="13">
        <f t="shared" si="12"/>
        <v>2.4691831239085632E-7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2.8890058475498992</v>
      </c>
      <c r="H100" s="10">
        <f t="shared" si="13"/>
        <v>-7.4349920380220098</v>
      </c>
      <c r="I100">
        <f t="shared" si="9"/>
        <v>-59.479936304176078</v>
      </c>
      <c r="K100">
        <f t="shared" si="10"/>
        <v>-2.0584118092245145</v>
      </c>
      <c r="M100">
        <f t="shared" si="11"/>
        <v>-7.4355203683436208</v>
      </c>
      <c r="N100" s="13">
        <f t="shared" si="12"/>
        <v>2.7913292873362166E-7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2.9028585249990257</v>
      </c>
      <c r="H101" s="10">
        <f t="shared" si="13"/>
        <v>-7.3823992391548492</v>
      </c>
      <c r="I101">
        <f t="shared" si="9"/>
        <v>-59.059193913238794</v>
      </c>
      <c r="K101">
        <f t="shared" si="10"/>
        <v>-2.0292660574370656</v>
      </c>
      <c r="M101">
        <f t="shared" si="11"/>
        <v>-7.3829517188398679</v>
      </c>
      <c r="N101" s="13">
        <f t="shared" si="12"/>
        <v>3.0523380235836531E-7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2.9167112024481523</v>
      </c>
      <c r="H102" s="10">
        <f t="shared" si="13"/>
        <v>-7.3293099839563709</v>
      </c>
      <c r="I102">
        <f t="shared" si="9"/>
        <v>-58.634479871650967</v>
      </c>
      <c r="K102">
        <f t="shared" si="10"/>
        <v>-2.0003143047751513</v>
      </c>
      <c r="M102">
        <f t="shared" si="11"/>
        <v>-7.32987881549119</v>
      </c>
      <c r="N102" s="13">
        <f t="shared" si="12"/>
        <v>3.2356931500468174E-7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2.9305638798972784</v>
      </c>
      <c r="H103" s="10">
        <f t="shared" si="13"/>
        <v>-7.2757681927861899</v>
      </c>
      <c r="I103">
        <f t="shared" si="9"/>
        <v>-58.206145542289519</v>
      </c>
      <c r="K103">
        <f t="shared" si="10"/>
        <v>-1.9715715793594093</v>
      </c>
      <c r="M103">
        <f t="shared" si="11"/>
        <v>-7.2763450939754382</v>
      </c>
      <c r="N103" s="13">
        <f t="shared" si="12"/>
        <v>3.3281498215604141E-7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2.944416557346405</v>
      </c>
      <c r="H104" s="10">
        <f t="shared" si="13"/>
        <v>-7.22181596550117</v>
      </c>
      <c r="I104">
        <f t="shared" si="9"/>
        <v>-57.77452772400936</v>
      </c>
      <c r="K104">
        <f t="shared" si="10"/>
        <v>-1.9430514895363247</v>
      </c>
      <c r="M104">
        <f t="shared" si="11"/>
        <v>-7.2223922100050011</v>
      </c>
      <c r="N104" s="13">
        <f t="shared" si="12"/>
        <v>3.3205772819554083E-7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2.9582692347955306</v>
      </c>
      <c r="H105" s="10">
        <f t="shared" si="13"/>
        <v>-7.1674936458271272</v>
      </c>
      <c r="I105">
        <f t="shared" si="9"/>
        <v>-57.339949166617018</v>
      </c>
      <c r="K105">
        <f t="shared" si="10"/>
        <v>-1.9147663228289944</v>
      </c>
      <c r="M105">
        <f t="shared" si="11"/>
        <v>-7.168060103464275</v>
      </c>
      <c r="N105" s="13">
        <f t="shared" si="12"/>
        <v>3.2087425468306771E-7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2.9721219122446572</v>
      </c>
      <c r="H106" s="10">
        <f t="shared" si="13"/>
        <v>-7.1128398836271067</v>
      </c>
      <c r="I106">
        <f t="shared" si="9"/>
        <v>-56.902719069016854</v>
      </c>
      <c r="K106">
        <f t="shared" si="10"/>
        <v>-1.8867271383776931</v>
      </c>
      <c r="M106">
        <f t="shared" si="11"/>
        <v>-7.1133870603152358</v>
      </c>
      <c r="N106" s="13">
        <f t="shared" si="12"/>
        <v>2.9940232803192141E-7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2.9859745896937837</v>
      </c>
      <c r="H107" s="10">
        <f t="shared" si="13"/>
        <v>-7.0578916951312323</v>
      </c>
      <c r="I107">
        <f t="shared" si="9"/>
        <v>-56.463133561049858</v>
      </c>
      <c r="K107">
        <f t="shared" si="10"/>
        <v>-1.8589438532934572</v>
      </c>
      <c r="M107">
        <f t="shared" si="11"/>
        <v>-7.0584097723481891</v>
      </c>
      <c r="N107" s="13">
        <f t="shared" si="12"/>
        <v>2.6840400272975198E-7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2.9998272671429103</v>
      </c>
      <c r="H108" s="10">
        <f t="shared" si="13"/>
        <v>-7.0026845211911022</v>
      </c>
      <c r="I108">
        <f t="shared" si="9"/>
        <v>-56.021476169528817</v>
      </c>
      <c r="K108">
        <f t="shared" si="10"/>
        <v>-1.8314253233203972</v>
      </c>
      <c r="M108">
        <f t="shared" si="11"/>
        <v>-7.0031633948520353</v>
      </c>
      <c r="N108" s="13">
        <f t="shared" si="12"/>
        <v>2.2931998313550058E-7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3.0136799445920364</v>
      </c>
      <c r="H109" s="10">
        <f t="shared" si="13"/>
        <v>-6.9472522836199531</v>
      </c>
      <c r="I109">
        <f t="shared" si="9"/>
        <v>-55.578018268959624</v>
      </c>
      <c r="K109">
        <f t="shared" si="10"/>
        <v>-1.804179418176769</v>
      </c>
      <c r="M109">
        <f t="shared" si="11"/>
        <v>-6.9476816022758019</v>
      </c>
      <c r="N109" s="13">
        <f t="shared" si="12"/>
        <v>1.8431450825984746E-7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3.0275326220411629</v>
      </c>
      <c r="H110" s="10">
        <f t="shared" si="13"/>
        <v>-6.8916274396779214</v>
      </c>
      <c r="I110">
        <f t="shared" si="9"/>
        <v>-55.133019517423371</v>
      </c>
      <c r="K110">
        <f t="shared" si="10"/>
        <v>-1.7772130919207911</v>
      </c>
      <c r="M110">
        <f t="shared" si="11"/>
        <v>-6.8919966419507945</v>
      </c>
      <c r="N110" s="13">
        <f t="shared" si="12"/>
        <v>1.363103182947231E-7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3.041385299490289</v>
      </c>
      <c r="H111" s="10">
        <f t="shared" si="13"/>
        <v>-6.8358410347600316</v>
      </c>
      <c r="I111">
        <f t="shared" si="9"/>
        <v>-54.686728278080253</v>
      </c>
      <c r="K111">
        <f t="shared" si="10"/>
        <v>-1.7505324486647567</v>
      </c>
      <c r="M111">
        <f t="shared" si="11"/>
        <v>-6.8361393859402897</v>
      </c>
      <c r="N111" s="13">
        <f t="shared" si="12"/>
        <v>8.9013426761410967E-8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3.0552379769394151</v>
      </c>
      <c r="H112" s="10">
        <f t="shared" si="13"/>
        <v>-6.7799227533428041</v>
      </c>
      <c r="I112">
        <f t="shared" si="9"/>
        <v>-54.239382026742433</v>
      </c>
      <c r="K112">
        <f t="shared" si="10"/>
        <v>-1.7241428039399345</v>
      </c>
      <c r="M112">
        <f t="shared" si="11"/>
        <v>-6.7801393810813195</v>
      </c>
      <c r="N112" s="13">
        <f t="shared" si="12"/>
        <v>4.692757709428991E-5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3.0690906543885417</v>
      </c>
      <c r="H113" s="10">
        <f t="shared" si="13"/>
        <v>-6.723900968243723</v>
      </c>
      <c r="I113">
        <f t="shared" si="9"/>
        <v>-53.791207745949784</v>
      </c>
      <c r="K113">
        <f t="shared" si="10"/>
        <v>-1.6980487419951908</v>
      </c>
      <c r="M113">
        <f t="shared" si="11"/>
        <v>-6.7240248972810202</v>
      </c>
      <c r="N113" s="13">
        <f t="shared" si="12"/>
        <v>1.5358406285407807E-5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3.0829433318376682</v>
      </c>
      <c r="H114" s="10">
        <f t="shared" si="13"/>
        <v>-6.6678027882462017</v>
      </c>
      <c r="I114">
        <f t="shared" si="9"/>
        <v>-53.342422305969613</v>
      </c>
      <c r="K114">
        <f t="shared" si="10"/>
        <v>-1.6722541692938335</v>
      </c>
      <c r="M114">
        <f t="shared" si="11"/>
        <v>-6.6678229741276942</v>
      </c>
      <c r="N114" s="13">
        <f t="shared" si="12"/>
        <v>4.0746981163133382E-7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3.0967960092867943</v>
      </c>
      <c r="H115" s="10">
        <f t="shared" si="13"/>
        <v>-6.6116541041411088</v>
      </c>
      <c r="I115">
        <f t="shared" si="9"/>
        <v>-52.89323283312887</v>
      </c>
      <c r="K115">
        <f t="shared" si="10"/>
        <v>-1.6467623644560596</v>
      </c>
      <c r="M115">
        <f t="shared" si="11"/>
        <v>-6.6115594658747847</v>
      </c>
      <c r="N115" s="13">
        <f t="shared" si="12"/>
        <v>8.9564014528226007E-9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3.1106486867359209</v>
      </c>
      <c r="H116" s="10">
        <f t="shared" si="13"/>
        <v>-6.5554796332344116</v>
      </c>
      <c r="I116">
        <f t="shared" si="9"/>
        <v>-52.443837065875293</v>
      </c>
      <c r="K116">
        <f t="shared" si="10"/>
        <v>-1.62157602487832</v>
      </c>
      <c r="M116">
        <f t="shared" si="11"/>
        <v>-6.5552590848538896</v>
      </c>
      <c r="N116" s="13">
        <f t="shared" si="12"/>
        <v>4.8641588150872444E-8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3.124501364185047</v>
      </c>
      <c r="H117" s="10">
        <f t="shared" si="13"/>
        <v>-6.4993029623689829</v>
      </c>
      <c r="I117">
        <f t="shared" si="9"/>
        <v>-51.994423698951863</v>
      </c>
      <c r="K117">
        <f t="shared" si="10"/>
        <v>-1.5966973102459185</v>
      </c>
      <c r="M117">
        <f t="shared" si="11"/>
        <v>-6.4989454433710501</v>
      </c>
      <c r="N117" s="13">
        <f t="shared" si="12"/>
        <v>1.2781983388286849E-7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3.1383540416341735</v>
      </c>
      <c r="H118" s="10">
        <f t="shared" si="13"/>
        <v>-6.4431465895072479</v>
      </c>
      <c r="I118">
        <f t="shared" si="9"/>
        <v>-51.545172716057984</v>
      </c>
      <c r="K118">
        <f t="shared" si="10"/>
        <v>-1.5721278831411052</v>
      </c>
      <c r="M118">
        <f t="shared" si="11"/>
        <v>-6.4426410941386099</v>
      </c>
      <c r="N118" s="13">
        <f t="shared" si="12"/>
        <v>2.5552556771455543E-7</v>
      </c>
      <c r="O118" s="13">
        <v>1</v>
      </c>
    </row>
    <row r="119" spans="3:16" x14ac:dyDescent="0.4">
      <c r="C119" t="s">
        <v>270</v>
      </c>
      <c r="D119" s="6">
        <v>1</v>
      </c>
      <c r="E119" s="7">
        <f t="shared" si="7"/>
        <v>-0.75413929887002173</v>
      </c>
      <c r="G119">
        <f t="shared" si="8"/>
        <v>3.1522067190832996</v>
      </c>
      <c r="H119" s="10">
        <f t="shared" si="13"/>
        <v>-6.3870319639198749</v>
      </c>
      <c r="I119">
        <f t="shared" si="9"/>
        <v>-51.096255711358999</v>
      </c>
      <c r="K119">
        <f t="shared" si="10"/>
        <v>-1.547868946935848</v>
      </c>
      <c r="M119">
        <f t="shared" si="11"/>
        <v>-6.3863675692932524</v>
      </c>
      <c r="N119" s="13">
        <f t="shared" si="12"/>
        <v>4.4142021988483618E-7</v>
      </c>
      <c r="O119" s="13">
        <v>1</v>
      </c>
      <c r="P119" t="s">
        <v>271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3.1660593965324262</v>
      </c>
      <c r="H120" s="10">
        <f t="shared" si="13"/>
        <v>-6.3309795250244161</v>
      </c>
      <c r="I120">
        <f t="shared" si="9"/>
        <v>-50.647836200195329</v>
      </c>
      <c r="K120">
        <f t="shared" si="10"/>
        <v>-1.5239212811461496</v>
      </c>
      <c r="M120">
        <f t="shared" si="11"/>
        <v>-6.3301454180489412</v>
      </c>
      <c r="N120" s="13">
        <f t="shared" si="12"/>
        <v>6.9573444653592577E-7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3.1799120739815527</v>
      </c>
      <c r="H121" s="10">
        <f t="shared" si="13"/>
        <v>-6.2750087399164824</v>
      </c>
      <c r="I121">
        <f t="shared" si="9"/>
        <v>-50.20006991933186</v>
      </c>
      <c r="K121">
        <f t="shared" si="10"/>
        <v>-1.5002852744133437</v>
      </c>
      <c r="M121">
        <f t="shared" si="11"/>
        <v>-6.2739942430319227</v>
      </c>
      <c r="N121" s="13">
        <f t="shared" si="12"/>
        <v>1.0292039287815201E-6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3.1937647514306788</v>
      </c>
      <c r="H122" s="10">
        <f t="shared" si="13"/>
        <v>-6.2191381396347314</v>
      </c>
      <c r="I122">
        <f t="shared" si="9"/>
        <v>-49.753105117077851</v>
      </c>
      <c r="K122">
        <f t="shared" si="10"/>
        <v>-1.4769609552670548</v>
      </c>
      <c r="M122">
        <f t="shared" si="11"/>
        <v>-6.2179327353432798</v>
      </c>
      <c r="N122" s="13">
        <f t="shared" si="12"/>
        <v>1.4529995058498147E-6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3.2076174288798054</v>
      </c>
      <c r="H123" s="10">
        <f t="shared" si="13"/>
        <v>-6.1633853541997414</v>
      </c>
      <c r="I123">
        <f t="shared" si="9"/>
        <v>-49.307082833597931</v>
      </c>
      <c r="K123">
        <f t="shared" si="10"/>
        <v>-1.4539480208144846</v>
      </c>
      <c r="M123">
        <f t="shared" si="11"/>
        <v>-6.1619787083929154</v>
      </c>
      <c r="N123" s="13">
        <f t="shared" si="12"/>
        <v>1.978652425861266E-6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3.2214701063289315</v>
      </c>
      <c r="H124" s="10">
        <f t="shared" si="13"/>
        <v>-6.1077671464656138</v>
      </c>
      <c r="I124">
        <f t="shared" si="9"/>
        <v>-48.86213717172491</v>
      </c>
      <c r="K124">
        <f t="shared" si="10"/>
        <v>-1.4312458634913154</v>
      </c>
      <c r="M124">
        <f t="shared" si="11"/>
        <v>-6.106149130547462</v>
      </c>
      <c r="N124" s="13">
        <f t="shared" si="12"/>
        <v>2.6179755113926285E-6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3.235322783778058</v>
      </c>
      <c r="H125" s="10">
        <f t="shared" si="13"/>
        <v>-6.0522994448219984</v>
      </c>
      <c r="I125">
        <f t="shared" si="9"/>
        <v>-48.418395558575988</v>
      </c>
      <c r="K125">
        <f t="shared" si="10"/>
        <v>-1.4088535960007238</v>
      </c>
      <c r="M125">
        <f t="shared" si="11"/>
        <v>-6.0504601566329548</v>
      </c>
      <c r="N125" s="13">
        <f t="shared" si="12"/>
        <v>3.3829810423555214E-6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3.2491754612271841</v>
      </c>
      <c r="H126" s="10">
        <f t="shared" si="13"/>
        <v>-5.9969973747830911</v>
      </c>
      <c r="I126">
        <f t="shared" si="9"/>
        <v>-47.975978998264729</v>
      </c>
      <c r="K126">
        <f t="shared" si="10"/>
        <v>-1.3867700745588378</v>
      </c>
      <c r="M126">
        <f t="shared" si="11"/>
        <v>-5.9949271583319153</v>
      </c>
      <c r="N126" s="13">
        <f t="shared" si="12"/>
        <v>4.2857961547192884E-6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3.2630281386763103</v>
      </c>
      <c r="H127" s="10">
        <f t="shared" si="13"/>
        <v>-5.9418752894990261</v>
      </c>
      <c r="I127">
        <f t="shared" si="9"/>
        <v>-47.535002315992209</v>
      </c>
      <c r="K127">
        <f t="shared" si="10"/>
        <v>-1.3649939205572548</v>
      </c>
      <c r="M127">
        <f t="shared" si="11"/>
        <v>-5.9395647535129381</v>
      </c>
      <c r="N127" s="13">
        <f t="shared" si="12"/>
        <v>5.3385765430076074E-6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3.2768808161254368</v>
      </c>
      <c r="H128" s="10">
        <f t="shared" si="13"/>
        <v>-5.88694679922407</v>
      </c>
      <c r="I128">
        <f t="shared" si="9"/>
        <v>-47.09557439379256</v>
      </c>
      <c r="K128">
        <f t="shared" si="10"/>
        <v>-1.3435235407461015</v>
      </c>
      <c r="M128">
        <f t="shared" si="11"/>
        <v>-5.8843868345296801</v>
      </c>
      <c r="N128" s="13">
        <f t="shared" si="12"/>
        <v>6.5534192365227978E-6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3.2907334935745634</v>
      </c>
      <c r="H129" s="10">
        <f t="shared" si="13"/>
        <v>-5.8322247997749308</v>
      </c>
      <c r="I129">
        <f t="shared" si="9"/>
        <v>-46.657798398199446</v>
      </c>
      <c r="K129">
        <f t="shared" si="10"/>
        <v>-1.3223571460343948</v>
      </c>
      <c r="M129">
        <f t="shared" si="11"/>
        <v>-5.8294065955248566</v>
      </c>
      <c r="N129" s="13">
        <f t="shared" si="12"/>
        <v>7.9422751951361403E-6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3.3045861710236895</v>
      </c>
      <c r="H130" s="10">
        <f t="shared" si="13"/>
        <v>-5.7777215000114932</v>
      </c>
      <c r="I130">
        <f t="shared" si="9"/>
        <v>-46.221772000091946</v>
      </c>
      <c r="K130">
        <f t="shared" si="10"/>
        <v>-1.3014927689981839</v>
      </c>
      <c r="M130">
        <f t="shared" si="11"/>
        <v>-5.7746365587735715</v>
      </c>
      <c r="N130" s="13">
        <f t="shared" si="12"/>
        <v>9.516862441429809E-6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3.318438848472816</v>
      </c>
      <c r="H131" s="10">
        <f t="shared" si="13"/>
        <v>-5.7234484483713768</v>
      </c>
      <c r="I131">
        <f t="shared" si="9"/>
        <v>-45.787587586971014</v>
      </c>
      <c r="K131">
        <f t="shared" si="10"/>
        <v>-1.2809282801810962</v>
      </c>
      <c r="M131">
        <f t="shared" si="11"/>
        <v>-5.7200886000991806</v>
      </c>
      <c r="N131" s="13">
        <f t="shared" si="12"/>
        <v>1.1288580412179476E-5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3.3322915259219426</v>
      </c>
      <c r="H132" s="10">
        <f t="shared" si="13"/>
        <v>-5.6694165584886207</v>
      </c>
      <c r="I132">
        <f t="shared" si="9"/>
        <v>-45.355332467908966</v>
      </c>
      <c r="K132">
        <f t="shared" si="10"/>
        <v>-1.2606614032664345</v>
      </c>
      <c r="M132">
        <f t="shared" si="11"/>
        <v>-5.6657739733937582</v>
      </c>
      <c r="N132" s="13">
        <f t="shared" si="12"/>
        <v>1.3268426173314323E-5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3.3461442033710687</v>
      </c>
      <c r="H133" s="10">
        <f t="shared" si="13"/>
        <v>-5.6156361339260501</v>
      </c>
      <c r="I133">
        <f t="shared" si="9"/>
        <v>-44.925089071408401</v>
      </c>
      <c r="K133">
        <f t="shared" si="10"/>
        <v>-1.2406897291948127</v>
      </c>
      <c r="M133">
        <f t="shared" si="11"/>
        <v>-5.6117033342740505</v>
      </c>
      <c r="N133" s="13">
        <f t="shared" si="12"/>
        <v>1.5466913102767798E-5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3.3599968808201948</v>
      </c>
      <c r="H134" s="10">
        <f t="shared" si="13"/>
        <v>-5.5621168920498247</v>
      </c>
      <c r="I134">
        <f t="shared" si="9"/>
        <v>-44.496935136398598</v>
      </c>
      <c r="K134">
        <f t="shared" si="10"/>
        <v>-1.2210107292965477</v>
      </c>
      <c r="M134">
        <f t="shared" si="11"/>
        <v>-5.5578867629028217</v>
      </c>
      <c r="N134" s="13">
        <f t="shared" si="12"/>
        <v>1.7893992600324732E-5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3.3738495582693213</v>
      </c>
      <c r="H135" s="10">
        <f t="shared" si="13"/>
        <v>-5.508867987073911</v>
      </c>
      <c r="I135">
        <f t="shared" si="9"/>
        <v>-44.070943896591288</v>
      </c>
      <c r="K135">
        <f t="shared" si="10"/>
        <v>-1.2016217675035239</v>
      </c>
      <c r="M135">
        <f t="shared" si="11"/>
        <v>-5.5043337860044295</v>
      </c>
      <c r="N135" s="13">
        <f t="shared" si="12"/>
        <v>2.0558979338487607E-5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3.3877022357184479</v>
      </c>
      <c r="H136" s="10">
        <f t="shared" si="13"/>
        <v>-5.4558980323012998</v>
      </c>
      <c r="I136">
        <f t="shared" si="9"/>
        <v>-43.647184258410398</v>
      </c>
      <c r="K136">
        <f t="shared" si="10"/>
        <v>-1.1825201117010622</v>
      </c>
      <c r="M136">
        <f t="shared" si="11"/>
        <v>-5.4510533981024878</v>
      </c>
      <c r="N136" s="13">
        <f t="shared" si="12"/>
        <v>2.3470480520298608E-5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3.401554913167574</v>
      </c>
      <c r="H137" s="10">
        <f t="shared" si="13"/>
        <v>-5.4032151215880067</v>
      </c>
      <c r="I137">
        <f t="shared" si="9"/>
        <v>-43.225720972704053</v>
      </c>
      <c r="K137">
        <f t="shared" si="10"/>
        <v>-1.1637029442763729</v>
      </c>
      <c r="M137">
        <f t="shared" si="11"/>
        <v>-5.3980540820064782</v>
      </c>
      <c r="N137" s="13">
        <f t="shared" si="12"/>
        <v>2.663632956210357E-5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3.4154075906167005</v>
      </c>
      <c r="H138" s="10">
        <f t="shared" si="13"/>
        <v>-5.3508268500550882</v>
      </c>
      <c r="I138">
        <f t="shared" si="9"/>
        <v>-42.806614800440705</v>
      </c>
      <c r="K138">
        <f t="shared" si="10"/>
        <v>-1.1451673719165385</v>
      </c>
      <c r="M138">
        <f t="shared" si="11"/>
        <v>-5.3453438285733119</v>
      </c>
      <c r="N138" s="13">
        <f t="shared" si="12"/>
        <v>3.006352456961996E-5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3.4292602680658271</v>
      </c>
      <c r="H139" s="10">
        <f t="shared" si="13"/>
        <v>-5.2987403340731456</v>
      </c>
      <c r="I139">
        <f t="shared" si="9"/>
        <v>-42.389922672585165</v>
      </c>
      <c r="K139">
        <f t="shared" si="10"/>
        <v>-1.126910434705517</v>
      </c>
      <c r="M139">
        <f t="shared" si="11"/>
        <v>-5.2929301557689108</v>
      </c>
      <c r="N139" s="13">
        <f t="shared" si="12"/>
        <v>3.3758171927000812E-5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3.4431129455149527</v>
      </c>
      <c r="H140" s="10">
        <f t="shared" si="13"/>
        <v>-5.2469622305429784</v>
      </c>
      <c r="I140">
        <f t="shared" si="9"/>
        <v>-41.975697844343827</v>
      </c>
      <c r="K140">
        <f t="shared" si="10"/>
        <v>-1.1089291145664422</v>
      </c>
      <c r="M140">
        <f t="shared" si="11"/>
        <v>-5.2408201270539791</v>
      </c>
      <c r="N140" s="13">
        <f t="shared" si="12"/>
        <v>3.7725435269576637E-5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3.4569656229640793</v>
      </c>
      <c r="H141" s="10">
        <f t="shared" si="13"/>
        <v>-5.1954987554954153</v>
      </c>
      <c r="I141">
        <f t="shared" si="9"/>
        <v>-41.563990043963322</v>
      </c>
      <c r="K141">
        <f t="shared" si="10"/>
        <v>-1.0912203430925063</v>
      </c>
      <c r="M141">
        <f t="shared" si="11"/>
        <v>-5.1890203691173911</v>
      </c>
      <c r="N141" s="13">
        <f t="shared" si="12"/>
        <v>4.1969490062969843E-5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3.4708183004132054</v>
      </c>
      <c r="H142" s="10">
        <f t="shared" si="13"/>
        <v>-5.144355702032553</v>
      </c>
      <c r="I142">
        <f t="shared" si="9"/>
        <v>-41.154845616260424</v>
      </c>
      <c r="K142">
        <f t="shared" si="10"/>
        <v>-1.0737810088069062</v>
      </c>
      <c r="M142">
        <f t="shared" si="11"/>
        <v>-5.1375370889797463</v>
      </c>
      <c r="N142" s="13">
        <f t="shared" si="12"/>
        <v>4.6493483963906348E-5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3.4846709778623319</v>
      </c>
      <c r="H143" s="10">
        <f t="shared" si="13"/>
        <v>-5.0935384576320084</v>
      </c>
      <c r="I143">
        <f t="shared" si="9"/>
        <v>-40.748307661056067</v>
      </c>
      <c r="K143">
        <f t="shared" si="10"/>
        <v>-1.0566079638896804</v>
      </c>
      <c r="M143">
        <f t="shared" si="11"/>
        <v>-5.0863760904888675</v>
      </c>
      <c r="N143" s="13">
        <f t="shared" si="12"/>
        <v>5.1299503093144209E-5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3.4985236553114585</v>
      </c>
      <c r="H144" s="10">
        <f t="shared" si="13"/>
        <v>-5.0430520208350815</v>
      </c>
      <c r="I144">
        <f t="shared" si="9"/>
        <v>-40.344416166680652</v>
      </c>
      <c r="K144">
        <f t="shared" si="10"/>
        <v>-1.0396980304068435</v>
      </c>
      <c r="M144">
        <f t="shared" si="11"/>
        <v>-5.0355427902283347</v>
      </c>
      <c r="N144" s="13">
        <f t="shared" si="12"/>
        <v>5.6388544305302873E-5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3.512376332760585</v>
      </c>
      <c r="H145" s="10">
        <f t="shared" si="13"/>
        <v>-4.9929010173390997</v>
      </c>
      <c r="I145">
        <f t="shared" si="9"/>
        <v>-39.943208138712798</v>
      </c>
      <c r="K145">
        <f t="shared" si="10"/>
        <v>-1.0230480060748974</v>
      </c>
      <c r="M145">
        <f t="shared" si="11"/>
        <v>-4.9850422328593256</v>
      </c>
      <c r="N145" s="13">
        <f t="shared" si="12"/>
        <v>6.1760493499539416E-5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3.5262290102097107</v>
      </c>
      <c r="H146" s="10">
        <f t="shared" si="13"/>
        <v>-4.9430897155135911</v>
      </c>
      <c r="I146">
        <f t="shared" si="9"/>
        <v>-39.544717724108729</v>
      </c>
      <c r="K146">
        <f t="shared" si="10"/>
        <v>-1.0066546695916656</v>
      </c>
      <c r="M146">
        <f t="shared" si="11"/>
        <v>-4.9348791059154173</v>
      </c>
      <c r="N146" s="13">
        <f t="shared" si="12"/>
        <v>6.74141099736232E-5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3.5400816876588372</v>
      </c>
      <c r="H147" s="10">
        <f t="shared" si="13"/>
        <v>-4.8936220413593006</v>
      </c>
      <c r="I147">
        <f t="shared" si="9"/>
        <v>-39.148976330874405</v>
      </c>
      <c r="K147">
        <f t="shared" si="10"/>
        <v>-0.99051478556237593</v>
      </c>
      <c r="M147">
        <f t="shared" si="11"/>
        <v>-4.8850577540692779</v>
      </c>
      <c r="N147" s="13">
        <f t="shared" si="12"/>
        <v>7.3347016786043951E-5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3.5539343651079638</v>
      </c>
      <c r="H148" s="10">
        <f t="shared" si="13"/>
        <v>-4.8445015929285029</v>
      </c>
      <c r="I148">
        <f t="shared" ref="I148:I211" si="16">H148*$E$6</f>
        <v>-38.756012743428023</v>
      </c>
      <c r="K148">
        <f t="shared" ref="K148:K211" si="17">$L$9*$L$4*EXP(-$L$6*(G148/$L$10-1))+6*$L$4*EXP(-$L$6*(2/SQRT(3)*G148/$L$10-1))-SQRT($L$9*$L$5^2*EXP(-2*$L$7*(G148/$L$10-1))+6*$L$5^2*EXP(-2*$L$7*(2/SQRT(3)*G148/$L$10-1)))</f>
        <v>-0.97462510904805844</v>
      </c>
      <c r="M148">
        <f t="shared" ref="M148:M211" si="18">$L$9*$O$6*EXP(-$O$4*(G148/$L$10-1))+6*$O$6*EXP(-$O$4*(2/SQRT(3)*G148/$L$10-1))-SQRT($L$9*$O$7^2*EXP(-2*$O$5*(G148/$L$10-1))+6*$O$7^2*EXP(-2*$O$5*(2/SQRT(3)*G148/$L$10-1)))</f>
        <v>-4.8355821928895732</v>
      </c>
      <c r="N148" s="13">
        <f t="shared" ref="N148:N211" si="19">(M148-H148)^2*O148</f>
        <v>7.9555697054458404E-5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3.5677870425570899</v>
      </c>
      <c r="H149" s="10">
        <f t="shared" ref="H149:H212" si="20">-(-$B$4)*(1+D149+$E$5*D149^3)*EXP(-D149)</f>
        <v>-4.7957316542244524</v>
      </c>
      <c r="I149">
        <f t="shared" si="16"/>
        <v>-38.365853233795619</v>
      </c>
      <c r="K149">
        <f t="shared" si="17"/>
        <v>-0.95898238976152717</v>
      </c>
      <c r="M149">
        <f t="shared" si="18"/>
        <v>-4.7864561221057071</v>
      </c>
      <c r="N149" s="13">
        <f t="shared" si="19"/>
        <v>8.6035496085874025E-5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3.5816397200062164</v>
      </c>
      <c r="H150" s="10">
        <f t="shared" si="20"/>
        <v>-4.747315208597306</v>
      </c>
      <c r="I150">
        <f t="shared" si="16"/>
        <v>-37.978521668778448</v>
      </c>
      <c r="K150">
        <f t="shared" si="17"/>
        <v>-0.94358337593461128</v>
      </c>
      <c r="M150">
        <f t="shared" si="18"/>
        <v>-4.7376829383974899</v>
      </c>
      <c r="N150" s="13">
        <f t="shared" si="19"/>
        <v>9.2780629202266491E-5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3.595492397455343</v>
      </c>
      <c r="H151" s="10">
        <f t="shared" si="20"/>
        <v>-4.6992549516532547</v>
      </c>
      <c r="I151">
        <f t="shared" si="16"/>
        <v>-37.594039613226037</v>
      </c>
      <c r="K151">
        <f t="shared" si="17"/>
        <v>-0.92842481787874176</v>
      </c>
      <c r="M151">
        <f t="shared" si="18"/>
        <v>-4.6892657477262061</v>
      </c>
      <c r="N151" s="13">
        <f t="shared" si="19"/>
        <v>9.9784195096163311E-5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3.6093450749044687</v>
      </c>
      <c r="H152" s="10">
        <f t="shared" si="20"/>
        <v>-4.6515533036931229</v>
      </c>
      <c r="I152">
        <f t="shared" si="16"/>
        <v>-37.212426429544983</v>
      </c>
      <c r="K152">
        <f t="shared" si="17"/>
        <v>-0.913503471259557</v>
      </c>
      <c r="M152">
        <f t="shared" si="18"/>
        <v>-4.6412073772229592</v>
      </c>
      <c r="N152" s="13">
        <f t="shared" si="19"/>
        <v>1.0703819452603488E-4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3.6231977523535952</v>
      </c>
      <c r="H153" s="10">
        <f t="shared" si="20"/>
        <v>-4.6042124216961584</v>
      </c>
      <c r="I153">
        <f t="shared" si="16"/>
        <v>-36.833699373569267</v>
      </c>
      <c r="K153">
        <f t="shared" si="17"/>
        <v>-0.89881610010485291</v>
      </c>
      <c r="M153">
        <f t="shared" si="18"/>
        <v>-4.5935103866496707</v>
      </c>
      <c r="N153" s="13">
        <f t="shared" si="19"/>
        <v>1.1453355413625101E-4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3.6370504298027218</v>
      </c>
      <c r="H154" s="10">
        <f t="shared" si="20"/>
        <v>-4.5572342108642641</v>
      </c>
      <c r="I154">
        <f t="shared" si="16"/>
        <v>-36.457873686914112</v>
      </c>
      <c r="K154">
        <f t="shared" si="17"/>
        <v>-0.88435947956395511</v>
      </c>
      <c r="M154">
        <f t="shared" si="18"/>
        <v>-4.5461770794475775</v>
      </c>
      <c r="N154" s="13">
        <f t="shared" si="19"/>
        <v>1.2226015516587598E-4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3.6509031072518479</v>
      </c>
      <c r="H155" s="10">
        <f t="shared" si="20"/>
        <v>-4.5106203357414021</v>
      </c>
      <c r="I155">
        <f t="shared" si="16"/>
        <v>-36.084962685931217</v>
      </c>
      <c r="K155">
        <f t="shared" si="17"/>
        <v>-0.87013039843538109</v>
      </c>
      <c r="M155">
        <f t="shared" si="18"/>
        <v>-4.4992095133875099</v>
      </c>
      <c r="N155" s="13">
        <f t="shared" si="19"/>
        <v>1.3020686679208676E-4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3.6647557847009744</v>
      </c>
      <c r="H156" s="10">
        <f t="shared" si="20"/>
        <v>-4.4643722309225069</v>
      </c>
      <c r="I156">
        <f t="shared" si="16"/>
        <v>-35.714977847380055</v>
      </c>
      <c r="K156">
        <f t="shared" si="17"/>
        <v>-0.85612566147859115</v>
      </c>
      <c r="M156">
        <f t="shared" si="18"/>
        <v>-4.4526095108357895</v>
      </c>
      <c r="N156" s="13">
        <f t="shared" si="19"/>
        <v>1.3836158383846535E-4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3.678608462150101</v>
      </c>
      <c r="H157" s="10">
        <f t="shared" si="20"/>
        <v>-4.4184911113657055</v>
      </c>
      <c r="I157">
        <f t="shared" si="16"/>
        <v>-35.347928890925644</v>
      </c>
      <c r="K157">
        <f t="shared" si="17"/>
        <v>-0.84234209152458572</v>
      </c>
      <c r="M157">
        <f t="shared" si="18"/>
        <v>-4.4063786686491389</v>
      </c>
      <c r="N157" s="13">
        <f t="shared" si="19"/>
        <v>1.4671126856210826E-4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3.6924611395992275</v>
      </c>
      <c r="H158" s="10">
        <f t="shared" si="20"/>
        <v>-4.3729779823212871</v>
      </c>
      <c r="I158">
        <f t="shared" si="16"/>
        <v>-34.983823858570297</v>
      </c>
      <c r="K158">
        <f t="shared" si="17"/>
        <v>-0.82877653139913432</v>
      </c>
      <c r="M158">
        <f t="shared" si="18"/>
        <v>-4.360518367711423</v>
      </c>
      <c r="N158" s="13">
        <f t="shared" si="19"/>
        <v>1.5524199622633922E-4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3.7063138170483532</v>
      </c>
      <c r="H159" s="10">
        <f t="shared" si="20"/>
        <v>-4.3278336488903824</v>
      </c>
      <c r="I159">
        <f t="shared" si="16"/>
        <v>-34.622669191123059</v>
      </c>
      <c r="K159">
        <f t="shared" si="17"/>
        <v>-0.81542584567153065</v>
      </c>
      <c r="M159">
        <f t="shared" si="18"/>
        <v>-4.3150297821247285</v>
      </c>
      <c r="N159" s="13">
        <f t="shared" si="19"/>
        <v>1.6393900415261428E-4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3.7201664944974797</v>
      </c>
      <c r="H160" s="10">
        <f t="shared" si="20"/>
        <v>-4.283058725225934</v>
      </c>
      <c r="I160">
        <f t="shared" si="16"/>
        <v>-34.264469801807472</v>
      </c>
      <c r="K160">
        <f t="shared" si="17"/>
        <v>-0.80228692224092379</v>
      </c>
      <c r="M160">
        <f t="shared" si="18"/>
        <v>-4.2699138880667737</v>
      </c>
      <c r="N160" s="13">
        <f t="shared" si="19"/>
        <v>1.727867439408404E-4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3.7340191719466058</v>
      </c>
      <c r="H161" s="10">
        <f t="shared" si="20"/>
        <v>-4.2386536433881217</v>
      </c>
      <c r="I161">
        <f t="shared" si="16"/>
        <v>-33.909229147104973</v>
      </c>
      <c r="K161">
        <f t="shared" si="17"/>
        <v>-0.78935667377148733</v>
      </c>
      <c r="M161">
        <f t="shared" si="18"/>
        <v>-4.2251714723262701</v>
      </c>
      <c r="N161" s="13">
        <f t="shared" si="19"/>
        <v>1.8176893654102779E-4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3.7478718493957324</v>
      </c>
      <c r="H162" s="10">
        <f t="shared" si="20"/>
        <v>-4.1946186618660333</v>
      </c>
      <c r="I162">
        <f t="shared" si="16"/>
        <v>-33.556949294928266</v>
      </c>
      <c r="K162">
        <f t="shared" si="17"/>
        <v>-0.77663203898694033</v>
      </c>
      <c r="M162">
        <f t="shared" si="18"/>
        <v>-4.1808031405274226</v>
      </c>
      <c r="N162" s="13">
        <f t="shared" si="19"/>
        <v>1.9086862985760584E-4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3.7617245268448589</v>
      </c>
      <c r="H163" s="10">
        <f t="shared" si="20"/>
        <v>-4.1509538737769853</v>
      </c>
      <c r="I163">
        <f t="shared" si="16"/>
        <v>-33.207630990215883</v>
      </c>
      <c r="K163">
        <f t="shared" si="17"/>
        <v>-0.76410998383426632</v>
      </c>
      <c r="M163">
        <f t="shared" si="18"/>
        <v>-4.1368093250544158</v>
      </c>
      <c r="N163" s="13">
        <f t="shared" si="19"/>
        <v>2.0006825856514358E-4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3.7755772042939855</v>
      </c>
      <c r="H164" s="10">
        <f t="shared" si="20"/>
        <v>-4.1076592147545377</v>
      </c>
      <c r="I164">
        <f t="shared" si="16"/>
        <v>-32.861273718036301</v>
      </c>
      <c r="K164">
        <f t="shared" si="17"/>
        <v>-0.75178750252580606</v>
      </c>
      <c r="M164">
        <f t="shared" si="18"/>
        <v>-4.0931902926863168</v>
      </c>
      <c r="N164" s="13">
        <f t="shared" si="19"/>
        <v>2.0934970581624725E-4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3.7894298817431111</v>
      </c>
      <c r="H165" s="10">
        <f t="shared" si="20"/>
        <v>-4.0647344705359085</v>
      </c>
      <c r="I165">
        <f t="shared" si="16"/>
        <v>-32.517875764287268</v>
      </c>
      <c r="K165">
        <f t="shared" si="17"/>
        <v>-0.73966161846831535</v>
      </c>
      <c r="M165">
        <f t="shared" si="18"/>
        <v>-4.0499461519524909</v>
      </c>
      <c r="N165" s="13">
        <f t="shared" si="19"/>
        <v>2.186943665246564E-4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3.8032825591922377</v>
      </c>
      <c r="H166" s="10">
        <f t="shared" si="20"/>
        <v>-4.0221792842591011</v>
      </c>
      <c r="I166">
        <f t="shared" si="16"/>
        <v>-32.177434274072809</v>
      </c>
      <c r="K166">
        <f t="shared" si="17"/>
        <v>-0.72772938508700546</v>
      </c>
      <c r="M166">
        <f t="shared" si="18"/>
        <v>-4.0070768602182607</v>
      </c>
      <c r="N166" s="13">
        <f t="shared" si="19"/>
        <v>2.2808321190935377E-4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3.8171352366413638</v>
      </c>
      <c r="H167" s="10">
        <f t="shared" si="20"/>
        <v>-3.97999316347981</v>
      </c>
      <c r="I167">
        <f t="shared" si="16"/>
        <v>-31.83994530783848</v>
      </c>
      <c r="K167">
        <f t="shared" si="17"/>
        <v>-0.71598788655206258</v>
      </c>
      <c r="M167">
        <f t="shared" si="18"/>
        <v>-3.9645822305102687</v>
      </c>
      <c r="N167" s="13">
        <f t="shared" si="19"/>
        <v>2.3749685499169579E-4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3.8309879140904903</v>
      </c>
      <c r="H168" s="10">
        <f t="shared" si="20"/>
        <v>-3.9381754869177636</v>
      </c>
      <c r="I168">
        <f t="shared" si="16"/>
        <v>-31.505403895342109</v>
      </c>
      <c r="K168">
        <f t="shared" si="17"/>
        <v>-0.70443423841463593</v>
      </c>
      <c r="M168">
        <f t="shared" si="18"/>
        <v>-3.9224619380905246</v>
      </c>
      <c r="N168" s="13">
        <f t="shared" si="19"/>
        <v>2.4691561674602654E-4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3.8448405915396169</v>
      </c>
      <c r="H169" s="10">
        <f t="shared" si="20"/>
        <v>-3.8967255109418941</v>
      </c>
      <c r="I169">
        <f t="shared" si="16"/>
        <v>-31.173804087535153</v>
      </c>
      <c r="K169">
        <f t="shared" si="17"/>
        <v>-0.693065588158845</v>
      </c>
      <c r="M169">
        <f t="shared" si="18"/>
        <v>-3.8807155267880282</v>
      </c>
      <c r="N169" s="13">
        <f t="shared" si="19"/>
        <v>2.5631959260703714E-4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3.8586932689887434</v>
      </c>
      <c r="H170" s="10">
        <f t="shared" si="20"/>
        <v>-3.8556423758034337</v>
      </c>
      <c r="I170">
        <f t="shared" si="16"/>
        <v>-30.84513900642747</v>
      </c>
      <c r="K170">
        <f t="shared" si="17"/>
        <v>-0.68187911567589621</v>
      </c>
      <c r="M170">
        <f t="shared" si="18"/>
        <v>-3.8393424150963447</v>
      </c>
      <c r="N170" s="13">
        <f t="shared" si="19"/>
        <v>2.6568871905264716E-4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3.87254594643787</v>
      </c>
      <c r="H171" s="10">
        <f t="shared" si="20"/>
        <v>-3.8149251116256981</v>
      </c>
      <c r="I171">
        <f t="shared" si="16"/>
        <v>-30.519400893005585</v>
      </c>
      <c r="K171">
        <f t="shared" si="17"/>
        <v>-0.67087203366602233</v>
      </c>
      <c r="M171">
        <f t="shared" si="18"/>
        <v>-3.7983419020453559</v>
      </c>
      <c r="N171" s="13">
        <f t="shared" si="19"/>
        <v>2.7500283998555355E-4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3.8863986238869956</v>
      </c>
      <c r="H172" s="10">
        <f t="shared" si="20"/>
        <v>-3.7745726441590741</v>
      </c>
      <c r="I172">
        <f t="shared" si="16"/>
        <v>-30.196581153272593</v>
      </c>
      <c r="K172">
        <f t="shared" si="17"/>
        <v>-0.66004158797356227</v>
      </c>
      <c r="M172">
        <f t="shared" si="18"/>
        <v>-3.7577131728550808</v>
      </c>
      <c r="N172" s="13">
        <f t="shared" si="19"/>
        <v>2.8424177265017509E-4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3.9002513013361222</v>
      </c>
      <c r="H173" s="10">
        <f t="shared" si="20"/>
        <v>-3.7345838003094332</v>
      </c>
      <c r="I173">
        <f t="shared" si="16"/>
        <v>-29.876670402475465</v>
      </c>
      <c r="K173">
        <f t="shared" si="17"/>
        <v>-0.64938505786015188</v>
      </c>
      <c r="M173">
        <f t="shared" si="18"/>
        <v>-3.7174553043791594</v>
      </c>
      <c r="N173" s="13">
        <f t="shared" si="19"/>
        <v>2.9338537283340506E-4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3.9141039787852483</v>
      </c>
      <c r="H174" s="10">
        <f t="shared" si="20"/>
        <v>-3.694957313447941</v>
      </c>
      <c r="I174">
        <f t="shared" si="16"/>
        <v>-29.559658507583528</v>
      </c>
      <c r="K174">
        <f t="shared" si="17"/>
        <v>-0.63889975622067108</v>
      </c>
      <c r="M174">
        <f t="shared" si="18"/>
        <v>-3.6775672703454227</v>
      </c>
      <c r="N174" s="13">
        <f t="shared" si="19"/>
        <v>3.0241359910744212E-4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3.9279566562343748</v>
      </c>
      <c r="H175" s="10">
        <f t="shared" si="20"/>
        <v>-3.655691828509938</v>
      </c>
      <c r="I175">
        <f t="shared" si="16"/>
        <v>-29.245534628079504</v>
      </c>
      <c r="K175">
        <f t="shared" si="17"/>
        <v>-0.62858302974626901</v>
      </c>
      <c r="M175">
        <f t="shared" si="18"/>
        <v>-3.6380479464005742</v>
      </c>
      <c r="N175" s="13">
        <f t="shared" si="19"/>
        <v>3.1130657588912975E-4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3.9418093336835014</v>
      </c>
      <c r="H176" s="10">
        <f t="shared" si="20"/>
        <v>-3.6167859068903692</v>
      </c>
      <c r="I176">
        <f t="shared" si="16"/>
        <v>-28.934287255122953</v>
      </c>
      <c r="K176">
        <f t="shared" si="17"/>
        <v>-0.6184322590385205</v>
      </c>
      <c r="M176">
        <f t="shared" si="18"/>
        <v>-3.5988961149659358</v>
      </c>
      <c r="N176" s="13">
        <f t="shared" si="19"/>
        <v>3.2004465509952277E-4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3.9556620111326279</v>
      </c>
      <c r="H177" s="10">
        <f t="shared" si="20"/>
        <v>-3.5782380311429476</v>
      </c>
      <c r="I177">
        <f t="shared" si="16"/>
        <v>-28.625904249143581</v>
      </c>
      <c r="K177">
        <f t="shared" si="17"/>
        <v>-0.60844485867847731</v>
      </c>
      <c r="M177">
        <f t="shared" si="18"/>
        <v>-3.560110469910815</v>
      </c>
      <c r="N177" s="13">
        <f t="shared" si="19"/>
        <v>3.2860847622471497E-4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3.9695146885817545</v>
      </c>
      <c r="H178" s="10">
        <f t="shared" si="20"/>
        <v>-3.5400466094900267</v>
      </c>
      <c r="I178">
        <f t="shared" si="16"/>
        <v>-28.320372875920214</v>
      </c>
      <c r="K178">
        <f t="shared" si="17"/>
        <v>-0.59861827725413919</v>
      </c>
      <c r="M178">
        <f t="shared" si="18"/>
        <v>-3.5216896210499264</v>
      </c>
      <c r="N178" s="13">
        <f t="shared" si="19"/>
        <v>3.3697902458997432E-4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3.9833673660308802</v>
      </c>
      <c r="H179" s="10">
        <f t="shared" si="20"/>
        <v>-3.502209980149928</v>
      </c>
      <c r="I179">
        <f t="shared" si="16"/>
        <v>-28.017679841199424</v>
      </c>
      <c r="K179">
        <f t="shared" si="17"/>
        <v>-0.58894999734962428</v>
      </c>
      <c r="M179">
        <f t="shared" si="18"/>
        <v>-3.4836320984710518</v>
      </c>
      <c r="N179" s="13">
        <f t="shared" si="19"/>
        <v>3.4513768767432382E-4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3.9972200434800063</v>
      </c>
      <c r="H180" s="10">
        <f t="shared" si="20"/>
        <v>-3.4647264154882342</v>
      </c>
      <c r="I180">
        <f t="shared" si="16"/>
        <v>-27.717811323905874</v>
      </c>
      <c r="K180">
        <f t="shared" si="17"/>
        <v>-0.5794375354991057</v>
      </c>
      <c r="M180">
        <f t="shared" si="18"/>
        <v>-3.4459363566988732</v>
      </c>
      <c r="N180" s="13">
        <f t="shared" si="19"/>
        <v>3.5306630930764327E-4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4.0110727209291328</v>
      </c>
      <c r="H181" s="10">
        <f t="shared" si="20"/>
        <v>-3.4275941259993545</v>
      </c>
      <c r="I181">
        <f t="shared" si="16"/>
        <v>-27.420753007994836</v>
      </c>
      <c r="K181">
        <f t="shared" si="17"/>
        <v>-0.570078442108366</v>
      </c>
      <c r="M181">
        <f t="shared" si="18"/>
        <v>-3.4086007787007784</v>
      </c>
      <c r="N181" s="13">
        <f t="shared" si="19"/>
        <v>3.607472416043302E-4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4.0249253983782589</v>
      </c>
      <c r="H182" s="10">
        <f t="shared" si="20"/>
        <v>-3.3908112641244608</v>
      </c>
      <c r="I182">
        <f t="shared" si="16"/>
        <v>-27.126490112995686</v>
      </c>
      <c r="K182">
        <f t="shared" si="17"/>
        <v>-0.56087030134663685</v>
      </c>
      <c r="M182">
        <f t="shared" si="18"/>
        <v>-3.3716236797401802</v>
      </c>
      <c r="N182" s="13">
        <f t="shared" si="19"/>
        <v>3.6816339450388823E-4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4.038778075827385</v>
      </c>
      <c r="H183" s="10">
        <f t="shared" si="20"/>
        <v>-3.3543759279116876</v>
      </c>
      <c r="I183">
        <f t="shared" si="16"/>
        <v>-26.835007423293501</v>
      </c>
      <c r="K183">
        <f t="shared" si="17"/>
        <v>-0.55181073101120115</v>
      </c>
      <c r="M183">
        <f t="shared" si="18"/>
        <v>-3.3350033110827106</v>
      </c>
      <c r="N183" s="13">
        <f t="shared" si="19"/>
        <v>3.7529828280236099E-4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4.052630753276512</v>
      </c>
      <c r="H184" s="10">
        <f t="shared" si="20"/>
        <v>-3.318286164524292</v>
      </c>
      <c r="I184">
        <f t="shared" si="16"/>
        <v>-26.546289316194336</v>
      </c>
      <c r="K184">
        <f t="shared" si="17"/>
        <v>-0.54289738236707474</v>
      </c>
      <c r="M184">
        <f t="shared" si="18"/>
        <v>-3.2987378635604929</v>
      </c>
      <c r="N184" s="13">
        <f t="shared" si="19"/>
        <v>3.8213607057126941E-4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4.0664834307256381</v>
      </c>
      <c r="H185" s="10">
        <f t="shared" si="20"/>
        <v>-3.2825399736022871</v>
      </c>
      <c r="I185">
        <f t="shared" si="16"/>
        <v>-26.260319788818297</v>
      </c>
      <c r="K185">
        <f t="shared" si="17"/>
        <v>-0.53412793996392782</v>
      </c>
      <c r="M185">
        <f t="shared" si="18"/>
        <v>-3.2628254709995077</v>
      </c>
      <c r="N185" s="13">
        <f t="shared" si="19"/>
        <v>3.8866161287499592E-4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4.0803361081747642</v>
      </c>
      <c r="H186" s="10">
        <f t="shared" si="20"/>
        <v>-3.2471353104828689</v>
      </c>
      <c r="I186">
        <f t="shared" si="16"/>
        <v>-25.977082483862951</v>
      </c>
      <c r="K186">
        <f t="shared" si="17"/>
        <v>-0.52550012143224045</v>
      </c>
      <c r="M186">
        <f t="shared" si="18"/>
        <v>-3.2272642135148448</v>
      </c>
      <c r="N186" s="13">
        <f t="shared" si="19"/>
        <v>3.9486049471261367E-4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4.0941887856238912</v>
      </c>
      <c r="H187" s="10">
        <f t="shared" si="20"/>
        <v>-3.2120700892847904</v>
      </c>
      <c r="I187">
        <f t="shared" si="16"/>
        <v>-25.696560714278323</v>
      </c>
      <c r="K187">
        <f t="shared" si="17"/>
        <v>-0.51701167726057906</v>
      </c>
      <c r="M187">
        <f t="shared" si="18"/>
        <v>-3.1920521206785524</v>
      </c>
      <c r="N187" s="13">
        <f t="shared" si="19"/>
        <v>4.0071906712033241E-4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4.1080414630730173</v>
      </c>
      <c r="H188" s="10">
        <f t="shared" si="20"/>
        <v>-3.1773421858616633</v>
      </c>
      <c r="I188">
        <f t="shared" si="16"/>
        <v>-25.418737486893306</v>
      </c>
      <c r="K188">
        <f t="shared" si="17"/>
        <v>-0.5086603905557272</v>
      </c>
      <c r="M188">
        <f t="shared" si="18"/>
        <v>-3.157187174564573</v>
      </c>
      <c r="N188" s="13">
        <f t="shared" si="19"/>
        <v>4.0622448038583751E-4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4.1218941405221434</v>
      </c>
      <c r="H189" s="10">
        <f t="shared" si="20"/>
        <v>-3.1429494406289797</v>
      </c>
      <c r="I189">
        <f t="shared" si="16"/>
        <v>-25.143595525031838</v>
      </c>
      <c r="K189">
        <f t="shared" si="17"/>
        <v>-0.50044407678728875</v>
      </c>
      <c r="M189">
        <f t="shared" si="18"/>
        <v>-3.1226673126751088</v>
      </c>
      <c r="N189" s="13">
        <f t="shared" si="19"/>
        <v>4.1136471433719405E-4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4.1357468179712695</v>
      </c>
      <c r="H190" s="10">
        <f t="shared" si="20"/>
        <v>-3.1088896612695205</v>
      </c>
      <c r="I190">
        <f t="shared" si="16"/>
        <v>-24.871117290156164</v>
      </c>
      <c r="K190">
        <f t="shared" si="17"/>
        <v>-0.49236058351828027</v>
      </c>
      <c r="M190">
        <f t="shared" si="18"/>
        <v>-3.0884904307526311</v>
      </c>
      <c r="N190" s="13">
        <f t="shared" si="19"/>
        <v>4.161286056811922E-4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4.1495994954203965</v>
      </c>
      <c r="H191" s="10">
        <f t="shared" si="20"/>
        <v>-3.0751606253216304</v>
      </c>
      <c r="I191">
        <f t="shared" si="16"/>
        <v>-24.601285002573043</v>
      </c>
      <c r="K191">
        <f t="shared" si="17"/>
        <v>-0.48440779012310931</v>
      </c>
      <c r="M191">
        <f t="shared" si="18"/>
        <v>-3.0546543854815771</v>
      </c>
      <c r="N191" s="13">
        <f t="shared" si="19"/>
        <v>4.2050587237778861E-4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4.1634521728695226</v>
      </c>
      <c r="H192" s="10">
        <f t="shared" si="20"/>
        <v>-3.0417600826547058</v>
      </c>
      <c r="I192">
        <f t="shared" si="16"/>
        <v>-24.334080661237646</v>
      </c>
      <c r="K192">
        <f t="shared" si="17"/>
        <v>-0.47658360749424855</v>
      </c>
      <c r="M192">
        <f t="shared" si="18"/>
        <v>-3.0211569970836778</v>
      </c>
      <c r="N192" s="13">
        <f t="shared" si="19"/>
        <v>4.2448713504710087E-4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4.1773048503186487</v>
      </c>
      <c r="H193" s="10">
        <f t="shared" si="20"/>
        <v>-3.0086857578360826</v>
      </c>
      <c r="I193">
        <f t="shared" si="16"/>
        <v>-24.069486062688661</v>
      </c>
      <c r="K193">
        <f t="shared" si="17"/>
        <v>-0.46888597773881213</v>
      </c>
      <c r="M193">
        <f t="shared" si="18"/>
        <v>-2.9879960518106414</v>
      </c>
      <c r="N193" s="13">
        <f t="shared" si="19"/>
        <v>4.2806393541917702E-4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4.1911575277677757</v>
      </c>
      <c r="H194" s="10">
        <f t="shared" si="20"/>
        <v>-2.9759353523933774</v>
      </c>
      <c r="I194">
        <f t="shared" si="16"/>
        <v>-23.807482819147019</v>
      </c>
      <c r="K194">
        <f t="shared" si="17"/>
        <v>-0.46131287386616698</v>
      </c>
      <c r="M194">
        <f t="shared" si="18"/>
        <v>-2.9551693043379039</v>
      </c>
      <c r="N194" s="13">
        <f t="shared" si="19"/>
        <v>4.3122875184223227E-4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4.2050102052169018</v>
      </c>
      <c r="H195" s="10">
        <f t="shared" si="20"/>
        <v>-2.9435065469761996</v>
      </c>
      <c r="I195">
        <f t="shared" si="16"/>
        <v>-23.548052375809597</v>
      </c>
      <c r="K195">
        <f t="shared" si="17"/>
        <v>-0.45386229946762935</v>
      </c>
      <c r="M195">
        <f t="shared" si="18"/>
        <v>-2.9226744800629478</v>
      </c>
      <c r="N195" s="13">
        <f t="shared" si="19"/>
        <v>4.3397501187819994E-4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4.2188628826660279</v>
      </c>
      <c r="H196" s="10">
        <f t="shared" si="20"/>
        <v>-2.9113970034210079</v>
      </c>
      <c r="I196">
        <f t="shared" si="16"/>
        <v>-23.291176027368063</v>
      </c>
      <c r="K196">
        <f t="shared" si="17"/>
        <v>-0.44653228838920411</v>
      </c>
      <c r="M196">
        <f t="shared" si="18"/>
        <v>-2.8905092773115584</v>
      </c>
      <c r="N196" s="13">
        <f t="shared" si="19"/>
        <v>4.3629710202338067E-4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4.232715560115154</v>
      </c>
      <c r="H197" s="10">
        <f t="shared" si="20"/>
        <v>-2.879604366722766</v>
      </c>
      <c r="I197">
        <f t="shared" si="16"/>
        <v>-23.036834933782128</v>
      </c>
      <c r="K197">
        <f t="shared" si="17"/>
        <v>-0.43932090439828786</v>
      </c>
      <c r="M197">
        <f t="shared" si="18"/>
        <v>-2.8586713694553674</v>
      </c>
      <c r="N197" s="13">
        <f t="shared" si="19"/>
        <v>4.3819037459691775E-4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4.246568237564281</v>
      </c>
      <c r="H198" s="10">
        <f t="shared" si="20"/>
        <v>-2.8481262669169256</v>
      </c>
      <c r="I198">
        <f t="shared" si="16"/>
        <v>-22.785010135335405</v>
      </c>
      <c r="K198">
        <f t="shared" si="17"/>
        <v>-0.43222624084515787</v>
      </c>
      <c r="M198">
        <f t="shared" si="18"/>
        <v>-2.8271584069437945</v>
      </c>
      <c r="N198" s="13">
        <f t="shared" si="19"/>
        <v>4.3965115185283369E-4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4.2604209150134071</v>
      </c>
      <c r="H199" s="10">
        <f t="shared" si="20"/>
        <v>-2.8169603208751282</v>
      </c>
      <c r="I199">
        <f t="shared" si="16"/>
        <v>-22.535682567001025</v>
      </c>
      <c r="K199">
        <f t="shared" si="17"/>
        <v>-0.42524642032003052</v>
      </c>
      <c r="M199">
        <f t="shared" si="18"/>
        <v>-2.7959680192534933</v>
      </c>
      <c r="N199" s="13">
        <f t="shared" si="19"/>
        <v>4.4067672737369533E-4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4.2742735924625332</v>
      </c>
      <c r="H200" s="10">
        <f t="shared" si="20"/>
        <v>-2.7861041340179407</v>
      </c>
      <c r="I200">
        <f t="shared" si="16"/>
        <v>-22.288833072143525</v>
      </c>
      <c r="K200">
        <f t="shared" si="17"/>
        <v>-0.41837959430640181</v>
      </c>
      <c r="M200">
        <f t="shared" si="18"/>
        <v>-2.7650978167582148</v>
      </c>
      <c r="N200" s="13">
        <f t="shared" si="19"/>
        <v>4.412653648162584E-4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4.2881262699116602</v>
      </c>
      <c r="H201" s="10">
        <f t="shared" si="20"/>
        <v>-2.7555553019477701</v>
      </c>
      <c r="I201">
        <f t="shared" si="16"/>
        <v>-22.044442415582161</v>
      </c>
      <c r="K201">
        <f t="shared" si="17"/>
        <v>-0.41162394283133985</v>
      </c>
      <c r="M201">
        <f t="shared" si="18"/>
        <v>-2.7345453925219818</v>
      </c>
      <c r="N201" s="13">
        <f t="shared" si="19"/>
        <v>4.4141629407982752E-4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4.3019789473607863</v>
      </c>
      <c r="H202" s="10">
        <f t="shared" si="20"/>
        <v>-2.7253114120050466</v>
      </c>
      <c r="I202">
        <f t="shared" si="16"/>
        <v>-21.802491296040373</v>
      </c>
      <c r="K202">
        <f t="shared" si="17"/>
        <v>-0.40497767411334579</v>
      </c>
      <c r="M202">
        <f t="shared" si="18"/>
        <v>-2.704308324018315</v>
      </c>
      <c r="N202" s="13">
        <f t="shared" si="19"/>
        <v>4.4112970497838764E-4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4.3158316248099124</v>
      </c>
      <c r="H203" s="10">
        <f t="shared" si="20"/>
        <v>-2.6953700447506086</v>
      </c>
      <c r="I203">
        <f t="shared" si="16"/>
        <v>-21.562960358004869</v>
      </c>
      <c r="K203">
        <f t="shared" si="17"/>
        <v>-0.39843902420834382</v>
      </c>
      <c r="M203">
        <f t="shared" si="18"/>
        <v>-2.6743841747781456</v>
      </c>
      <c r="N203" s="13">
        <f t="shared" si="19"/>
        <v>4.4040673850112376E-4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4.3296843022590386</v>
      </c>
      <c r="H204" s="10">
        <f t="shared" si="20"/>
        <v>-2.6657287753771781</v>
      </c>
      <c r="I204">
        <f t="shared" si="16"/>
        <v>-21.325830203017425</v>
      </c>
      <c r="K204">
        <f t="shared" si="17"/>
        <v>-0.39200625665433791</v>
      </c>
      <c r="M204">
        <f t="shared" si="18"/>
        <v>-2.644770495969027</v>
      </c>
      <c r="N204" s="13">
        <f t="shared" si="19"/>
        <v>4.3924947575013011E-4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4.3435369797081647</v>
      </c>
      <c r="H205" s="10">
        <f t="shared" si="20"/>
        <v>-2.6363851750526504</v>
      </c>
      <c r="I205">
        <f t="shared" si="16"/>
        <v>-21.091081400421203</v>
      </c>
      <c r="K205">
        <f t="shared" si="17"/>
        <v>-0.38567766211521021</v>
      </c>
      <c r="M205">
        <f t="shared" si="18"/>
        <v>-2.6154648279080805</v>
      </c>
      <c r="N205" s="13">
        <f t="shared" si="19"/>
        <v>4.3766092464931006E-4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4.3573896571572917</v>
      </c>
      <c r="H206" s="10">
        <f t="shared" si="20"/>
        <v>-2.6073368121978806</v>
      </c>
      <c r="I206">
        <f t="shared" si="16"/>
        <v>-20.858694497583045</v>
      </c>
      <c r="K206">
        <f t="shared" si="17"/>
        <v>-0.37945155802411584</v>
      </c>
      <c r="M206">
        <f t="shared" si="18"/>
        <v>-2.586464701511102</v>
      </c>
      <c r="N206" s="13">
        <f t="shared" si="19"/>
        <v>4.3564500452113886E-4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4.3712423346064178</v>
      </c>
      <c r="H207" s="10">
        <f t="shared" si="20"/>
        <v>-2.5785812537015285</v>
      </c>
      <c r="I207">
        <f t="shared" si="16"/>
        <v>-20.628650029612228</v>
      </c>
      <c r="K207">
        <f t="shared" si="17"/>
        <v>-0.37332628822688274</v>
      </c>
      <c r="M207">
        <f t="shared" si="18"/>
        <v>-2.5577676396801183</v>
      </c>
      <c r="N207" s="13">
        <f t="shared" si="19"/>
        <v>4.3320652863224041E-4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4.3850950120555439</v>
      </c>
      <c r="H208" s="10">
        <f t="shared" si="20"/>
        <v>-2.5501160660744273</v>
      </c>
      <c r="I208">
        <f t="shared" si="16"/>
        <v>-20.400928528595418</v>
      </c>
      <c r="K208">
        <f t="shared" si="17"/>
        <v>-0.36730022262579487</v>
      </c>
      <c r="M208">
        <f t="shared" si="18"/>
        <v>-2.5293711586316161</v>
      </c>
      <c r="N208" s="13">
        <f t="shared" si="19"/>
        <v>4.3035118481080396E-4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4.39894768950467</v>
      </c>
      <c r="H209" s="10">
        <f t="shared" si="20"/>
        <v>-2.5219388165458909</v>
      </c>
      <c r="I209">
        <f t="shared" si="16"/>
        <v>-20.175510532367127</v>
      </c>
      <c r="K209">
        <f t="shared" si="17"/>
        <v>-0.36137175682411266</v>
      </c>
      <c r="M209">
        <f t="shared" si="18"/>
        <v>-2.5012727691676275</v>
      </c>
      <c r="N209" s="13">
        <f t="shared" si="19"/>
        <v>4.2708551424062698E-4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4.4128003669537961</v>
      </c>
      <c r="H210" s="10">
        <f t="shared" si="20"/>
        <v>-2.4940470741042393</v>
      </c>
      <c r="I210">
        <f t="shared" si="16"/>
        <v>-19.952376592833915</v>
      </c>
      <c r="K210">
        <f t="shared" si="17"/>
        <v>-0.35553931177164727</v>
      </c>
      <c r="M210">
        <f t="shared" si="18"/>
        <v>-2.4734699778917153</v>
      </c>
      <c r="N210" s="13">
        <f t="shared" si="19"/>
        <v>4.2341688853947016E-4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4.4266530444029231</v>
      </c>
      <c r="H211" s="10">
        <f t="shared" si="20"/>
        <v>-2.4664384104837835</v>
      </c>
      <c r="I211">
        <f t="shared" si="16"/>
        <v>-19.731507283870268</v>
      </c>
      <c r="K211">
        <f t="shared" si="17"/>
        <v>-0.34980133341168185</v>
      </c>
      <c r="M211">
        <f t="shared" si="18"/>
        <v>-2.4459602883718823</v>
      </c>
      <c r="N211" s="13">
        <f t="shared" si="19"/>
        <v>4.1935348522993904E-4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4.4405057218520492</v>
      </c>
      <c r="H212" s="10">
        <f t="shared" si="20"/>
        <v>-2.4391104011004026</v>
      </c>
      <c r="I212">
        <f t="shared" ref="I212:I275" si="23">H212*$E$6</f>
        <v>-19.51288320880322</v>
      </c>
      <c r="K212">
        <f t="shared" ref="K212:K275" si="24">$L$9*$L$4*EXP(-$L$6*(G212/$L$10-1))+6*$L$4*EXP(-$L$6*(2/SQRT(3)*G212/$L$10-1))-SQRT($L$9*$L$5^2*EXP(-2*$L$7*(G212/$L$10-1))+6*$L$5^2*EXP(-2*$L$7*(2/SQRT(3)*G212/$L$10-1)))</f>
        <v>-0.3441562923295105</v>
      </c>
      <c r="M212">
        <f t="shared" ref="M212:M275" si="25">$L$9*$O$6*EXP(-$O$4*(G212/$L$10-1))+6*$O$6*EXP(-$O$4*(2/SQRT(3)*G212/$L$10-1))-SQRT($L$9*$O$7^2*EXP(-2*$O$5*(G212/$L$10-1))+6*$O$7^2*EXP(-2*$O$5*(2/SQRT(3)*G212/$L$10-1)))</f>
        <v>-2.4187412022523374</v>
      </c>
      <c r="N212" s="13">
        <f t="shared" ref="N212:N275" si="26">(M212-H212)^2*O212</f>
        <v>4.1490426171202093E-4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4.4543583993011762</v>
      </c>
      <c r="H213" s="10">
        <f t="shared" ref="H213:H276" si="27">-(-$B$4)*(1+D213+$E$5*D213^3)*EXP(-D213)</f>
        <v>-2.4120606259377988</v>
      </c>
      <c r="I213">
        <f t="shared" si="23"/>
        <v>-19.29648500750239</v>
      </c>
      <c r="K213">
        <f t="shared" si="24"/>
        <v>-0.338602683402841</v>
      </c>
      <c r="M213">
        <f t="shared" si="25"/>
        <v>-2.3918102203159761</v>
      </c>
      <c r="N213" s="13">
        <f t="shared" si="26"/>
        <v>4.1007892784834744E-4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4.4682110767503023</v>
      </c>
      <c r="H214" s="10">
        <f t="shared" si="27"/>
        <v>-2.3852866703864049</v>
      </c>
      <c r="I214">
        <f t="shared" si="23"/>
        <v>-19.082293363091239</v>
      </c>
      <c r="K214">
        <f t="shared" si="24"/>
        <v>-0.33313902545428303</v>
      </c>
      <c r="M214">
        <f t="shared" si="25"/>
        <v>-2.3651648434993997</v>
      </c>
      <c r="N214" s="13">
        <f t="shared" si="26"/>
        <v>4.0488791727060316E-4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4.4820637541994284</v>
      </c>
      <c r="H215" s="10">
        <f t="shared" si="27"/>
        <v>-2.3587861260368794</v>
      </c>
      <c r="I215">
        <f t="shared" si="23"/>
        <v>-18.870289008295035</v>
      </c>
      <c r="K215">
        <f t="shared" si="24"/>
        <v>-0.32776386090612664</v>
      </c>
      <c r="M215">
        <f t="shared" si="25"/>
        <v>-2.3388025738621852</v>
      </c>
      <c r="N215" s="13">
        <f t="shared" si="26"/>
        <v>3.9934235751872829E-4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4.4959164316485545</v>
      </c>
      <c r="H216" s="10">
        <f t="shared" si="27"/>
        <v>-2.3325565914300461</v>
      </c>
      <c r="I216">
        <f t="shared" si="23"/>
        <v>-18.660452731440369</v>
      </c>
      <c r="K216">
        <f t="shared" si="24"/>
        <v>-0.32247575543760004</v>
      </c>
      <c r="M216">
        <f t="shared" si="25"/>
        <v>-2.3127209155121164</v>
      </c>
      <c r="N216" s="13">
        <f t="shared" si="26"/>
        <v>3.9345403912113521E-4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4.5097691090976806</v>
      </c>
      <c r="H217" s="10">
        <f t="shared" si="27"/>
        <v>-2.3065956727650563</v>
      </c>
      <c r="I217">
        <f t="shared" si="23"/>
        <v>-18.45276538212045</v>
      </c>
      <c r="K217">
        <f t="shared" si="24"/>
        <v>-0.31727329764476769</v>
      </c>
      <c r="M217">
        <f t="shared" si="25"/>
        <v>-2.2869173754879748</v>
      </c>
      <c r="N217" s="13">
        <f t="shared" si="26"/>
        <v>3.872353837251924E-4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4.5236217865468076</v>
      </c>
      <c r="H218" s="10">
        <f t="shared" si="27"/>
        <v>-2.2809009845675048</v>
      </c>
      <c r="I218">
        <f t="shared" si="23"/>
        <v>-18.247207876540038</v>
      </c>
      <c r="K218">
        <f t="shared" si="24"/>
        <v>-0.31215509870322833</v>
      </c>
      <c r="M218">
        <f t="shared" si="25"/>
        <v>-2.2613894646014709</v>
      </c>
      <c r="N218" s="13">
        <f t="shared" si="26"/>
        <v>3.8069941138493721E-4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4.5374744639959337</v>
      </c>
      <c r="H219" s="10">
        <f t="shared" si="27"/>
        <v>-2.2554701503191539</v>
      </c>
      <c r="I219">
        <f t="shared" si="23"/>
        <v>-18.043761202553231</v>
      </c>
      <c r="K219">
        <f t="shared" si="24"/>
        <v>-0.30711979203374196</v>
      </c>
      <c r="M219">
        <f t="shared" si="25"/>
        <v>-2.2361346982398103</v>
      </c>
      <c r="N219" s="13">
        <f t="shared" si="26"/>
        <v>3.7385970711259345E-4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4.5513271414450607</v>
      </c>
      <c r="H220" s="10">
        <f t="shared" si="27"/>
        <v>-2.2303008030508726</v>
      </c>
      <c r="I220">
        <f t="shared" si="23"/>
        <v>-17.842406424406981</v>
      </c>
      <c r="K220">
        <f t="shared" si="24"/>
        <v>-0.30216603297091399</v>
      </c>
      <c r="M220">
        <f t="shared" si="25"/>
        <v>-2.2111505971303642</v>
      </c>
      <c r="N220" s="13">
        <f t="shared" si="26"/>
        <v>3.6673038679787585E-4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4.5651798188941868</v>
      </c>
      <c r="H221" s="10">
        <f t="shared" si="27"/>
        <v>-2.2053905859003251</v>
      </c>
      <c r="I221">
        <f t="shared" si="23"/>
        <v>-17.643124687202601</v>
      </c>
      <c r="K221">
        <f t="shared" si="24"/>
        <v>-0.29729249843504479</v>
      </c>
      <c r="M221">
        <f t="shared" si="25"/>
        <v>-2.186434688068855</v>
      </c>
      <c r="N221" s="13">
        <f t="shared" si="26"/>
        <v>3.593260625971334E-4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4.5790324963433129</v>
      </c>
      <c r="H222" s="10">
        <f t="shared" si="27"/>
        <v>-2.1807371526358987</v>
      </c>
      <c r="I222">
        <f t="shared" si="23"/>
        <v>-17.44589722108719</v>
      </c>
      <c r="K222">
        <f t="shared" si="24"/>
        <v>-0.29249788660723924</v>
      </c>
      <c r="M222">
        <f t="shared" si="25"/>
        <v>-2.161984504612398</v>
      </c>
      <c r="N222" s="13">
        <f t="shared" si="26"/>
        <v>3.516618078933062E-4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4.592885173792439</v>
      </c>
      <c r="H223" s="10">
        <f t="shared" si="27"/>
        <v>-2.1563381681483045</v>
      </c>
      <c r="I223">
        <f t="shared" si="23"/>
        <v>-17.250705345186436</v>
      </c>
      <c r="K223">
        <f t="shared" si="24"/>
        <v>-0.28778091660786742</v>
      </c>
      <c r="M223">
        <f t="shared" si="25"/>
        <v>-2.1377975877387225</v>
      </c>
      <c r="N223" s="13">
        <f t="shared" si="26"/>
        <v>3.4375312192417407E-4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4.6067378512415651</v>
      </c>
      <c r="H224" s="10">
        <f t="shared" si="27"/>
        <v>-2.1321913089112212</v>
      </c>
      <c r="I224">
        <f t="shared" si="23"/>
        <v>-17.05753047128977</v>
      </c>
      <c r="K224">
        <f t="shared" si="24"/>
        <v>-0.28314032817844753</v>
      </c>
      <c r="M224">
        <f t="shared" si="25"/>
        <v>-2.1138714864728381</v>
      </c>
      <c r="N224" s="13">
        <f t="shared" si="26"/>
        <v>3.3561589417388667E-4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4.6205905286906921</v>
      </c>
      <c r="H225" s="10">
        <f t="shared" si="27"/>
        <v>-2.1082942634123158</v>
      </c>
      <c r="I225">
        <f t="shared" si="23"/>
        <v>-16.866354107298527</v>
      </c>
      <c r="K225">
        <f t="shared" si="24"/>
        <v>-0.27857488136702202</v>
      </c>
      <c r="M225">
        <f t="shared" si="25"/>
        <v>-2.0902037584823607</v>
      </c>
      <c r="N225" s="13">
        <f t="shared" si="26"/>
        <v>3.272663686207305E-4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4.6344432061398182</v>
      </c>
      <c r="H226" s="10">
        <f t="shared" si="27"/>
        <v>-2.0846447325559185</v>
      </c>
      <c r="I226">
        <f t="shared" si="23"/>
        <v>-16.677157860447348</v>
      </c>
      <c r="K226">
        <f t="shared" si="24"/>
        <v>-0.27408335621707808</v>
      </c>
      <c r="M226">
        <f t="shared" si="25"/>
        <v>-2.0667919706426736</v>
      </c>
      <c r="N226" s="13">
        <f t="shared" si="26"/>
        <v>3.1872110793100837E-4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4.6482958835889452</v>
      </c>
      <c r="H227" s="10">
        <f t="shared" si="27"/>
        <v>-2.061240430038576</v>
      </c>
      <c r="I227">
        <f t="shared" si="23"/>
        <v>-16.489923440308608</v>
      </c>
      <c r="K227">
        <f t="shared" si="24"/>
        <v>-0.26966455246006593</v>
      </c>
      <c r="M227">
        <f t="shared" si="25"/>
        <v>-2.0436336995730628</v>
      </c>
      <c r="N227" s="13">
        <f t="shared" si="26"/>
        <v>3.0999695768523059E-4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4.6621485610380713</v>
      </c>
      <c r="H228" s="10">
        <f t="shared" si="27"/>
        <v>-2.0380790826986823</v>
      </c>
      <c r="I228">
        <f t="shared" si="23"/>
        <v>-16.304632661589459</v>
      </c>
      <c r="K228">
        <f t="shared" si="24"/>
        <v>-0.26531728921155628</v>
      </c>
      <c r="M228">
        <f t="shared" si="25"/>
        <v>-2.0207265321449355</v>
      </c>
      <c r="N228" s="13">
        <f t="shared" si="26"/>
        <v>3.0111101072034005E-4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4.6760012384871974</v>
      </c>
      <c r="H229" s="10">
        <f t="shared" si="27"/>
        <v>-2.0151584308413071</v>
      </c>
      <c r="I229">
        <f t="shared" si="23"/>
        <v>-16.121267446730457</v>
      </c>
      <c r="K229">
        <f t="shared" si="24"/>
        <v>-0.2610404046710646</v>
      </c>
      <c r="M229">
        <f t="shared" si="25"/>
        <v>-1.9980680659631476</v>
      </c>
      <c r="N229" s="13">
        <f t="shared" si="26"/>
        <v>2.9208057166862824E-4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4.6898539159363235</v>
      </c>
      <c r="H230" s="10">
        <f t="shared" si="27"/>
        <v>-1.9924762285393365</v>
      </c>
      <c r="I230">
        <f t="shared" si="23"/>
        <v>-15.939809828314692</v>
      </c>
      <c r="K230">
        <f t="shared" si="24"/>
        <v>-0.25683275582557802</v>
      </c>
      <c r="M230">
        <f t="shared" si="25"/>
        <v>-1.9756559098215032</v>
      </c>
      <c r="N230" s="13">
        <f t="shared" si="26"/>
        <v>2.8292312176949306E-4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4.7037065933854496</v>
      </c>
      <c r="H231" s="10">
        <f t="shared" si="27"/>
        <v>-1.9700302439119728</v>
      </c>
      <c r="I231">
        <f t="shared" si="23"/>
        <v>-15.760241951295782</v>
      </c>
      <c r="K231">
        <f t="shared" si="24"/>
        <v>-0.25269321815680013</v>
      </c>
      <c r="M231">
        <f t="shared" si="25"/>
        <v>-1.9534876841333733</v>
      </c>
      <c r="N231" s="13">
        <f t="shared" si="26"/>
        <v>2.7365628402853897E-4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4.7175592708345766</v>
      </c>
      <c r="H232" s="10">
        <f t="shared" si="27"/>
        <v>-1.9478182593816129</v>
      </c>
      <c r="I232">
        <f t="shared" si="23"/>
        <v>-15.582546075052903</v>
      </c>
      <c r="K232">
        <f t="shared" si="24"/>
        <v>-0.24862068535213047</v>
      </c>
      <c r="M232">
        <f t="shared" si="25"/>
        <v>-1.931561021338412</v>
      </c>
      <c r="N232" s="13">
        <f t="shared" si="26"/>
        <v>2.6429778879329845E-4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4.7314119482837027</v>
      </c>
      <c r="H233" s="10">
        <f t="shared" si="27"/>
        <v>-1.9258380719100776</v>
      </c>
      <c r="I233">
        <f t="shared" si="23"/>
        <v>-15.406704575280621</v>
      </c>
      <c r="K233">
        <f t="shared" si="24"/>
        <v>-0.24461406901939006</v>
      </c>
      <c r="M233">
        <f t="shared" si="25"/>
        <v>-1.9098735662862651</v>
      </c>
      <c r="N233" s="13">
        <f t="shared" si="26"/>
        <v>2.5486543981273978E-4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4.7452646257328288</v>
      </c>
      <c r="H234" s="10">
        <f t="shared" si="27"/>
        <v>-1.9040874932151428</v>
      </c>
      <c r="I234">
        <f t="shared" si="23"/>
        <v>-15.232699945721142</v>
      </c>
      <c r="K234">
        <f t="shared" si="24"/>
        <v>-0.24067229840529725</v>
      </c>
      <c r="M234">
        <f t="shared" si="25"/>
        <v>-1.8884229765981728</v>
      </c>
      <c r="N234" s="13">
        <f t="shared" si="26"/>
        <v>2.4537708084332901E-4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4.7591173031819549</v>
      </c>
      <c r="H235" s="10">
        <f t="shared" si="27"/>
        <v>-1.8825643499682603</v>
      </c>
      <c r="I235">
        <f t="shared" si="23"/>
        <v>-15.060514799746082</v>
      </c>
      <c r="K235">
        <f t="shared" si="24"/>
        <v>-0.2367943201176945</v>
      </c>
      <c r="M235">
        <f t="shared" si="25"/>
        <v>-1.8672069230073094</v>
      </c>
      <c r="N235" s="13">
        <f t="shared" si="26"/>
        <v>2.3585056286094103E-4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4.772969980631081</v>
      </c>
      <c r="H236" s="10">
        <f t="shared" si="27"/>
        <v>-1.8612664839743533</v>
      </c>
      <c r="I236">
        <f t="shared" si="23"/>
        <v>-14.890131871794827</v>
      </c>
      <c r="K236">
        <f t="shared" si="24"/>
        <v>-0.23297909785152493</v>
      </c>
      <c r="M236">
        <f t="shared" si="25"/>
        <v>-1.8462230896786884</v>
      </c>
      <c r="N236" s="13">
        <f t="shared" si="26"/>
        <v>2.26303711934844E-4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4.786822658080208</v>
      </c>
      <c r="H237" s="10">
        <f t="shared" si="27"/>
        <v>-1.8401917523345113</v>
      </c>
      <c r="I237">
        <f t="shared" si="23"/>
        <v>-14.72153401867609</v>
      </c>
      <c r="K237">
        <f t="shared" si="24"/>
        <v>-0.22922561211855008</v>
      </c>
      <c r="M237">
        <f t="shared" si="25"/>
        <v>-1.8254691745094271</v>
      </c>
      <c r="N237" s="13">
        <f t="shared" si="26"/>
        <v>2.1675429781565884E-4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4.8006753355293341</v>
      </c>
      <c r="H238" s="10">
        <f t="shared" si="27"/>
        <v>-1.8193380275923949</v>
      </c>
      <c r="I238">
        <f t="shared" si="23"/>
        <v>-14.554704220739159</v>
      </c>
      <c r="K238">
        <f t="shared" si="24"/>
        <v>-0.22553285998079869</v>
      </c>
      <c r="M238">
        <f t="shared" si="25"/>
        <v>-1.8049428894101349</v>
      </c>
      <c r="N238" s="13">
        <f t="shared" si="26"/>
        <v>2.0722000328636016E-4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4.8145280129784611</v>
      </c>
      <c r="H239" s="10">
        <f t="shared" si="27"/>
        <v>-1.7987031978651122</v>
      </c>
      <c r="I239">
        <f t="shared" si="23"/>
        <v>-14.389625582920898</v>
      </c>
      <c r="K239">
        <f t="shared" si="24"/>
        <v>-0.22189985478773291</v>
      </c>
      <c r="M239">
        <f t="shared" si="25"/>
        <v>-1.7846419605681585</v>
      </c>
      <c r="N239" s="13">
        <f t="shared" si="26"/>
        <v>1.9771839432124302E-4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4.8283806904275872</v>
      </c>
      <c r="H240" s="10">
        <f t="shared" si="27"/>
        <v>-1.7782851669593258</v>
      </c>
      <c r="I240">
        <f t="shared" si="23"/>
        <v>-14.226281335674607</v>
      </c>
      <c r="K240">
        <f t="shared" si="24"/>
        <v>-0.21832562591711679</v>
      </c>
      <c r="M240">
        <f t="shared" si="25"/>
        <v>-1.7645641286934162</v>
      </c>
      <c r="N240" s="13">
        <f t="shared" si="26"/>
        <v>1.8826689109455679E-4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4.8422333678767133</v>
      </c>
      <c r="H241" s="10">
        <f t="shared" si="27"/>
        <v>-1.7580818544732815</v>
      </c>
      <c r="I241">
        <f t="shared" si="23"/>
        <v>-14.064654835786252</v>
      </c>
      <c r="K241">
        <f t="shared" si="24"/>
        <v>-0.21480921851956661</v>
      </c>
      <c r="M241">
        <f t="shared" si="25"/>
        <v>-1.7447071492474824</v>
      </c>
      <c r="N241" s="13">
        <f t="shared" si="26"/>
        <v>1.7888273987701745E-4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4.8560860453258394</v>
      </c>
      <c r="H242" s="10">
        <f t="shared" si="27"/>
        <v>-1.7380911958854641</v>
      </c>
      <c r="I242">
        <f t="shared" si="23"/>
        <v>-13.904729567083713</v>
      </c>
      <c r="K242">
        <f t="shared" si="24"/>
        <v>-0.21134969326676156</v>
      </c>
      <c r="M242">
        <f t="shared" si="25"/>
        <v>-1.7250687926566097</v>
      </c>
      <c r="N242" s="13">
        <f t="shared" si="26"/>
        <v>1.6958298585487738E-4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4.8699387227749655</v>
      </c>
      <c r="H243" s="10">
        <f t="shared" si="27"/>
        <v>-1.7183111426305191</v>
      </c>
      <c r="I243">
        <f t="shared" si="23"/>
        <v>-13.746489141044153</v>
      </c>
      <c r="K243">
        <f t="shared" si="24"/>
        <v>-0.20794612610329286</v>
      </c>
      <c r="M243">
        <f t="shared" si="25"/>
        <v>-1.7056468445093107</v>
      </c>
      <c r="N243" s="13">
        <f t="shared" si="26"/>
        <v>1.6038444690284249E-4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4.8837914002240925</v>
      </c>
      <c r="H244" s="10">
        <f t="shared" si="27"/>
        <v>-1.6987396621630864</v>
      </c>
      <c r="I244">
        <f t="shared" si="23"/>
        <v>-13.589917297304691</v>
      </c>
      <c r="K244">
        <f t="shared" si="24"/>
        <v>-0.20459760800212248</v>
      </c>
      <c r="M244">
        <f t="shared" si="25"/>
        <v>-1.686439105739125</v>
      </c>
      <c r="N244" s="13">
        <f t="shared" si="26"/>
        <v>1.5130368833905631E-4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4.8976440776732186</v>
      </c>
      <c r="H245" s="10">
        <f t="shared" si="27"/>
        <v>-1.6793747380101445</v>
      </c>
      <c r="I245">
        <f t="shared" si="23"/>
        <v>-13.434997904081156</v>
      </c>
      <c r="K245">
        <f t="shared" si="24"/>
        <v>-0.20130324472362846</v>
      </c>
      <c r="M245">
        <f t="shared" si="25"/>
        <v>-1.6674433927931724</v>
      </c>
      <c r="N245" s="13">
        <f t="shared" si="26"/>
        <v>1.4235699868656143E-4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4.9114967551223456</v>
      </c>
      <c r="H246" s="10">
        <f t="shared" si="27"/>
        <v>-1.6602143698124445</v>
      </c>
      <c r="I246">
        <f t="shared" si="23"/>
        <v>-13.281714958499556</v>
      </c>
      <c r="K246">
        <f t="shared" si="24"/>
        <v>-0.1980621565782017</v>
      </c>
      <c r="M246">
        <f t="shared" si="25"/>
        <v>-1.6486575377870412</v>
      </c>
      <c r="N246" s="13">
        <f t="shared" si="26"/>
        <v>1.3356036646338878E-4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4.9253494325714717</v>
      </c>
      <c r="H247" s="10">
        <f t="shared" si="27"/>
        <v>-1.6412565733556008</v>
      </c>
      <c r="I247">
        <f t="shared" si="23"/>
        <v>-13.130052586844807</v>
      </c>
      <c r="K247">
        <f t="shared" si="24"/>
        <v>-0.1948734781923698</v>
      </c>
      <c r="M247">
        <f t="shared" si="25"/>
        <v>-1.6300793886465987</v>
      </c>
      <c r="N247" s="13">
        <f t="shared" si="26"/>
        <v>1.2492945801915006E-4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4.9392021100205969</v>
      </c>
      <c r="H248" s="10">
        <f t="shared" si="27"/>
        <v>-1.6224993805913643</v>
      </c>
      <c r="I248">
        <f t="shared" si="23"/>
        <v>-12.979995044730915</v>
      </c>
      <c r="K248">
        <f t="shared" si="24"/>
        <v>-0.19173635827841168</v>
      </c>
      <c r="M248">
        <f t="shared" si="25"/>
        <v>-1.6117068092372333</v>
      </c>
      <c r="N248" s="13">
        <f t="shared" si="26"/>
        <v>1.1647959643400972E-4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4.9530547874697239</v>
      </c>
      <c r="H249" s="10">
        <f t="shared" si="27"/>
        <v>-1.6039408396496011</v>
      </c>
      <c r="I249">
        <f t="shared" si="23"/>
        <v>-12.831526717196809</v>
      </c>
      <c r="K249">
        <f t="shared" si="24"/>
        <v>-0.18864995940743082</v>
      </c>
      <c r="M249">
        <f t="shared" si="25"/>
        <v>-1.5935376794810419</v>
      </c>
      <c r="N249" s="13">
        <f t="shared" si="26"/>
        <v>1.0822574149269761E-4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4.96690746491885</v>
      </c>
      <c r="H250" s="10">
        <f t="shared" si="27"/>
        <v>-1.5855790148414592</v>
      </c>
      <c r="I250">
        <f t="shared" si="23"/>
        <v>-12.684632118731674</v>
      </c>
      <c r="K250">
        <f t="shared" si="24"/>
        <v>-0.1856134577858555</v>
      </c>
      <c r="M250">
        <f t="shared" si="25"/>
        <v>-1.5755698954624862</v>
      </c>
      <c r="N250" s="13">
        <f t="shared" si="26"/>
        <v>1.0018247074253458E-4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4.980760142367977</v>
      </c>
      <c r="H251" s="10">
        <f t="shared" si="27"/>
        <v>-1.5674119866542053</v>
      </c>
      <c r="I251">
        <f t="shared" si="23"/>
        <v>-12.539295893233643</v>
      </c>
      <c r="K251">
        <f t="shared" si="24"/>
        <v>-0.18262604303532651</v>
      </c>
      <c r="M251">
        <f t="shared" si="25"/>
        <v>-1.5578013695229567</v>
      </c>
      <c r="N251" s="13">
        <f t="shared" si="26"/>
        <v>9.2363961643450346E-5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4.9946128198171031</v>
      </c>
      <c r="H252" s="10">
        <f t="shared" si="27"/>
        <v>-1.5494378517381759</v>
      </c>
      <c r="I252">
        <f t="shared" si="23"/>
        <v>-12.395502813905408</v>
      </c>
      <c r="K252">
        <f t="shared" si="24"/>
        <v>-0.17968691797593933</v>
      </c>
      <c r="M252">
        <f t="shared" si="25"/>
        <v>-1.5402300303447336</v>
      </c>
      <c r="N252" s="13">
        <f t="shared" si="26"/>
        <v>8.4783974813534423E-5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5.0084654972662284</v>
      </c>
      <c r="H253" s="10">
        <f t="shared" si="27"/>
        <v>-1.5316547228862885</v>
      </c>
      <c r="I253">
        <f t="shared" si="23"/>
        <v>-12.253237783090308</v>
      </c>
      <c r="K253">
        <f t="shared" si="24"/>
        <v>-0.1767952984128042</v>
      </c>
      <c r="M253">
        <f t="shared" si="25"/>
        <v>-1.5228538230247808</v>
      </c>
      <c r="N253" s="13">
        <f t="shared" si="26"/>
        <v>7.7455838372285748E-5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5.0223181747153562</v>
      </c>
      <c r="H254" s="10">
        <f t="shared" si="27"/>
        <v>-1.51406072900651</v>
      </c>
      <c r="I254">
        <f t="shared" si="23"/>
        <v>-12.11248583205208</v>
      </c>
      <c r="K254">
        <f t="shared" si="24"/>
        <v>-0.1739504129258837</v>
      </c>
      <c r="M254">
        <f t="shared" si="25"/>
        <v>-1.5056707091387911</v>
      </c>
      <c r="N254" s="13">
        <f t="shared" si="26"/>
        <v>7.0392433380718261E-5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5.0361708521644815</v>
      </c>
      <c r="H255" s="10">
        <f t="shared" si="27"/>
        <v>-1.4966540150877015</v>
      </c>
      <c r="I255">
        <f t="shared" si="23"/>
        <v>-11.973232120701612</v>
      </c>
      <c r="K255">
        <f t="shared" si="24"/>
        <v>-0.17115150266307666</v>
      </c>
      <c r="M255">
        <f t="shared" si="25"/>
        <v>-1.4886786667959278</v>
      </c>
      <c r="N255" s="13">
        <f t="shared" si="26"/>
        <v>6.360618037509782E-5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5.0500235296136085</v>
      </c>
      <c r="H256" s="10">
        <f t="shared" si="27"/>
        <v>-1.4794327421592053</v>
      </c>
      <c r="I256">
        <f t="shared" si="23"/>
        <v>-11.835461937273642</v>
      </c>
      <c r="K256">
        <f t="shared" si="24"/>
        <v>-0.16839782113649879</v>
      </c>
      <c r="M256">
        <f t="shared" si="25"/>
        <v>-1.471875690684602</v>
      </c>
      <c r="N256" s="13">
        <f t="shared" si="26"/>
        <v>5.7109026989803647E-5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5.0638762070627346</v>
      </c>
      <c r="H257" s="10">
        <f t="shared" si="27"/>
        <v>-1.4623950872445488</v>
      </c>
      <c r="I257">
        <f t="shared" si="23"/>
        <v>-11.69916069795639</v>
      </c>
      <c r="K257">
        <f t="shared" si="24"/>
        <v>-0.16568863402193573</v>
      </c>
      <c r="M257">
        <f t="shared" si="25"/>
        <v>-1.4552597921097443</v>
      </c>
      <c r="N257" s="13">
        <f t="shared" si="26"/>
        <v>5.0912436660764577E-5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5.0777288845118607</v>
      </c>
      <c r="H258" s="10">
        <f t="shared" si="27"/>
        <v>-1.4455392433096073</v>
      </c>
      <c r="I258">
        <f t="shared" si="23"/>
        <v>-11.564313946476858</v>
      </c>
      <c r="K258">
        <f t="shared" si="24"/>
        <v>-0.16302321896141669</v>
      </c>
      <c r="M258">
        <f t="shared" si="25"/>
        <v>-1.4388289990218732</v>
      </c>
      <c r="N258" s="13">
        <f t="shared" si="26"/>
        <v>4.5027378401067249E-5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5.0915815619609877</v>
      </c>
      <c r="H259" s="10">
        <f t="shared" si="27"/>
        <v>-1.4288634192055687</v>
      </c>
      <c r="I259">
        <f t="shared" si="23"/>
        <v>-11.43090735364455</v>
      </c>
      <c r="K259">
        <f t="shared" si="24"/>
        <v>-0.16040086536887629</v>
      </c>
      <c r="M259">
        <f t="shared" si="25"/>
        <v>-1.4225813560383482</v>
      </c>
      <c r="N259" s="13">
        <f t="shared" si="26"/>
        <v>3.9464317636948008E-5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5.1054342394101129</v>
      </c>
      <c r="H260" s="10">
        <f t="shared" si="27"/>
        <v>-1.4123658396070113</v>
      </c>
      <c r="I260">
        <f t="shared" si="23"/>
        <v>-11.298926716856091</v>
      </c>
      <c r="K260">
        <f t="shared" si="24"/>
        <v>-0.15782087423886595</v>
      </c>
      <c r="M260">
        <f t="shared" si="25"/>
        <v>-1.4065149244571715</v>
      </c>
      <c r="N260" s="13">
        <f t="shared" si="26"/>
        <v>3.4233208090625117E-5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5.1192869168592399</v>
      </c>
      <c r="H261" s="10">
        <f t="shared" si="27"/>
        <v>-1.3960447449454083</v>
      </c>
      <c r="I261">
        <f t="shared" si="23"/>
        <v>-11.168357959563266</v>
      </c>
      <c r="K261">
        <f t="shared" si="24"/>
        <v>-0.15528255795826865</v>
      </c>
      <c r="M261">
        <f t="shared" si="25"/>
        <v>-1.3906277822636024</v>
      </c>
      <c r="N261" s="13">
        <f t="shared" si="26"/>
        <v>2.9343484696077928E-5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5.133139594308366</v>
      </c>
      <c r="H262" s="10">
        <f t="shared" si="27"/>
        <v>-1.3798983913383465</v>
      </c>
      <c r="I262">
        <f t="shared" si="23"/>
        <v>-11.039187130706772</v>
      </c>
      <c r="K262">
        <f t="shared" si="24"/>
        <v>-0.15278524012098668</v>
      </c>
      <c r="M262">
        <f t="shared" si="25"/>
        <v>-1.3749180241299859</v>
      </c>
      <c r="N262" s="13">
        <f t="shared" si="26"/>
        <v>2.4804057530113477E-5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5.146992271757493</v>
      </c>
      <c r="H263" s="10">
        <f t="shared" si="27"/>
        <v>-1.3639250505147416</v>
      </c>
      <c r="I263">
        <f t="shared" si="23"/>
        <v>-10.911400404117932</v>
      </c>
      <c r="K263">
        <f t="shared" si="24"/>
        <v>-0.15032825534555463</v>
      </c>
      <c r="M263">
        <f t="shared" si="25"/>
        <v>-1.3593837614090367</v>
      </c>
      <c r="N263" s="13">
        <f t="shared" si="26"/>
        <v>2.0623306741593445E-5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5.1608449492066191</v>
      </c>
      <c r="H264" s="10">
        <f t="shared" si="27"/>
        <v>-1.3481230097363153</v>
      </c>
      <c r="I264">
        <f t="shared" si="23"/>
        <v>-10.784984077890522</v>
      </c>
      <c r="K264">
        <f t="shared" si="24"/>
        <v>-0.14791094909564306</v>
      </c>
      <c r="M264">
        <f t="shared" si="25"/>
        <v>-1.3440231221209105</v>
      </c>
      <c r="N264" s="13">
        <f t="shared" si="26"/>
        <v>1.6809078458949713E-5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5.1746976266557452</v>
      </c>
      <c r="H265" s="10">
        <f t="shared" si="27"/>
        <v>-1.332490571715593</v>
      </c>
      <c r="I265">
        <f t="shared" si="23"/>
        <v>-10.659924573724744</v>
      </c>
      <c r="K265">
        <f t="shared" si="24"/>
        <v>-0.14553267750341145</v>
      </c>
      <c r="M265">
        <f t="shared" si="25"/>
        <v>-1.3288342509343309</v>
      </c>
      <c r="N265" s="13">
        <f t="shared" si="26"/>
        <v>1.3368681655489102E-5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5.1885503041048722</v>
      </c>
      <c r="H266" s="10">
        <f t="shared" si="27"/>
        <v>-1.3170260545306629</v>
      </c>
      <c r="I266">
        <f t="shared" si="23"/>
        <v>-10.536208436245303</v>
      </c>
      <c r="K266">
        <f t="shared" si="24"/>
        <v>-0.1431928071956704</v>
      </c>
      <c r="M266">
        <f t="shared" si="25"/>
        <v>-1.3138153091420535</v>
      </c>
      <c r="N266" s="13">
        <f t="shared" si="26"/>
        <v>1.0308885950476766E-5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5.2024029815539974</v>
      </c>
      <c r="H267" s="10">
        <f t="shared" si="27"/>
        <v>-1.3017277915369272</v>
      </c>
      <c r="I267">
        <f t="shared" si="23"/>
        <v>-10.413822332295418</v>
      </c>
      <c r="K267">
        <f t="shared" si="24"/>
        <v>-0.14089071512281748</v>
      </c>
      <c r="M267">
        <f t="shared" si="25"/>
        <v>-1.2989644746309388</v>
      </c>
      <c r="N267" s="13">
        <f t="shared" si="26"/>
        <v>7.6359203229213659E-6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5.2162556590031244</v>
      </c>
      <c r="H268" s="10">
        <f t="shared" si="27"/>
        <v>-1.2865941312760731</v>
      </c>
      <c r="I268">
        <f t="shared" si="23"/>
        <v>-10.292753050208585</v>
      </c>
      <c r="K268">
        <f t="shared" si="24"/>
        <v>-0.1386257883905003</v>
      </c>
      <c r="M268">
        <f t="shared" si="25"/>
        <v>-1.284279941846858</v>
      </c>
      <c r="N268" s="13">
        <f t="shared" si="26"/>
        <v>5.3554727142910487E-6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5.2301083364522505</v>
      </c>
      <c r="H269" s="10">
        <f t="shared" si="27"/>
        <v>-1.2716234373824722</v>
      </c>
      <c r="I269">
        <f t="shared" si="23"/>
        <v>-10.172987499059778</v>
      </c>
      <c r="K269">
        <f t="shared" si="24"/>
        <v>-0.1363974240939772</v>
      </c>
      <c r="M269">
        <f t="shared" si="25"/>
        <v>-1.2697599217547226</v>
      </c>
      <c r="N269" s="13">
        <f t="shared" si="26"/>
        <v>3.472690494866825E-6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5.2439610139013766</v>
      </c>
      <c r="H270" s="10">
        <f t="shared" si="27"/>
        <v>-1.256814088487211</v>
      </c>
      <c r="I270">
        <f t="shared" si="23"/>
        <v>-10.054512707897688</v>
      </c>
      <c r="K270">
        <f t="shared" si="24"/>
        <v>-0.13420502915512936</v>
      </c>
      <c r="M270">
        <f t="shared" si="25"/>
        <v>-1.2554026417938342</v>
      </c>
      <c r="N270" s="13">
        <f t="shared" si="26"/>
        <v>1.9921817682442552E-6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5.2578136913505036</v>
      </c>
      <c r="H271" s="10">
        <f t="shared" si="27"/>
        <v>-1.2421644781199381</v>
      </c>
      <c r="I271">
        <f t="shared" si="23"/>
        <v>-9.9373158249595051</v>
      </c>
      <c r="K271">
        <f t="shared" si="24"/>
        <v>-0.13204802016208869</v>
      </c>
      <c r="M271">
        <f t="shared" si="25"/>
        <v>-1.2412063458287972</v>
      </c>
      <c r="N271" s="13">
        <f t="shared" si="26"/>
        <v>9.1801748732699681E-7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5.2716663687996297</v>
      </c>
      <c r="H272" s="10">
        <f t="shared" si="27"/>
        <v>-1.2276730146087307</v>
      </c>
      <c r="I272">
        <f t="shared" si="23"/>
        <v>-9.8213841168698455</v>
      </c>
      <c r="K272">
        <f t="shared" si="24"/>
        <v>-0.12992582321144563</v>
      </c>
      <c r="M272">
        <f t="shared" si="25"/>
        <v>-1.2271692940962255</v>
      </c>
      <c r="N272" s="13">
        <f t="shared" si="26"/>
        <v>2.5373435471843556E-7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5.2855190462487567</v>
      </c>
      <c r="H273" s="10">
        <f t="shared" si="27"/>
        <v>-1.2133381209781284</v>
      </c>
      <c r="I273">
        <f t="shared" si="23"/>
        <v>-9.7067049678250275</v>
      </c>
      <c r="K273">
        <f t="shared" si="24"/>
        <v>-0.12783787375299294</v>
      </c>
      <c r="M273">
        <f t="shared" si="25"/>
        <v>-1.2132897631474204</v>
      </c>
      <c r="N273" s="13">
        <f t="shared" si="26"/>
        <v>2.3384797907837094E-9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5.2993717236978819</v>
      </c>
      <c r="H274" s="10">
        <f t="shared" si="27"/>
        <v>-1.1991582348455221</v>
      </c>
      <c r="I274">
        <f t="shared" si="23"/>
        <v>-9.5932658787641767</v>
      </c>
      <c r="K274">
        <f t="shared" si="24"/>
        <v>-0.12578361643697608</v>
      </c>
      <c r="M274">
        <f t="shared" si="25"/>
        <v>-1.199566045787267</v>
      </c>
      <c r="N274" s="13">
        <f t="shared" si="26"/>
        <v>1.6630976420687261E-7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5.3132244011470089</v>
      </c>
      <c r="H275" s="10">
        <f t="shared" si="27"/>
        <v>-1.1851318083160467</v>
      </c>
      <c r="I275">
        <f t="shared" si="23"/>
        <v>-9.4810544665283736</v>
      </c>
      <c r="K275">
        <f t="shared" si="24"/>
        <v>-0.12376250496380389</v>
      </c>
      <c r="M275">
        <f t="shared" si="25"/>
        <v>-1.1859964510094914</v>
      </c>
      <c r="N275" s="13">
        <f t="shared" si="26"/>
        <v>7.4760698732723909E-7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5.327077078596135</v>
      </c>
      <c r="H276" s="10">
        <f t="shared" si="27"/>
        <v>-1.1712573078761324</v>
      </c>
      <c r="I276">
        <f t="shared" ref="I276:I339" si="30">H276*$E$6</f>
        <v>-9.3700584630090589</v>
      </c>
      <c r="K276">
        <f t="shared" ref="K276:K339" si="31">$L$9*$L$4*EXP(-$L$6*(G276/$L$10-1))+6*$L$4*EXP(-$L$6*(2/SQRT(3)*G276/$L$10-1))-SQRT($L$9*$L$5^2*EXP(-2*$L$7*(G276/$L$10-1))+6*$L$5^2*EXP(-2*$L$7*(2/SQRT(3)*G276/$L$10-1)))</f>
        <v>-0.12177400193619116</v>
      </c>
      <c r="M276">
        <f t="shared" ref="M276:M339" si="32">$L$9*$O$6*EXP(-$O$4*(G276/$L$10-1))+6*$O$6*EXP(-$O$4*(2/SQRT(3)*G276/$L$10-1))-SQRT($L$9*$O$7^2*EXP(-2*$O$5*(G276/$L$10-1))+6*$O$7^2*EXP(-2*$O$5*(2/SQRT(3)*G276/$L$10-1)))</f>
        <v>-1.1725793039285275</v>
      </c>
      <c r="N276" s="13">
        <f t="shared" ref="N276:N339" si="33">(M276-H276)^2*O276</f>
        <v>1.7476735625483224E-6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5.340929756045262</v>
      </c>
      <c r="H277" s="10">
        <f t="shared" ref="H277:H340" si="34">-(-$B$4)*(1+D277+$E$5*D277^3)*EXP(-D277)</f>
        <v>-1.1575332142858443</v>
      </c>
      <c r="I277">
        <f t="shared" si="30"/>
        <v>-9.2602657142867546</v>
      </c>
      <c r="K277">
        <f t="shared" si="31"/>
        <v>-0.1198175787136903</v>
      </c>
      <c r="M277">
        <f t="shared" si="32"/>
        <v>-1.1593129457081133</v>
      </c>
      <c r="N277" s="13">
        <f t="shared" si="33"/>
        <v>3.1674439354114549E-6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5.3547824334943952</v>
      </c>
      <c r="H278" s="10">
        <f t="shared" si="34"/>
        <v>-1.1439580224701678</v>
      </c>
      <c r="I278">
        <f t="shared" si="30"/>
        <v>-9.1516641797613421</v>
      </c>
      <c r="K278">
        <f t="shared" si="31"/>
        <v>-0.1178927152695782</v>
      </c>
      <c r="M278">
        <f t="shared" si="32"/>
        <v>-1.1461957334868291</v>
      </c>
      <c r="N278" s="13">
        <f t="shared" si="33"/>
        <v>5.0073505940876627E-6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5.3686351109435142</v>
      </c>
      <c r="H279" s="10">
        <f t="shared" si="34"/>
        <v>-1.1305302414093803</v>
      </c>
      <c r="I279">
        <f t="shared" si="30"/>
        <v>-9.0442419312750424</v>
      </c>
      <c r="K279">
        <f t="shared" si="31"/>
        <v>-0.11599890005006756</v>
      </c>
      <c r="M279">
        <f t="shared" si="32"/>
        <v>-1.133226040300763</v>
      </c>
      <c r="N279" s="13">
        <f t="shared" si="33"/>
        <v>7.2673316627802856E-6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5.3824877883926403</v>
      </c>
      <c r="H280" s="10">
        <f t="shared" si="34"/>
        <v>-1.1172483940285183</v>
      </c>
      <c r="I280">
        <f t="shared" si="30"/>
        <v>-8.9379871522281462</v>
      </c>
      <c r="K280">
        <f t="shared" si="31"/>
        <v>-0.1141356298357884</v>
      </c>
      <c r="M280">
        <f t="shared" si="32"/>
        <v>-1.1204022550033448</v>
      </c>
      <c r="N280" s="13">
        <f t="shared" si="33"/>
        <v>9.9468390485335964E-6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5.3963404658417664</v>
      </c>
      <c r="H281" s="10">
        <f t="shared" si="34"/>
        <v>-1.1041110170862778</v>
      </c>
      <c r="I281">
        <f t="shared" si="30"/>
        <v>-8.8328881366902223</v>
      </c>
      <c r="K281">
        <f t="shared" si="31"/>
        <v>-0.11230240960553736</v>
      </c>
      <c r="M281">
        <f t="shared" si="32"/>
        <v>-1.107722782182724</v>
      </c>
      <c r="N281" s="13">
        <f t="shared" si="33"/>
        <v>1.3044847111907238E-5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5.4101931432908996</v>
      </c>
      <c r="H282" s="10">
        <f t="shared" si="34"/>
        <v>-1.0911166610632228</v>
      </c>
      <c r="I282">
        <f t="shared" si="30"/>
        <v>-8.7289332885057824</v>
      </c>
      <c r="K282">
        <f t="shared" si="31"/>
        <v>-0.1104987524022259</v>
      </c>
      <c r="M282">
        <f t="shared" si="32"/>
        <v>-1.0951860420765975</v>
      </c>
      <c r="N282" s="13">
        <f t="shared" si="33"/>
        <v>1.6559861832014735E-5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5.4240458207400195</v>
      </c>
      <c r="H283" s="10">
        <f t="shared" si="34"/>
        <v>-1.0782638900495833</v>
      </c>
      <c r="I283">
        <f t="shared" si="30"/>
        <v>-8.6261111203966667</v>
      </c>
      <c r="K283">
        <f t="shared" si="31"/>
        <v>-0.10872417920101904</v>
      </c>
      <c r="M283">
        <f t="shared" si="32"/>
        <v>-1.0827904704848281</v>
      </c>
      <c r="N283" s="13">
        <f t="shared" si="33"/>
        <v>2.0489930436740884E-5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5.4378984981891456</v>
      </c>
      <c r="H284" s="10">
        <f t="shared" si="34"/>
        <v>-1.0655512816325723</v>
      </c>
      <c r="I284">
        <f t="shared" si="30"/>
        <v>-8.5244102530605783</v>
      </c>
      <c r="K284">
        <f t="shared" si="31"/>
        <v>-0.10697821877960685</v>
      </c>
      <c r="M284">
        <f t="shared" si="32"/>
        <v>-1.0705345186798079</v>
      </c>
      <c r="N284" s="13">
        <f t="shared" si="33"/>
        <v>2.4832651468941163E-5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5.4517511756382726</v>
      </c>
      <c r="H285" s="10">
        <f t="shared" si="34"/>
        <v>-1.0529774267835312</v>
      </c>
      <c r="I285">
        <f t="shared" si="30"/>
        <v>-8.4238194142682499</v>
      </c>
      <c r="K285">
        <f t="shared" si="31"/>
        <v>-0.10526040759060459</v>
      </c>
      <c r="M285">
        <f t="shared" si="32"/>
        <v>-1.058416653314902</v>
      </c>
      <c r="N285" s="13">
        <f t="shared" si="33"/>
        <v>2.9585185259567421E-5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5.4656038530874049</v>
      </c>
      <c r="H286" s="10">
        <f t="shared" si="34"/>
        <v>-1.0405409297447821</v>
      </c>
      <c r="I286">
        <f t="shared" si="30"/>
        <v>-8.3243274379582566</v>
      </c>
      <c r="K286">
        <f t="shared" si="31"/>
        <v>-0.10357028963602094</v>
      </c>
      <c r="M286">
        <f t="shared" si="32"/>
        <v>-1.0464353563309248</v>
      </c>
      <c r="N286" s="13">
        <f t="shared" si="33"/>
        <v>3.4744264779425861E-5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5.4794565305365257</v>
      </c>
      <c r="H287" s="10">
        <f t="shared" si="34"/>
        <v>-1.0282404079164176</v>
      </c>
      <c r="I287">
        <f t="shared" si="30"/>
        <v>-8.2259232633313406</v>
      </c>
      <c r="K287">
        <f t="shared" si="31"/>
        <v>-0.10190741634377942</v>
      </c>
      <c r="M287">
        <f t="shared" si="32"/>
        <v>-1.0345891248608812</v>
      </c>
      <c r="N287" s="13">
        <f t="shared" si="33"/>
        <v>4.0306206840919165E-5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5.4933092079856509</v>
      </c>
      <c r="H288" s="10">
        <f t="shared" si="34"/>
        <v>-1.0160744917429718</v>
      </c>
      <c r="I288">
        <f t="shared" si="30"/>
        <v>-8.1285959339437746</v>
      </c>
      <c r="K288">
        <f t="shared" si="31"/>
        <v>-0.10027134644624582</v>
      </c>
      <c r="M288">
        <f t="shared" si="32"/>
        <v>-1.0228764711329823</v>
      </c>
      <c r="N288" s="13">
        <f t="shared" si="33"/>
        <v>4.6266923622127369E-5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5.5071618854347779</v>
      </c>
      <c r="H289" s="10">
        <f t="shared" si="34"/>
        <v>-1.0040418246002272</v>
      </c>
      <c r="I289">
        <f t="shared" si="30"/>
        <v>-8.0323345968018174</v>
      </c>
      <c r="K289">
        <f t="shared" si="31"/>
        <v>-9.8661645860750491E-2</v>
      </c>
      <c r="M289">
        <f t="shared" si="32"/>
        <v>-1.0112959223722038</v>
      </c>
      <c r="N289" s="13">
        <f t="shared" si="33"/>
        <v>5.2621934485395996E-5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5.5210145628839111</v>
      </c>
      <c r="H290" s="10">
        <f t="shared" si="34"/>
        <v>-0.99214106268204083</v>
      </c>
      <c r="I290">
        <f t="shared" si="30"/>
        <v>-7.9371285014563266</v>
      </c>
      <c r="K290">
        <f t="shared" si="31"/>
        <v>-9.7077887572052601E-2</v>
      </c>
      <c r="M290">
        <f t="shared" si="32"/>
        <v>-0.9998460207003399</v>
      </c>
      <c r="N290" s="13">
        <f t="shared" si="33"/>
        <v>5.9366378063751109E-5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5.5348672403330301</v>
      </c>
      <c r="H291" s="10">
        <f t="shared" si="34"/>
        <v>-0.98037087488740104</v>
      </c>
      <c r="I291">
        <f t="shared" si="30"/>
        <v>-7.8429669990992084</v>
      </c>
      <c r="K291">
        <f t="shared" si="31"/>
        <v>-9.5519651516732237E-2</v>
      </c>
      <c r="M291">
        <f t="shared" si="32"/>
        <v>-0.9885253230347717</v>
      </c>
      <c r="N291" s="13">
        <f t="shared" si="33"/>
        <v>6.6495024588156658E-5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5.5487199177821571</v>
      </c>
      <c r="H292" s="10">
        <f t="shared" si="34"/>
        <v>-0.96872994270762847</v>
      </c>
      <c r="I292">
        <f t="shared" si="30"/>
        <v>-7.7498395416610277</v>
      </c>
      <c r="K292">
        <f t="shared" si="31"/>
        <v>-9.3986524469460569E-2</v>
      </c>
      <c r="M292">
        <f t="shared" si="32"/>
        <v>-0.97733240098591334</v>
      </c>
      <c r="N292" s="13">
        <f t="shared" si="33"/>
        <v>7.4002288429631972E-5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5.5625725952312832</v>
      </c>
      <c r="H293" s="10">
        <f t="shared" si="34"/>
        <v>-0.95721696011397417</v>
      </c>
      <c r="I293">
        <f t="shared" si="30"/>
        <v>-7.6577356809117934</v>
      </c>
      <c r="K293">
        <f t="shared" si="31"/>
        <v>-9.2478099931146529E-2</v>
      </c>
      <c r="M293">
        <f t="shared" si="32"/>
        <v>-0.96626584075364574</v>
      </c>
      <c r="N293" s="13">
        <f t="shared" si="33"/>
        <v>8.1882240831023052E-5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5.5764252726804155</v>
      </c>
      <c r="H294" s="10">
        <f t="shared" si="34"/>
        <v>-0.94583063344547602</v>
      </c>
      <c r="I294">
        <f t="shared" si="30"/>
        <v>-7.5666450675638082</v>
      </c>
      <c r="K294">
        <f t="shared" si="31"/>
        <v>-9.0993978018898886E-2</v>
      </c>
      <c r="M294">
        <f t="shared" si="32"/>
        <v>-0.955324243022589</v>
      </c>
      <c r="N294" s="13">
        <f t="shared" si="33"/>
        <v>9.0128622802651345E-5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5.5902779501295354</v>
      </c>
      <c r="H295" s="10">
        <f t="shared" si="34"/>
        <v>-0.93456968129726758</v>
      </c>
      <c r="I295">
        <f t="shared" si="30"/>
        <v>-7.4765574503781407</v>
      </c>
      <c r="K295">
        <f t="shared" si="31"/>
        <v>-8.9533765357800554E-2</v>
      </c>
      <c r="M295">
        <f t="shared" si="32"/>
        <v>-0.94450622285649999</v>
      </c>
      <c r="N295" s="13">
        <f t="shared" si="33"/>
        <v>9.8734858158352722E-5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5.6041306275786615</v>
      </c>
      <c r="H296" s="10">
        <f t="shared" si="34"/>
        <v>-0.92343283440924651</v>
      </c>
      <c r="I296">
        <f t="shared" si="30"/>
        <v>-7.387462675273972</v>
      </c>
      <c r="K296">
        <f t="shared" si="31"/>
        <v>-8.8097074974442149E-2</v>
      </c>
      <c r="M296">
        <f t="shared" si="32"/>
        <v>-0.93381040959170514</v>
      </c>
      <c r="N296" s="13">
        <f t="shared" si="33"/>
        <v>1.076940666675813E-4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5.6179833050277876</v>
      </c>
      <c r="H297" s="10">
        <f t="shared" si="34"/>
        <v>-0.9124188355553392</v>
      </c>
      <c r="I297">
        <f t="shared" si="30"/>
        <v>-7.2993506844427136</v>
      </c>
      <c r="K297">
        <f t="shared" si="31"/>
        <v>-8.6683526192212756E-2</v>
      </c>
      <c r="M297">
        <f t="shared" si="32"/>
        <v>-0.92323544672983704</v>
      </c>
      <c r="N297" s="13">
        <f t="shared" si="33"/>
        <v>1.1699907730027147E-4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5.6318359824769209</v>
      </c>
      <c r="H298" s="10">
        <f t="shared" si="34"/>
        <v>-0.90152643943319766</v>
      </c>
      <c r="I298">
        <f t="shared" si="30"/>
        <v>-7.2122115154655813</v>
      </c>
      <c r="K298">
        <f t="shared" si="31"/>
        <v>-8.5292744528296591E-2</v>
      </c>
      <c r="M298">
        <f t="shared" si="32"/>
        <v>-0.91277999182978242</v>
      </c>
      <c r="N298" s="13">
        <f t="shared" si="33"/>
        <v>1.2664244154267872E-4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5.6456886599260407</v>
      </c>
      <c r="H299" s="10">
        <f t="shared" si="34"/>
        <v>-0.8907544125545388</v>
      </c>
      <c r="I299">
        <f t="shared" si="30"/>
        <v>-7.1260353004363104</v>
      </c>
      <c r="K299">
        <f t="shared" si="31"/>
        <v>-8.3924361592363952E-2</v>
      </c>
      <c r="M299">
        <f t="shared" si="32"/>
        <v>-0.90244271639904106</v>
      </c>
      <c r="N299" s="13">
        <f t="shared" si="33"/>
        <v>1.3661644676140624E-4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5.6595413373751677</v>
      </c>
      <c r="H300" s="10">
        <f t="shared" si="34"/>
        <v>-0.88010153313598827</v>
      </c>
      <c r="I300">
        <f t="shared" si="30"/>
        <v>-7.0408122650879061</v>
      </c>
      <c r="K300">
        <f t="shared" si="31"/>
        <v>-8.2578014986913029E-2</v>
      </c>
      <c r="M300">
        <f t="shared" si="32"/>
        <v>-0.89222230578443884</v>
      </c>
      <c r="N300" s="13">
        <f t="shared" si="33"/>
        <v>1.4691312959542752E-4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5.6733940148243018</v>
      </c>
      <c r="H301" s="10">
        <f t="shared" si="34"/>
        <v>-0.86956659099067202</v>
      </c>
      <c r="I301">
        <f t="shared" si="30"/>
        <v>-6.9565327279253761</v>
      </c>
      <c r="K301">
        <f t="shared" si="31"/>
        <v>-8.1253348209257517E-2</v>
      </c>
      <c r="M301">
        <f t="shared" si="32"/>
        <v>-0.88211745906243189</v>
      </c>
      <c r="N301" s="13">
        <f t="shared" si="33"/>
        <v>1.5752428935472129E-4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5.6872466922734271</v>
      </c>
      <c r="H302" s="10">
        <f t="shared" si="34"/>
        <v>-0.85914838742041388</v>
      </c>
      <c r="I302">
        <f t="shared" si="30"/>
        <v>-6.8731870993633111</v>
      </c>
      <c r="K302">
        <f t="shared" si="31"/>
        <v>-7.9950010555115802E-2</v>
      </c>
      <c r="M302">
        <f t="shared" si="32"/>
        <v>-0.87212688892892631</v>
      </c>
      <c r="N302" s="13">
        <f t="shared" si="33"/>
        <v>1.6844150140645942E-4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5.7010993697225532</v>
      </c>
      <c r="H303" s="10">
        <f t="shared" si="34"/>
        <v>-0.84884573510860717</v>
      </c>
      <c r="I303">
        <f t="shared" si="30"/>
        <v>-6.7907658808688574</v>
      </c>
      <c r="K303">
        <f t="shared" si="31"/>
        <v>-7.8667657023776996E-2</v>
      </c>
      <c r="M303">
        <f t="shared" si="32"/>
        <v>-0.86224932158869916</v>
      </c>
      <c r="N303" s="13">
        <f t="shared" si="33"/>
        <v>1.7965613052930475E-4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5.714952047171673</v>
      </c>
      <c r="H304" s="10">
        <f t="shared" si="34"/>
        <v>-0.83865745801386671</v>
      </c>
      <c r="I304">
        <f t="shared" si="30"/>
        <v>-6.7092596641109337</v>
      </c>
      <c r="K304">
        <f t="shared" si="31"/>
        <v>-7.7405948224831225E-2</v>
      </c>
      <c r="M304">
        <f t="shared" si="32"/>
        <v>-0.85248349664456458</v>
      </c>
      <c r="N304" s="13">
        <f t="shared" si="33"/>
        <v>1.9115934421754977E-4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5.7288047246208063</v>
      </c>
      <c r="H305" s="10">
        <f t="shared" si="34"/>
        <v>-0.8285823912643594</v>
      </c>
      <c r="I305">
        <f t="shared" si="30"/>
        <v>-6.6286591301148752</v>
      </c>
      <c r="K305">
        <f t="shared" si="31"/>
        <v>-7.6164550286421703E-2</v>
      </c>
      <c r="M305">
        <f t="shared" si="32"/>
        <v>-0.84282816698622187</v>
      </c>
      <c r="N305" s="13">
        <f t="shared" si="33"/>
        <v>2.0294212591760632E-4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5.7426574020699332</v>
      </c>
      <c r="H306" s="10">
        <f t="shared" si="34"/>
        <v>-0.81861938105299259</v>
      </c>
      <c r="I306">
        <f t="shared" si="30"/>
        <v>-6.5489550484239407</v>
      </c>
      <c r="K306">
        <f t="shared" si="31"/>
        <v>-7.4943134765012687E-2</v>
      </c>
      <c r="M306">
        <f t="shared" si="32"/>
        <v>-0.83328209867898473</v>
      </c>
      <c r="N306" s="13">
        <f t="shared" si="33"/>
        <v>2.1499528817958054E-4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5.7565100795190585</v>
      </c>
      <c r="H307" s="10">
        <f t="shared" si="34"/>
        <v>-0.80876728453328128</v>
      </c>
      <c r="I307">
        <f t="shared" si="30"/>
        <v>-6.4701382762662503</v>
      </c>
      <c r="K307">
        <f t="shared" si="31"/>
        <v>-7.3741378556626214E-2</v>
      </c>
      <c r="M307">
        <f t="shared" si="32"/>
        <v>-0.82384407085226552</v>
      </c>
      <c r="N307" s="13">
        <f t="shared" si="33"/>
        <v>2.2730948570831024E-4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5.7703627569681784</v>
      </c>
      <c r="H308" s="10">
        <f t="shared" si="34"/>
        <v>-0.79902496971610659</v>
      </c>
      <c r="I308">
        <f t="shared" si="30"/>
        <v>-6.3921997577288527</v>
      </c>
      <c r="K308">
        <f t="shared" si="31"/>
        <v>-7.2558963809544727E-2</v>
      </c>
      <c r="M308">
        <f t="shared" si="32"/>
        <v>-0.81451287558803231</v>
      </c>
      <c r="N308" s="13">
        <f t="shared" si="33"/>
        <v>2.3987522829763128E-4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5.7842154344173116</v>
      </c>
      <c r="H309" s="10">
        <f t="shared" si="34"/>
        <v>-0.7893913153672365</v>
      </c>
      <c r="I309">
        <f t="shared" si="30"/>
        <v>-6.315130522937892</v>
      </c>
      <c r="K309">
        <f t="shared" si="31"/>
        <v>-7.1395577838440735E-2</v>
      </c>
      <c r="M309">
        <f t="shared" si="32"/>
        <v>-0.80528731780917284</v>
      </c>
      <c r="N309" s="13">
        <f t="shared" si="33"/>
        <v>2.5268289363404611E-4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5.7980681118664377</v>
      </c>
      <c r="H310" s="10">
        <f t="shared" si="34"/>
        <v>-0.77986521090575633</v>
      </c>
      <c r="I310">
        <f t="shared" si="30"/>
        <v>-6.2389216872460507</v>
      </c>
      <c r="K310">
        <f t="shared" si="31"/>
        <v>-7.025091303992434E-2</v>
      </c>
      <c r="M310">
        <f t="shared" si="32"/>
        <v>-0.79616621516791442</v>
      </c>
      <c r="N310" s="13">
        <f t="shared" si="33"/>
        <v>2.6572273995489594E-4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5.8119207893155647</v>
      </c>
      <c r="H311" s="10">
        <f t="shared" si="34"/>
        <v>-0.77044555630326061</v>
      </c>
      <c r="I311">
        <f t="shared" si="30"/>
        <v>-6.1635644504260849</v>
      </c>
      <c r="K311">
        <f t="shared" si="31"/>
        <v>-6.9124666809466412E-2</v>
      </c>
      <c r="M311">
        <f t="shared" si="32"/>
        <v>-0.78714839793419977</v>
      </c>
      <c r="N311" s="13">
        <f t="shared" si="33"/>
        <v>2.789849185482343E-4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5.8257734667646837</v>
      </c>
      <c r="H312" s="10">
        <f t="shared" si="34"/>
        <v>-0.76113126198397585</v>
      </c>
      <c r="I312">
        <f t="shared" si="30"/>
        <v>-6.0890500958718068</v>
      </c>
      <c r="K312">
        <f t="shared" si="31"/>
        <v>-6.8016541459694921E-2</v>
      </c>
      <c r="M312">
        <f t="shared" si="32"/>
        <v>-0.77823270888421836</v>
      </c>
      <c r="N312" s="13">
        <f t="shared" si="33"/>
        <v>2.9245948608181419E-4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5.839626144213816</v>
      </c>
      <c r="H313" s="10">
        <f t="shared" si="34"/>
        <v>-0.75192124872570787</v>
      </c>
      <c r="I313">
        <f t="shared" si="30"/>
        <v>-6.015369989805663</v>
      </c>
      <c r="K313">
        <f t="shared" si="31"/>
        <v>-6.692624414002564E-2</v>
      </c>
      <c r="M313">
        <f t="shared" si="32"/>
        <v>-0.76941800318900089</v>
      </c>
      <c r="N313" s="13">
        <f t="shared" si="33"/>
        <v>3.0613641674876417E-4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5.853478821662943</v>
      </c>
      <c r="H314" s="10">
        <f t="shared" si="34"/>
        <v>-0.74281444756173332</v>
      </c>
      <c r="I314">
        <f t="shared" si="30"/>
        <v>-5.9425155804938665</v>
      </c>
      <c r="K314">
        <f t="shared" si="31"/>
        <v>-6.5853486757622329E-2</v>
      </c>
      <c r="M314">
        <f t="shared" si="32"/>
        <v>-0.76070314830325092</v>
      </c>
      <c r="N314" s="13">
        <f t="shared" si="33"/>
        <v>3.200056142195725E-4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5.8673314991120682</v>
      </c>
      <c r="H315" s="10">
        <f t="shared" si="34"/>
        <v>-0.73380979968349946</v>
      </c>
      <c r="I315">
        <f t="shared" si="30"/>
        <v>-5.8704783974679957</v>
      </c>
      <c r="K315">
        <f t="shared" si="31"/>
        <v>-6.4797985899643223E-2</v>
      </c>
      <c r="M315">
        <f t="shared" si="32"/>
        <v>-0.75208702385428061</v>
      </c>
      <c r="N315" s="13">
        <f t="shared" si="33"/>
        <v>3.3405692338898664E-4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5.881184176561189</v>
      </c>
      <c r="H316" s="10">
        <f t="shared" si="34"/>
        <v>-0.72490625634428307</v>
      </c>
      <c r="I316">
        <f t="shared" si="30"/>
        <v>-5.7992500507542646</v>
      </c>
      <c r="K316">
        <f t="shared" si="31"/>
        <v>-6.3759462756773036E-2</v>
      </c>
      <c r="M316">
        <f t="shared" si="32"/>
        <v>-0.74356852153124708</v>
      </c>
      <c r="N316" s="13">
        <f t="shared" si="33"/>
        <v>3.482801419085689E-4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5.8950368540103213</v>
      </c>
      <c r="H317" s="10">
        <f t="shared" si="34"/>
        <v>-0.71610277876370432</v>
      </c>
      <c r="I317">
        <f t="shared" si="30"/>
        <v>-5.7288222301096345</v>
      </c>
      <c r="K317">
        <f t="shared" si="31"/>
        <v>-6.2737643048005692E-2</v>
      </c>
      <c r="M317">
        <f t="shared" si="32"/>
        <v>-0.73514654497461196</v>
      </c>
      <c r="N317" s="13">
        <f t="shared" si="33"/>
        <v>3.626650314957076E-4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5.9088895314594492</v>
      </c>
      <c r="H318" s="10">
        <f t="shared" si="34"/>
        <v>-0.70739833803320806</v>
      </c>
      <c r="I318">
        <f t="shared" si="30"/>
        <v>-5.6591867042656645</v>
      </c>
      <c r="K318">
        <f t="shared" si="31"/>
        <v>-6.1732256946668319E-2</v>
      </c>
      <c r="M318">
        <f t="shared" si="32"/>
        <v>-0.72682000966594251</v>
      </c>
      <c r="N318" s="13">
        <f t="shared" si="33"/>
        <v>3.77201329009762E-4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5.9227422089085744</v>
      </c>
      <c r="H319" s="10">
        <f t="shared" si="34"/>
        <v>-0.69879191502237259</v>
      </c>
      <c r="I319">
        <f t="shared" si="30"/>
        <v>-5.5903353201789807</v>
      </c>
      <c r="K319">
        <f t="shared" si="31"/>
        <v>-6.0743039007652801E-2</v>
      </c>
      <c r="M319">
        <f t="shared" si="32"/>
        <v>-0.71858784281798238</v>
      </c>
      <c r="N319" s="13">
        <f t="shared" si="33"/>
        <v>3.9187875728899634E-4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5.9365948863576934</v>
      </c>
      <c r="H320" s="10">
        <f t="shared" si="34"/>
        <v>-0.69028250028619387</v>
      </c>
      <c r="I320">
        <f t="shared" si="30"/>
        <v>-5.5222600022895509</v>
      </c>
      <c r="K320">
        <f t="shared" si="31"/>
        <v>-5.9769728095847879E-2</v>
      </c>
      <c r="M320">
        <f t="shared" si="32"/>
        <v>-0.71044898326511752</v>
      </c>
      <c r="N320" s="13">
        <f t="shared" si="33"/>
        <v>4.0668703573921728E-4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5.9504475638068275</v>
      </c>
      <c r="H321" s="10">
        <f t="shared" si="34"/>
        <v>-0.68186909397323181</v>
      </c>
      <c r="I321">
        <f t="shared" si="30"/>
        <v>-5.4549527517858545</v>
      </c>
      <c r="K321">
        <f t="shared" si="31"/>
        <v>-5.8812067315742463E-2</v>
      </c>
      <c r="M321">
        <f t="shared" si="32"/>
        <v>-0.70240238135419064</v>
      </c>
      <c r="N321" s="13">
        <f t="shared" si="33"/>
        <v>4.2161589066904315E-4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5.9643002412559536</v>
      </c>
      <c r="H322" s="10">
        <f t="shared" si="34"/>
        <v>-0.67355070573473663</v>
      </c>
      <c r="I322">
        <f t="shared" si="30"/>
        <v>-5.3884056458778931</v>
      </c>
      <c r="K322">
        <f t="shared" si="31"/>
        <v>-5.7869803942192627E-2</v>
      </c>
      <c r="M322">
        <f t="shared" si="32"/>
        <v>-0.69444699883578209</v>
      </c>
      <c r="N322" s="13">
        <f t="shared" si="33"/>
        <v>4.3665506536480009E-4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5.9781529187050806</v>
      </c>
      <c r="H323" s="10">
        <f t="shared" si="34"/>
        <v>-0.66532635463460255</v>
      </c>
      <c r="I323">
        <f t="shared" si="30"/>
        <v>-5.3226108370768204</v>
      </c>
      <c r="K323">
        <f t="shared" si="31"/>
        <v>-5.6942689352314967E-2</v>
      </c>
      <c r="M323">
        <f t="shared" si="32"/>
        <v>-0.68658180875583841</v>
      </c>
      <c r="N323" s="13">
        <f t="shared" si="33"/>
        <v>4.5179432989996259E-4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5.9920055961541996</v>
      </c>
      <c r="H324" s="10">
        <f t="shared" si="34"/>
        <v>-0.6571950690602979</v>
      </c>
      <c r="I324">
        <f t="shared" si="30"/>
        <v>-5.2575605524823832</v>
      </c>
      <c r="K324">
        <f t="shared" si="31"/>
        <v>-5.6030478958507282E-2</v>
      </c>
      <c r="M324">
        <f t="shared" si="32"/>
        <v>-0.67880579534782426</v>
      </c>
      <c r="N324" s="13">
        <f t="shared" si="33"/>
        <v>4.6702349067438286E-4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6.0058582736033337</v>
      </c>
      <c r="H325" s="10">
        <f t="shared" si="34"/>
        <v>-0.64915588663465706</v>
      </c>
      <c r="I325">
        <f t="shared" si="30"/>
        <v>-5.1932470930772565</v>
      </c>
      <c r="K325">
        <f t="shared" si="31"/>
        <v>-5.5132932142562964E-2</v>
      </c>
      <c r="M325">
        <f t="shared" si="32"/>
        <v>-0.67111795392529705</v>
      </c>
      <c r="N325" s="13">
        <f t="shared" si="33"/>
        <v>4.8233239967859879E-4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6.0197109510524589</v>
      </c>
      <c r="H326" s="10">
        <f t="shared" si="34"/>
        <v>-0.64120785412864234</v>
      </c>
      <c r="I326">
        <f t="shared" si="30"/>
        <v>-5.1296628330291387</v>
      </c>
      <c r="K326">
        <f t="shared" si="31"/>
        <v>-5.4249812190875109E-2</v>
      </c>
      <c r="M326">
        <f t="shared" si="32"/>
        <v>-0.66351729077505028</v>
      </c>
      <c r="N326" s="13">
        <f t="shared" si="33"/>
        <v>4.9771096348008971E-4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6.033563628501585</v>
      </c>
      <c r="H327" s="10">
        <f t="shared" si="34"/>
        <v>-0.63335002737492962</v>
      </c>
      <c r="I327">
        <f t="shared" si="30"/>
        <v>-5.066800218999437</v>
      </c>
      <c r="K327">
        <f t="shared" si="31"/>
        <v>-5.3380886230694737E-2</v>
      </c>
      <c r="M327">
        <f t="shared" si="32"/>
        <v>-0.65600282305068236</v>
      </c>
      <c r="N327" s="13">
        <f t="shared" si="33"/>
        <v>5.1314915192740183E-4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6.047416305950712</v>
      </c>
      <c r="H328" s="10">
        <f t="shared" si="34"/>
        <v>-0.625581471182451</v>
      </c>
      <c r="I328">
        <f t="shared" si="30"/>
        <v>-5.004651769459608</v>
      </c>
      <c r="K328">
        <f t="shared" si="31"/>
        <v>-5.2525925167443588E-2</v>
      </c>
      <c r="M328">
        <f t="shared" si="32"/>
        <v>-0.64857357866677057</v>
      </c>
      <c r="N328" s="13">
        <f t="shared" si="33"/>
        <v>5.2863700657050389E-4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6.0612689833998372</v>
      </c>
      <c r="H329" s="10">
        <f t="shared" si="34"/>
        <v>-0.61790125925181505</v>
      </c>
      <c r="I329">
        <f t="shared" si="30"/>
        <v>-4.9432100740145204</v>
      </c>
      <c r="K329">
        <f t="shared" si="31"/>
        <v>-5.1684703623052865E-2</v>
      </c>
      <c r="M329">
        <f t="shared" si="32"/>
        <v>-0.64122859619356831</v>
      </c>
      <c r="N329" s="13">
        <f t="shared" si="33"/>
        <v>5.4416464879408646E-4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6.0751216608489651</v>
      </c>
      <c r="H330" s="10">
        <f t="shared" si="34"/>
        <v>-0.61030847409161437</v>
      </c>
      <c r="I330">
        <f t="shared" si="30"/>
        <v>-4.882467792732915</v>
      </c>
      <c r="K330">
        <f t="shared" si="31"/>
        <v>-5.0856999875314494E-2</v>
      </c>
      <c r="M330">
        <f t="shared" si="32"/>
        <v>-0.63396692475227256</v>
      </c>
      <c r="N330" s="13">
        <f t="shared" si="33"/>
        <v>5.5972228766279801E-4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6.0889743382980903</v>
      </c>
      <c r="H331" s="10">
        <f t="shared" si="34"/>
        <v>-0.60280220693562558</v>
      </c>
      <c r="I331">
        <f t="shared" si="30"/>
        <v>-4.8224176554850047</v>
      </c>
      <c r="K331">
        <f t="shared" si="31"/>
        <v>-5.0042595798229277E-2</v>
      </c>
      <c r="M331">
        <f t="shared" si="32"/>
        <v>-0.62678762391088505</v>
      </c>
      <c r="N331" s="13">
        <f t="shared" si="33"/>
        <v>5.7530022747706491E-4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6.1028270157472173</v>
      </c>
      <c r="H332" s="10">
        <f t="shared" si="34"/>
        <v>-0.59538155766088396</v>
      </c>
      <c r="I332">
        <f t="shared" si="30"/>
        <v>-4.7630524612870717</v>
      </c>
      <c r="K332">
        <f t="shared" si="31"/>
        <v>-4.9241276803332866E-2</v>
      </c>
      <c r="M332">
        <f t="shared" si="32"/>
        <v>-0.61968976358065819</v>
      </c>
      <c r="N332" s="13">
        <f t="shared" si="33"/>
        <v>5.9088887503814689E-4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6.1166796931963434</v>
      </c>
      <c r="H333" s="10">
        <f t="shared" si="34"/>
        <v>-0.5880456347066354</v>
      </c>
      <c r="I333">
        <f t="shared" si="30"/>
        <v>-4.7043650776530832</v>
      </c>
      <c r="K333">
        <f t="shared" si="31"/>
        <v>-4.845283178198638E-2</v>
      </c>
      <c r="M333">
        <f t="shared" si="32"/>
        <v>-0.61267242391316767</v>
      </c>
      <c r="N333" s="13">
        <f t="shared" si="33"/>
        <v>6.0647874662297452E-4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6.1305323706454686</v>
      </c>
      <c r="H334" s="10">
        <f t="shared" si="34"/>
        <v>-0.58079355499415564</v>
      </c>
      <c r="I334">
        <f t="shared" si="30"/>
        <v>-4.6463484399532451</v>
      </c>
      <c r="K334">
        <f t="shared" si="31"/>
        <v>-4.7677053048613222E-2</v>
      </c>
      <c r="M334">
        <f t="shared" si="32"/>
        <v>-0.60573469519800138</v>
      </c>
      <c r="N334" s="13">
        <f t="shared" si="33"/>
        <v>6.2206047466789062E-4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6.1443850480945965</v>
      </c>
      <c r="H335" s="10">
        <f t="shared" si="34"/>
        <v>-0.57362444384742739</v>
      </c>
      <c r="I335">
        <f t="shared" si="30"/>
        <v>-4.5889955507794191</v>
      </c>
      <c r="K335">
        <f t="shared" si="31"/>
        <v>-4.6913736284867912E-2</v>
      </c>
      <c r="M335">
        <f t="shared" si="32"/>
        <v>-0.59887567776108586</v>
      </c>
      <c r="N335" s="13">
        <f t="shared" si="33"/>
        <v>6.3762481416229546E-4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6.1582377255437217</v>
      </c>
      <c r="H336" s="10">
        <f t="shared" si="34"/>
        <v>-0.5665374349146759</v>
      </c>
      <c r="I336">
        <f t="shared" si="30"/>
        <v>-4.5322994793174072</v>
      </c>
      <c r="K336">
        <f t="shared" si="31"/>
        <v>-4.6162680484721962E-2</v>
      </c>
      <c r="M336">
        <f t="shared" si="32"/>
        <v>-0.59209448186366986</v>
      </c>
      <c r="N336" s="13">
        <f t="shared" si="33"/>
        <v>6.5316264875308185E-4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6.1720904029928496</v>
      </c>
      <c r="H337" s="10">
        <f t="shared" si="34"/>
        <v>-0.55953167009074556</v>
      </c>
      <c r="I337">
        <f t="shared" si="30"/>
        <v>-4.4762533607259645</v>
      </c>
      <c r="K337">
        <f t="shared" si="31"/>
        <v>-4.5423687900449435E-2</v>
      </c>
      <c r="M337">
        <f t="shared" si="32"/>
        <v>-0.58539022760195225</v>
      </c>
      <c r="N337" s="13">
        <f t="shared" si="33"/>
        <v>6.6866499656038404E-4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6.1859430804419748</v>
      </c>
      <c r="H338" s="10">
        <f t="shared" si="34"/>
        <v>-0.55260629944032114</v>
      </c>
      <c r="I338">
        <f t="shared" si="30"/>
        <v>-4.4208503955225691</v>
      </c>
      <c r="K338">
        <f t="shared" si="31"/>
        <v>-4.4696563989500809E-2</v>
      </c>
      <c r="M338">
        <f t="shared" si="32"/>
        <v>-0.57876204480739535</v>
      </c>
      <c r="N338" s="13">
        <f t="shared" si="33"/>
        <v>6.8412301570722417E-4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6.1997957578911018</v>
      </c>
      <c r="H339" s="10">
        <f t="shared" si="34"/>
        <v>-0.54576048112197295</v>
      </c>
      <c r="I339">
        <f t="shared" si="30"/>
        <v>-4.3660838489757836</v>
      </c>
      <c r="K339">
        <f t="shared" si="31"/>
        <v>-4.3981117362246643E-2</v>
      </c>
      <c r="M339">
        <f t="shared" si="32"/>
        <v>-0.57220907294769974</v>
      </c>
      <c r="N339" s="13">
        <f t="shared" si="33"/>
        <v>6.995280095639018E-4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6.2136484353402279</v>
      </c>
      <c r="H340" s="10">
        <f t="shared" si="34"/>
        <v>-0.53899338131303243</v>
      </c>
      <c r="I340">
        <f t="shared" ref="I340:I403" si="37">H340*$E$6</f>
        <v>-4.3119470505042594</v>
      </c>
      <c r="K340">
        <f t="shared" ref="K340:K403" si="38">$L$9*$L$4*EXP(-$L$6*(G340/$L$10-1))+6*$L$4*EXP(-$L$6*(2/SQRT(3)*G340/$L$10-1))-SQRT($L$9*$L$5^2*EXP(-2*$L$7*(G340/$L$10-1))+6*$L$5^2*EXP(-2*$L$7*(2/SQRT(3)*G340/$L$10-1)))</f>
        <v>-4.3277159730580168E-2</v>
      </c>
      <c r="M340">
        <f t="shared" ref="M340:M403" si="39">$L$9*$O$6*EXP(-$O$4*(G340/$L$10-1))+6*$O$6*EXP(-$O$4*(2/SQRT(3)*G340/$L$10-1))-SQRT($L$9*$O$7^2*EXP(-2*$O$5*(G340/$L$10-1))+6*$O$7^2*EXP(-2*$O$5*(2/SQRT(3)*G340/$L$10-1)))</f>
        <v>-0.56573046102847913</v>
      </c>
      <c r="N340" s="13">
        <f t="shared" ref="N340:N403" si="40">(M340-H340)^2*O340</f>
        <v>7.148714317101513E-4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6.227501112789354</v>
      </c>
      <c r="H341" s="10">
        <f t="shared" ref="H341:H404" si="41">-(-$B$4)*(1+D341+$E$5*D341^3)*EXP(-D341)</f>
        <v>-0.53230417413527498</v>
      </c>
      <c r="I341">
        <f t="shared" si="37"/>
        <v>-4.2584333930821998</v>
      </c>
      <c r="K341">
        <f t="shared" si="38"/>
        <v>-4.2584505857362211E-2</v>
      </c>
      <c r="M341">
        <f t="shared" si="39"/>
        <v>-0.55932536749561867</v>
      </c>
      <c r="N341" s="13">
        <f t="shared" si="40"/>
        <v>7.3014489061708232E-4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6.241353790238481</v>
      </c>
      <c r="H342" s="10">
        <f t="shared" si="41"/>
        <v>-0.52569204158141503</v>
      </c>
      <c r="I342">
        <f t="shared" si="37"/>
        <v>-4.2055363326513202</v>
      </c>
      <c r="K342">
        <f t="shared" si="38"/>
        <v>-4.1902973506695924E-2</v>
      </c>
      <c r="M342">
        <f t="shared" si="39"/>
        <v>-0.55299296013834009</v>
      </c>
      <c r="N342" s="13">
        <f t="shared" si="40"/>
        <v>7.4534015405185563E-4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6.2552064676876062</v>
      </c>
      <c r="H343" s="10">
        <f t="shared" si="41"/>
        <v>-0.51915617344239284</v>
      </c>
      <c r="I343">
        <f t="shared" si="37"/>
        <v>-4.1532493875391427</v>
      </c>
      <c r="K343">
        <f t="shared" si="38"/>
        <v>-4.1232383395016801E-2</v>
      </c>
      <c r="M343">
        <f t="shared" si="39"/>
        <v>-0.54673241599297262</v>
      </c>
      <c r="N343" s="13">
        <f t="shared" si="40"/>
        <v>7.6044915320840664E-4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6.2690591451367332</v>
      </c>
      <c r="H344" s="10">
        <f t="shared" si="41"/>
        <v>-0.51269576723545562</v>
      </c>
      <c r="I344">
        <f t="shared" si="37"/>
        <v>-4.101566137883645</v>
      </c>
      <c r="K344">
        <f t="shared" si="38"/>
        <v>-4.0572559142985021E-2</v>
      </c>
      <c r="M344">
        <f t="shared" si="39"/>
        <v>-0.54054292124743419</v>
      </c>
      <c r="N344" s="13">
        <f t="shared" si="40"/>
        <v>7.7546398656685414E-4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6.2829118225858593</v>
      </c>
      <c r="H345" s="10">
        <f t="shared" si="41"/>
        <v>-0.50631002813301274</v>
      </c>
      <c r="I345">
        <f t="shared" si="37"/>
        <v>-4.0504802250641019</v>
      </c>
      <c r="K345">
        <f t="shared" si="38"/>
        <v>-3.9923327228166966E-2</v>
      </c>
      <c r="M345">
        <f t="shared" si="39"/>
        <v>-0.53442367114643696</v>
      </c>
      <c r="N345" s="13">
        <f t="shared" si="40"/>
        <v>7.9037692348625684E-4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6.2967645000349863</v>
      </c>
      <c r="H346" s="10">
        <f t="shared" si="41"/>
        <v>-0.49999816889226689</v>
      </c>
      <c r="I346">
        <f t="shared" si="37"/>
        <v>-3.9999853511381351</v>
      </c>
      <c r="K346">
        <f t="shared" si="38"/>
        <v>-3.9284516938492525E-2</v>
      </c>
      <c r="M346">
        <f t="shared" si="39"/>
        <v>-0.52837386989741197</v>
      </c>
      <c r="N346" s="13">
        <f t="shared" si="40"/>
        <v>8.0518040753339165E-4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6.3106171774841124</v>
      </c>
      <c r="H347" s="10">
        <f t="shared" si="41"/>
        <v>-0.49375940978560257</v>
      </c>
      <c r="I347">
        <f t="shared" si="37"/>
        <v>-3.9500752782848205</v>
      </c>
      <c r="K347">
        <f t="shared" si="38"/>
        <v>-3.8655960326475322E-2</v>
      </c>
      <c r="M347">
        <f t="shared" si="39"/>
        <v>-0.52239273057716318</v>
      </c>
      <c r="N347" s="13">
        <f t="shared" si="40"/>
        <v>8.1986705955241731E-4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6.3244698549332377</v>
      </c>
      <c r="H348" s="10">
        <f t="shared" si="41"/>
        <v>-0.48759297853173117</v>
      </c>
      <c r="I348">
        <f t="shared" si="37"/>
        <v>-3.9007438282538494</v>
      </c>
      <c r="K348">
        <f t="shared" si="38"/>
        <v>-3.8037492164183957E-2</v>
      </c>
      <c r="M348">
        <f t="shared" si="39"/>
        <v>-0.51647947503925251</v>
      </c>
      <c r="N348" s="13">
        <f t="shared" si="40"/>
        <v>8.3442968047904272E-4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6.3383225323823655</v>
      </c>
      <c r="H349" s="10">
        <f t="shared" si="41"/>
        <v>-0.48149811022757483</v>
      </c>
      <c r="I349">
        <f t="shared" si="37"/>
        <v>-3.8519848818205986</v>
      </c>
      <c r="K349">
        <f t="shared" si="38"/>
        <v>-3.7428949898950965E-2</v>
      </c>
      <c r="M349">
        <f t="shared" si="39"/>
        <v>-0.51063333382212039</v>
      </c>
      <c r="N349" s="13">
        <f t="shared" si="40"/>
        <v>8.4886125390416475E-4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6.3521752098314908</v>
      </c>
      <c r="H350" s="10">
        <f t="shared" si="41"/>
        <v>-0.47547404728088982</v>
      </c>
      <c r="I350">
        <f t="shared" si="37"/>
        <v>-3.8037923782471186</v>
      </c>
      <c r="K350">
        <f t="shared" si="38"/>
        <v>-3.6830173609808461E-2</v>
      </c>
      <c r="M350">
        <f t="shared" si="39"/>
        <v>-0.50485354605794774</v>
      </c>
      <c r="N350" s="13">
        <f t="shared" si="40"/>
        <v>8.6315494839114793E-4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6.3660278872806186</v>
      </c>
      <c r="H351" s="10">
        <f t="shared" si="41"/>
        <v>-0.46952003934360886</v>
      </c>
      <c r="I351">
        <f t="shared" si="37"/>
        <v>-3.7561603147488709</v>
      </c>
      <c r="K351">
        <f t="shared" si="38"/>
        <v>-3.6241005964636752E-2</v>
      </c>
      <c r="M351">
        <f t="shared" si="39"/>
        <v>-0.4991393593822489</v>
      </c>
      <c r="N351" s="13">
        <f t="shared" si="40"/>
        <v>8.7730411955138342E-4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6.3798805647297439</v>
      </c>
      <c r="H352" s="10">
        <f t="shared" si="41"/>
        <v>-0.46363534324590516</v>
      </c>
      <c r="I352">
        <f t="shared" si="37"/>
        <v>-3.7090827459672413</v>
      </c>
      <c r="K352">
        <f t="shared" si="38"/>
        <v>-3.5661292178016578E-2</v>
      </c>
      <c r="M352">
        <f t="shared" si="39"/>
        <v>-0.49349002984422219</v>
      </c>
      <c r="N352" s="13">
        <f t="shared" si="40"/>
        <v>8.9130231188373028E-4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6.3937332421788708</v>
      </c>
      <c r="H353" s="10">
        <f t="shared" si="41"/>
        <v>-0.45781922293095589</v>
      </c>
      <c r="I353">
        <f t="shared" si="37"/>
        <v>-3.6625537834476471</v>
      </c>
      <c r="K353">
        <f t="shared" si="38"/>
        <v>-3.5090879969770575E-2</v>
      </c>
      <c r="M353">
        <f t="shared" si="39"/>
        <v>-0.48790482181782885</v>
      </c>
      <c r="N353" s="13">
        <f t="shared" si="40"/>
        <v>9.0514326038181124E-4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6.407585919627997</v>
      </c>
      <c r="H354" s="10">
        <f t="shared" si="41"/>
        <v>-0.45207094939040976</v>
      </c>
      <c r="I354">
        <f t="shared" si="37"/>
        <v>-3.6165675951232781</v>
      </c>
      <c r="K354">
        <f t="shared" si="38"/>
        <v>-3.4529619524185221E-2</v>
      </c>
      <c r="M354">
        <f t="shared" si="39"/>
        <v>-0.48238300791363148</v>
      </c>
      <c r="N354" s="13">
        <f t="shared" si="40"/>
        <v>9.1882089191521843E-4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6.4214385970771231</v>
      </c>
      <c r="H355" s="10">
        <f t="shared" si="41"/>
        <v>-0.44638980060053496</v>
      </c>
      <c r="I355">
        <f t="shared" si="37"/>
        <v>-3.5711184048042797</v>
      </c>
      <c r="K355">
        <f t="shared" si="38"/>
        <v>-3.3977363449900315E-2</v>
      </c>
      <c r="M355">
        <f t="shared" si="39"/>
        <v>-0.47692386889137095</v>
      </c>
      <c r="N355" s="13">
        <f t="shared" si="40"/>
        <v>9.3232932638943596E-4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6.43529127452625</v>
      </c>
      <c r="H356" s="10">
        <f t="shared" si="41"/>
        <v>-0.44077506145905249</v>
      </c>
      <c r="I356">
        <f t="shared" si="37"/>
        <v>-3.5262004916724199</v>
      </c>
      <c r="K356">
        <f t="shared" si="38"/>
        <v>-3.3433966740455415E-2</v>
      </c>
      <c r="M356">
        <f t="shared" si="39"/>
        <v>-0.47152669357329458</v>
      </c>
      <c r="N356" s="13">
        <f t="shared" si="40"/>
        <v>9.4566287768968536E-4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6.4491439519753753</v>
      </c>
      <c r="H357" s="10">
        <f t="shared" si="41"/>
        <v>-0.43522602372263175</v>
      </c>
      <c r="I357">
        <f t="shared" si="37"/>
        <v>-3.481808189781054</v>
      </c>
      <c r="K357">
        <f t="shared" si="38"/>
        <v>-3.2899286735482904E-2</v>
      </c>
      <c r="M357">
        <f t="shared" si="39"/>
        <v>-0.46619077875823206</v>
      </c>
      <c r="N357" s="13">
        <f t="shared" si="40"/>
        <v>9.5881605441473479E-4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6.4629966294245023</v>
      </c>
      <c r="H358" s="10">
        <f t="shared" si="41"/>
        <v>-0.42974198594505114</v>
      </c>
      <c r="I358">
        <f t="shared" si="37"/>
        <v>-3.4379358875604091</v>
      </c>
      <c r="K358">
        <f t="shared" si="38"/>
        <v>-3.2373183082536179E-2</v>
      </c>
      <c r="M358">
        <f t="shared" si="39"/>
        <v>-0.46091542913641637</v>
      </c>
      <c r="N358" s="13">
        <f t="shared" si="40"/>
        <v>9.7178356040527485E-4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6.4768493068736284</v>
      </c>
      <c r="H359" s="10">
        <f t="shared" si="41"/>
        <v>-0.42432225341600804</v>
      </c>
      <c r="I359">
        <f t="shared" si="37"/>
        <v>-3.3945780273280644</v>
      </c>
      <c r="K359">
        <f t="shared" si="38"/>
        <v>-3.1855517699543527E-2</v>
      </c>
      <c r="M359">
        <f t="shared" si="39"/>
        <v>-0.45569995720505913</v>
      </c>
      <c r="N359" s="13">
        <f t="shared" si="40"/>
        <v>9.8456029507343053E-4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6.4907019843227554</v>
      </c>
      <c r="H360" s="10">
        <f t="shared" si="41"/>
        <v>-0.41896613810056682</v>
      </c>
      <c r="I360">
        <f t="shared" si="37"/>
        <v>-3.3517291048045346</v>
      </c>
      <c r="K360">
        <f t="shared" si="38"/>
        <v>-3.1346154737876143E-2</v>
      </c>
      <c r="M360">
        <f t="shared" si="39"/>
        <v>-0.45054368318466576</v>
      </c>
      <c r="N360" s="13">
        <f t="shared" si="40"/>
        <v>9.9714135353830085E-4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6.5045546617718815</v>
      </c>
      <c r="H361" s="10">
        <f t="shared" si="41"/>
        <v>-0.41367295857924552</v>
      </c>
      <c r="I361">
        <f t="shared" si="37"/>
        <v>-3.3093836686339642</v>
      </c>
      <c r="K361">
        <f t="shared" si="38"/>
        <v>-3.0844960546021215E-2</v>
      </c>
      <c r="M361">
        <f t="shared" si="39"/>
        <v>-0.44544593493610202</v>
      </c>
      <c r="N361" s="13">
        <f t="shared" si="40"/>
        <v>1.0095220265733619E-3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6.5184073392210067</v>
      </c>
      <c r="H362" s="10">
        <f t="shared" si="41"/>
        <v>-0.40844203998872008</v>
      </c>
      <c r="I362">
        <f t="shared" si="37"/>
        <v>-3.2675363199097607</v>
      </c>
      <c r="K362">
        <f t="shared" si="38"/>
        <v>-3.035180363384974E-2</v>
      </c>
      <c r="M362">
        <f t="shared" si="39"/>
        <v>-0.44040604787840454</v>
      </c>
      <c r="N362" s="13">
        <f t="shared" si="40"/>
        <v>1.0216978003718101E-3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6.5322600166701337</v>
      </c>
      <c r="H363" s="10">
        <f t="shared" si="41"/>
        <v>-0.40327271396314751</v>
      </c>
      <c r="I363">
        <f t="shared" si="37"/>
        <v>-3.2261817117051801</v>
      </c>
      <c r="K363">
        <f t="shared" si="38"/>
        <v>-2.9866554637468779E-2</v>
      </c>
      <c r="M363">
        <f t="shared" si="39"/>
        <v>-0.43542336490733385</v>
      </c>
      <c r="N363" s="13">
        <f t="shared" si="40"/>
        <v>1.0336643561349101E-3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6.5461126941192598</v>
      </c>
      <c r="H364" s="10">
        <f t="shared" si="41"/>
        <v>-0.3981643185760913</v>
      </c>
      <c r="I364">
        <f t="shared" si="37"/>
        <v>-3.1853145486087304</v>
      </c>
      <c r="K364">
        <f t="shared" si="38"/>
        <v>-2.938908628464959E-2</v>
      </c>
      <c r="M364">
        <f t="shared" si="39"/>
        <v>-0.43049723631467457</v>
      </c>
      <c r="N364" s="13">
        <f t="shared" si="40"/>
        <v>1.0454175694899924E-3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6.559965371568385</v>
      </c>
      <c r="H365" s="10">
        <f t="shared" si="41"/>
        <v>-0.39311619828304689</v>
      </c>
      <c r="I365">
        <f t="shared" si="37"/>
        <v>-3.1449295862643751</v>
      </c>
      <c r="K365">
        <f t="shared" si="38"/>
        <v>-2.8919273360821059E-2</v>
      </c>
      <c r="M365">
        <f t="shared" si="39"/>
        <v>-0.4256270197082711</v>
      </c>
      <c r="N365" s="13">
        <f t="shared" si="40"/>
        <v>1.0569535097428176E-3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6.5738180490175129</v>
      </c>
      <c r="H366" s="10">
        <f t="shared" si="41"/>
        <v>-0.38812770386455209</v>
      </c>
      <c r="I366">
        <f t="shared" si="37"/>
        <v>-3.1050216309164167</v>
      </c>
      <c r="K366">
        <f t="shared" si="38"/>
        <v>-2.845699267561964E-2</v>
      </c>
      <c r="M366">
        <f t="shared" si="39"/>
        <v>-0.42081207993280439</v>
      </c>
      <c r="N366" s="13">
        <f t="shared" si="40"/>
        <v>1.0682684389709443E-3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6.5876707264666381</v>
      </c>
      <c r="H367" s="10">
        <f t="shared" si="41"/>
        <v>-0.38319819236988084</v>
      </c>
      <c r="I367">
        <f t="shared" si="37"/>
        <v>-3.0655855389590467</v>
      </c>
      <c r="K367">
        <f t="shared" si="38"/>
        <v>-2.8002123029987044E-2</v>
      </c>
      <c r="M367">
        <f t="shared" si="39"/>
        <v>-0.41605178899130946</v>
      </c>
      <c r="N367" s="13">
        <f t="shared" si="40"/>
        <v>1.0793588109635458E-3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6.601523403915766</v>
      </c>
      <c r="H368" s="10">
        <f t="shared" si="41"/>
        <v>-0.378327027061304</v>
      </c>
      <c r="I368">
        <f t="shared" si="37"/>
        <v>-3.026616216490432</v>
      </c>
      <c r="K368">
        <f t="shared" si="38"/>
        <v>-2.7554545183805242E-2</v>
      </c>
      <c r="M368">
        <f t="shared" si="39"/>
        <v>-0.41134552596741703</v>
      </c>
      <c r="N368" s="13">
        <f t="shared" si="40"/>
        <v>1.090221270012987E-3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6.6153760813648912</v>
      </c>
      <c r="H369" s="10">
        <f t="shared" si="41"/>
        <v>-0.37351357735891649</v>
      </c>
      <c r="I369">
        <f t="shared" si="37"/>
        <v>-2.9881086188713319</v>
      </c>
      <c r="K369">
        <f t="shared" si="38"/>
        <v>-2.7114141824062059E-2</v>
      </c>
      <c r="M369">
        <f t="shared" si="39"/>
        <v>-0.40669267694834066</v>
      </c>
      <c r="N369" s="13">
        <f t="shared" si="40"/>
        <v>1.1008526495649268E-3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6.6292287588140191</v>
      </c>
      <c r="H370" s="10">
        <f t="shared" si="41"/>
        <v>-0.36875721878601608</v>
      </c>
      <c r="I370">
        <f t="shared" si="37"/>
        <v>-2.9500577502881287</v>
      </c>
      <c r="K370">
        <f t="shared" si="38"/>
        <v>-2.6680797533536235E-2</v>
      </c>
      <c r="M370">
        <f t="shared" si="39"/>
        <v>-0.40209263494857916</v>
      </c>
      <c r="N370" s="13">
        <f t="shared" si="40"/>
        <v>1.111249970731272E-3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6.6430814362631443</v>
      </c>
      <c r="H371" s="10">
        <f t="shared" si="41"/>
        <v>-0.36405733291503017</v>
      </c>
      <c r="I371">
        <f t="shared" si="37"/>
        <v>-2.9124586633202414</v>
      </c>
      <c r="K371">
        <f t="shared" si="38"/>
        <v>-2.6254398759995679E-2</v>
      </c>
      <c r="M371">
        <f t="shared" si="39"/>
        <v>-0.39754479983435725</v>
      </c>
      <c r="N371" s="13">
        <f t="shared" si="40"/>
        <v>1.1214104406730256E-3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6.6569341137122713</v>
      </c>
      <c r="H372" s="10">
        <f t="shared" si="41"/>
        <v>-0.35941330731397908</v>
      </c>
      <c r="I372">
        <f t="shared" si="37"/>
        <v>-2.8753064585118326</v>
      </c>
      <c r="K372">
        <f t="shared" si="38"/>
        <v>-2.5834833785898438E-2</v>
      </c>
      <c r="M372">
        <f t="shared" si="39"/>
        <v>-0.39304857824877942</v>
      </c>
      <c r="N372" s="13">
        <f t="shared" si="40"/>
        <v>1.1313314508574247E-3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6.6707867911613974</v>
      </c>
      <c r="H373" s="10">
        <f t="shared" si="41"/>
        <v>-0.35482453549347154</v>
      </c>
      <c r="I373">
        <f t="shared" si="37"/>
        <v>-2.8385962839477723</v>
      </c>
      <c r="K373">
        <f t="shared" si="38"/>
        <v>-2.542199269858986E-2</v>
      </c>
      <c r="M373">
        <f t="shared" si="39"/>
        <v>-0.38860338353771195</v>
      </c>
      <c r="N373" s="13">
        <f t="shared" si="40"/>
        <v>1.1410105751958847E-3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6.6846394686105226</v>
      </c>
      <c r="H374" s="10">
        <f t="shared" si="41"/>
        <v>-0.35029041685421902</v>
      </c>
      <c r="I374">
        <f t="shared" si="37"/>
        <v>-2.8023233348337522</v>
      </c>
      <c r="K374">
        <f t="shared" si="38"/>
        <v>-2.5015767360986367E-2</v>
      </c>
      <c r="M374">
        <f t="shared" si="39"/>
        <v>-0.38420863567637642</v>
      </c>
      <c r="N374" s="13">
        <f t="shared" si="40"/>
        <v>1.1504455680677523E-3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6.6984921460596496</v>
      </c>
      <c r="H375" s="10">
        <f t="shared" si="41"/>
        <v>-0.34581035663506865</v>
      </c>
      <c r="I375">
        <f t="shared" si="37"/>
        <v>-2.7664828530805492</v>
      </c>
      <c r="K375">
        <f t="shared" si="38"/>
        <v>-2.461605138273865E-2</v>
      </c>
      <c r="M375">
        <f t="shared" si="39"/>
        <v>-0.37986376119665638</v>
      </c>
      <c r="N375" s="13">
        <f t="shared" si="40"/>
        <v>1.1596343622351641E-3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6.7123448235087757</v>
      </c>
      <c r="H376" s="10">
        <f t="shared" si="41"/>
        <v>-0.34138376586153851</v>
      </c>
      <c r="I376">
        <f t="shared" si="37"/>
        <v>-2.7310701268923081</v>
      </c>
      <c r="K376">
        <f t="shared" si="38"/>
        <v>-2.4222740091866268E-2</v>
      </c>
      <c r="M376">
        <f t="shared" si="39"/>
        <v>-0.37556819311511874</v>
      </c>
      <c r="N376" s="13">
        <f t="shared" si="40"/>
        <v>1.1685750666553187E-3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6.7261975009579027</v>
      </c>
      <c r="H377" s="10">
        <f t="shared" si="41"/>
        <v>-0.33701006129485589</v>
      </c>
      <c r="I377">
        <f t="shared" si="37"/>
        <v>-2.6960804903588471</v>
      </c>
      <c r="K377">
        <f t="shared" si="38"/>
        <v>-2.3835730506855689E-2</v>
      </c>
      <c r="M377">
        <f t="shared" si="39"/>
        <v>-0.37132137086173511</v>
      </c>
      <c r="N377" s="13">
        <f t="shared" si="40"/>
        <v>1.1772659641942176E-3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6.7400501784070288</v>
      </c>
      <c r="H378" s="10">
        <f t="shared" si="41"/>
        <v>-0.33268866538148395</v>
      </c>
      <c r="I378">
        <f t="shared" si="37"/>
        <v>-2.6615093230518716</v>
      </c>
      <c r="K378">
        <f t="shared" si="38"/>
        <v>-2.3454921309214141E-2</v>
      </c>
      <c r="M378">
        <f t="shared" si="39"/>
        <v>-0.36712274020930846</v>
      </c>
      <c r="N378" s="13">
        <f t="shared" si="40"/>
        <v>1.1857055092482178E-3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6.753902855856154</v>
      </c>
      <c r="H379" s="10">
        <f t="shared" si="41"/>
        <v>-0.32841900620313602</v>
      </c>
      <c r="I379">
        <f t="shared" si="37"/>
        <v>-2.6273520496250882</v>
      </c>
      <c r="K379">
        <f t="shared" si="38"/>
        <v>-2.3080212816472163E-2</v>
      </c>
      <c r="M379">
        <f t="shared" si="39"/>
        <v>-0.36297175320359759</v>
      </c>
      <c r="N379" s="13">
        <f t="shared" si="40"/>
        <v>1.193892325277906E-3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6.7677555333052819</v>
      </c>
      <c r="H380" s="10">
        <f t="shared" si="41"/>
        <v>-0.32420051742726347</v>
      </c>
      <c r="I380">
        <f t="shared" si="37"/>
        <v>-2.5936041394181077</v>
      </c>
      <c r="K380">
        <f t="shared" si="38"/>
        <v>-2.2711506955626796E-2</v>
      </c>
      <c r="M380">
        <f t="shared" si="39"/>
        <v>-0.35886786809413429</v>
      </c>
      <c r="N380" s="13">
        <f t="shared" si="40"/>
        <v>1.2018252022597889E-3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6.7816082107544071</v>
      </c>
      <c r="H381" s="10">
        <f t="shared" si="41"/>
        <v>-0.32003263825801775</v>
      </c>
      <c r="I381">
        <f t="shared" si="37"/>
        <v>-2.560261106064142</v>
      </c>
      <c r="K381">
        <f t="shared" si="38"/>
        <v>-2.234870723701908E-2</v>
      </c>
      <c r="M381">
        <f t="shared" si="39"/>
        <v>-0.35481054926573435</v>
      </c>
      <c r="N381" s="13">
        <f t="shared" si="40"/>
        <v>1.2095030940606555E-3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6.7954608882035341</v>
      </c>
      <c r="H382" s="10">
        <f t="shared" si="41"/>
        <v>-0.31591481338767158</v>
      </c>
      <c r="I382">
        <f t="shared" si="37"/>
        <v>-2.5273185071013726</v>
      </c>
      <c r="K382">
        <f t="shared" si="38"/>
        <v>-2.1991718728637585E-2</v>
      </c>
      <c r="M382">
        <f t="shared" si="39"/>
        <v>-0.35079926717068866</v>
      </c>
      <c r="N382" s="13">
        <f t="shared" si="40"/>
        <v>1.2169251157394545E-3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6.8093135656526602</v>
      </c>
      <c r="H383" s="10">
        <f t="shared" si="41"/>
        <v>-0.31184649294849887</v>
      </c>
      <c r="I383">
        <f t="shared" si="37"/>
        <v>-2.4947719435879909</v>
      </c>
      <c r="K383">
        <f t="shared" si="38"/>
        <v>-2.1640448030842183E-2</v>
      </c>
      <c r="M383">
        <f t="shared" si="39"/>
        <v>-0.346833498261642</v>
      </c>
      <c r="N383" s="13">
        <f t="shared" si="40"/>
        <v>1.2240905407819062E-3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6.8231662431017854</v>
      </c>
      <c r="H384" s="10">
        <f t="shared" si="41"/>
        <v>-0.30782713246510379</v>
      </c>
      <c r="I384">
        <f t="shared" si="37"/>
        <v>-2.4626170597208303</v>
      </c>
      <c r="K384">
        <f t="shared" si="38"/>
        <v>-2.1294803251500058E-2</v>
      </c>
      <c r="M384">
        <f t="shared" si="39"/>
        <v>-0.34291272492514524</v>
      </c>
      <c r="N384" s="13">
        <f t="shared" si="40"/>
        <v>1.2309987982721173E-3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6.8370189205509133</v>
      </c>
      <c r="H385" s="10">
        <f t="shared" si="41"/>
        <v>-0.30385619280719189</v>
      </c>
      <c r="I385">
        <f t="shared" si="37"/>
        <v>-2.4308495424575352</v>
      </c>
      <c r="K385">
        <f t="shared" si="38"/>
        <v>-2.0954693981527831E-2</v>
      </c>
      <c r="M385">
        <f t="shared" si="39"/>
        <v>-0.3390364354158798</v>
      </c>
      <c r="N385" s="13">
        <f t="shared" si="40"/>
        <v>1.2376494700061401E-3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6.8508715980000385</v>
      </c>
      <c r="H386" s="10">
        <f t="shared" si="41"/>
        <v>-0.29993314014277883</v>
      </c>
      <c r="I386">
        <f t="shared" si="37"/>
        <v>-2.3994651211422307</v>
      </c>
      <c r="K386">
        <f t="shared" si="38"/>
        <v>-2.0620031270833228E-2</v>
      </c>
      <c r="M386">
        <f t="shared" si="39"/>
        <v>-0.3352041237915564</v>
      </c>
      <c r="N386" s="13">
        <f t="shared" si="40"/>
        <v>1.2440422875523343E-3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6.8647242754491664</v>
      </c>
      <c r="H387" s="10">
        <f t="shared" si="41"/>
        <v>-0.29605744589182742</v>
      </c>
      <c r="I387">
        <f t="shared" si="37"/>
        <v>-2.3684595671346194</v>
      </c>
      <c r="K387">
        <f t="shared" si="38"/>
        <v>-2.0290727604648798E-2</v>
      </c>
      <c r="M387">
        <f t="shared" si="39"/>
        <v>-0.33141528984846824</v>
      </c>
      <c r="N387" s="13">
        <f t="shared" si="40"/>
        <v>1.2501771292621618E-3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6.8785769528982916</v>
      </c>
      <c r="H388" s="10">
        <f t="shared" si="41"/>
        <v>-0.2922285866803106</v>
      </c>
      <c r="I388">
        <f t="shared" si="37"/>
        <v>-2.3378286934424848</v>
      </c>
      <c r="K388">
        <f t="shared" si="38"/>
        <v>-1.9966696880252634E-2</v>
      </c>
      <c r="M388">
        <f t="shared" si="39"/>
        <v>-0.3276694390577129</v>
      </c>
      <c r="N388" s="13">
        <f t="shared" si="40"/>
        <v>1.2560540172368222E-3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6.8924296303474186</v>
      </c>
      <c r="H389" s="10">
        <f t="shared" si="41"/>
        <v>-0.28844604429468967</v>
      </c>
      <c r="I389">
        <f t="shared" si="37"/>
        <v>-2.3075683543575174</v>
      </c>
      <c r="K389">
        <f t="shared" si="38"/>
        <v>-1.9647854384068329E-2</v>
      </c>
      <c r="M389">
        <f t="shared" si="39"/>
        <v>-0.32396608250206127</v>
      </c>
      <c r="N389" s="13">
        <f t="shared" si="40"/>
        <v>1.261673114253138E-3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6.9062823077965447</v>
      </c>
      <c r="H390" s="10">
        <f t="shared" si="41"/>
        <v>-0.28470930563680641</v>
      </c>
      <c r="I390">
        <f t="shared" si="37"/>
        <v>-2.2776744450944513</v>
      </c>
      <c r="K390">
        <f t="shared" si="38"/>
        <v>-1.9334116769139119E-2</v>
      </c>
      <c r="M390">
        <f t="shared" si="39"/>
        <v>-0.32030473681348176</v>
      </c>
      <c r="N390" s="13">
        <f t="shared" si="40"/>
        <v>1.2670347206534317E-3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6.9201349852456717</v>
      </c>
      <c r="H391" s="10">
        <f t="shared" si="41"/>
        <v>-0.28101786267917839</v>
      </c>
      <c r="I391">
        <f t="shared" si="37"/>
        <v>-2.2481429014334271</v>
      </c>
      <c r="K391">
        <f t="shared" si="38"/>
        <v>-1.9025402032969145E-2</v>
      </c>
      <c r="M391">
        <f t="shared" si="39"/>
        <v>-0.31668492411130583</v>
      </c>
      <c r="N391" s="13">
        <f t="shared" si="40"/>
        <v>1.2721392712031531E-3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6.9339876626947978</v>
      </c>
      <c r="H392" s="10">
        <f t="shared" si="41"/>
        <v>-0.27737121242069657</v>
      </c>
      <c r="I392">
        <f t="shared" si="37"/>
        <v>-2.2189696993655725</v>
      </c>
      <c r="K392">
        <f t="shared" si="38"/>
        <v>-1.8721629495726373E-2</v>
      </c>
      <c r="M392">
        <f t="shared" si="39"/>
        <v>-0.31310617194103635</v>
      </c>
      <c r="N392" s="13">
        <f t="shared" si="40"/>
        <v>1.2769873319203229E-3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6.947840340143923</v>
      </c>
      <c r="H393" s="10">
        <f t="shared" si="41"/>
        <v>-0.27376885684271468</v>
      </c>
      <c r="I393">
        <f t="shared" si="37"/>
        <v>-2.1901508547417174</v>
      </c>
      <c r="K393">
        <f t="shared" si="38"/>
        <v>-1.8422719778801118E-2</v>
      </c>
      <c r="M393">
        <f t="shared" si="39"/>
        <v>-0.30956801321379057</v>
      </c>
      <c r="N393" s="13">
        <f t="shared" si="40"/>
        <v>1.2815795968807435E-3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6.96169301759305</v>
      </c>
      <c r="H394" s="10">
        <f t="shared" si="41"/>
        <v>-0.27021030286552949</v>
      </c>
      <c r="I394">
        <f t="shared" si="37"/>
        <v>-2.161682422924236</v>
      </c>
      <c r="K394">
        <f t="shared" si="38"/>
        <v>-1.8128594783713998E-2</v>
      </c>
      <c r="M394">
        <f t="shared" si="39"/>
        <v>-0.30606998614637237</v>
      </c>
      <c r="N394" s="13">
        <f t="shared" si="40"/>
        <v>1.2859168850023624E-3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6.9755456950421761</v>
      </c>
      <c r="H395" s="10">
        <f t="shared" si="41"/>
        <v>-0.26669506230524126</v>
      </c>
      <c r="I395">
        <f t="shared" si="37"/>
        <v>-2.1335604984419301</v>
      </c>
      <c r="K395">
        <f t="shared" si="38"/>
        <v>-1.7839177671368153E-2</v>
      </c>
      <c r="M395">
        <f t="shared" si="39"/>
        <v>-0.30261163420197318</v>
      </c>
      <c r="N395" s="13">
        <f t="shared" si="40"/>
        <v>1.2900001368131131E-3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6.9893983724913031</v>
      </c>
      <c r="H396" s="10">
        <f t="shared" si="41"/>
        <v>-0.26322265183099575</v>
      </c>
      <c r="I396">
        <f t="shared" si="37"/>
        <v>-2.105781214647966</v>
      </c>
      <c r="K396">
        <f t="shared" si="38"/>
        <v>-1.7554392841639604E-2</v>
      </c>
      <c r="M396">
        <f t="shared" si="39"/>
        <v>-0.29919250603149139</v>
      </c>
      <c r="N396" s="13">
        <f t="shared" si="40"/>
        <v>1.293830411204914E-3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7.0032510499404292</v>
      </c>
      <c r="H397" s="10">
        <f t="shared" si="41"/>
        <v>-0.25979259292259416</v>
      </c>
      <c r="I397">
        <f t="shared" si="37"/>
        <v>-2.0783407433807533</v>
      </c>
      <c r="K397">
        <f t="shared" si="38"/>
        <v>-1.7274165913300322E-2</v>
      </c>
      <c r="M397">
        <f t="shared" si="39"/>
        <v>-0.29581215541546879</v>
      </c>
      <c r="N397" s="13">
        <f t="shared" si="40"/>
        <v>1.2974088821781011E-3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7.0171037273895545</v>
      </c>
      <c r="H398" s="10">
        <f t="shared" si="41"/>
        <v>-0.25640441182847473</v>
      </c>
      <c r="I398">
        <f t="shared" si="37"/>
        <v>-2.0512352946277979</v>
      </c>
      <c r="K398">
        <f t="shared" si="38"/>
        <v>-1.6998423704268708E-2</v>
      </c>
      <c r="M398">
        <f t="shared" si="39"/>
        <v>-0.292470141206637</v>
      </c>
      <c r="N398" s="13">
        <f t="shared" si="40"/>
        <v>1.3007368355788371E-3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7.0309564048386823</v>
      </c>
      <c r="H399" s="10">
        <f t="shared" si="41"/>
        <v>-0.25305763952405336</v>
      </c>
      <c r="I399">
        <f t="shared" si="37"/>
        <v>-2.0244611161924269</v>
      </c>
      <c r="K399">
        <f t="shared" si="38"/>
        <v>-1.6727094212181826E-2</v>
      </c>
      <c r="M399">
        <f t="shared" si="39"/>
        <v>-0.28916602727307039</v>
      </c>
      <c r="N399" s="13">
        <f t="shared" si="40"/>
        <v>1.3038156658333635E-3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7.0448090822878076</v>
      </c>
      <c r="H400" s="10">
        <f t="shared" si="41"/>
        <v>-0.24975181167042357</v>
      </c>
      <c r="I400">
        <f t="shared" si="37"/>
        <v>-1.9980144933633885</v>
      </c>
      <c r="K400">
        <f t="shared" si="38"/>
        <v>-1.6460106595284567E-2</v>
      </c>
      <c r="M400">
        <f t="shared" si="39"/>
        <v>-0.28589938244194235</v>
      </c>
      <c r="N400" s="13">
        <f t="shared" si="40"/>
        <v>1.3066468726819591E-3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7.0586617597369354</v>
      </c>
      <c r="H401" s="10">
        <f t="shared" si="41"/>
        <v>-0.24648646857340742</v>
      </c>
      <c r="I401">
        <f t="shared" si="37"/>
        <v>-1.9718917485872594</v>
      </c>
      <c r="K401">
        <f t="shared" si="38"/>
        <v>-1.619739115362975E-2</v>
      </c>
      <c r="M401">
        <f t="shared" si="39"/>
        <v>-0.28266978044387114</v>
      </c>
      <c r="N401" s="13">
        <f t="shared" si="40"/>
        <v>1.309232057915241E-3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7.0725144371860607</v>
      </c>
      <c r="H402" s="10">
        <f t="shared" si="41"/>
        <v>-0.24326115514295632</v>
      </c>
      <c r="I402">
        <f t="shared" si="37"/>
        <v>-1.9460892411436506</v>
      </c>
      <c r="K402">
        <f t="shared" si="38"/>
        <v>-1.5938879310585147E-2</v>
      </c>
      <c r="M402">
        <f t="shared" si="39"/>
        <v>-0.27947679985786561</v>
      </c>
      <c r="N402" s="13">
        <f t="shared" si="40"/>
        <v>1.3115729221165372E-3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7.0863671146351876</v>
      </c>
      <c r="H403" s="10">
        <f t="shared" si="41"/>
        <v>-0.24007542085289221</v>
      </c>
      <c r="I403">
        <f t="shared" si="37"/>
        <v>-1.9206033668231377</v>
      </c>
      <c r="K403">
        <f t="shared" si="38"/>
        <v>-1.5684503594641224E-2</v>
      </c>
      <c r="M403">
        <f t="shared" si="39"/>
        <v>-0.27632002405684808</v>
      </c>
      <c r="N403" s="13">
        <f t="shared" si="40"/>
        <v>1.3136712614122078E-3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7.1002197920843138</v>
      </c>
      <c r="H404" s="10">
        <f t="shared" si="41"/>
        <v>-0.23692881970099036</v>
      </c>
      <c r="I404">
        <f t="shared" ref="I404:I467" si="44">H404*$E$6</f>
        <v>-1.8954305576079229</v>
      </c>
      <c r="K404">
        <f t="shared" ref="K404:K467" si="45">$L$9*$L$4*EXP(-$L$6*(G404/$L$10-1))+6*$L$4*EXP(-$L$6*(2/SQRT(3)*G404/$L$10-1))-SQRT($L$9*$L$5^2*EXP(-2*$L$7*(G404/$L$10-1))+6*$L$5^2*EXP(-2*$L$7*(2/SQRT(3)*G404/$L$10-1)))</f>
        <v>-1.5434197621515685E-2</v>
      </c>
      <c r="M404">
        <f t="shared" ref="M404:M467" si="46">$L$9*$O$6*EXP(-$O$4*(G404/$L$10-1))+6*$O$6*EXP(-$O$4*(2/SQRT(3)*G404/$L$10-1))-SQRT($L$9*$O$7^2*EXP(-2*$O$5*(G404/$L$10-1))+6*$O$7^2*EXP(-2*$O$5*(2/SQRT(3)*G404/$L$10-1)))</f>
        <v>-0.27319904115376537</v>
      </c>
      <c r="N404" s="13">
        <f t="shared" ref="N404:N467" si="47">(M404-H404)^2*O404</f>
        <v>1.3155289642333401E-3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7.1140724695334407</v>
      </c>
      <c r="H405" s="10">
        <f t="shared" ref="H405:H469" si="48">-(-$B$4)*(1+D405+$E$5*D405^3)*EXP(-D405)</f>
        <v>-0.23382091016939371</v>
      </c>
      <c r="I405">
        <f t="shared" si="44"/>
        <v>-1.8705672813551497</v>
      </c>
      <c r="K405">
        <f t="shared" si="45"/>
        <v>-1.5187896076549232E-2</v>
      </c>
      <c r="M405">
        <f t="shared" si="46"/>
        <v>-0.27011344394827025</v>
      </c>
      <c r="N405" s="13">
        <f t="shared" si="47"/>
        <v>1.3171480080908942E-3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7.1279251469825669</v>
      </c>
      <c r="H406" s="10">
        <f t="shared" si="48"/>
        <v>-0.23075125518535938</v>
      </c>
      <c r="I406">
        <f t="shared" si="44"/>
        <v>-1.8460100414828751</v>
      </c>
      <c r="K406">
        <f t="shared" si="45"/>
        <v>-1.494553469738823E-2</v>
      </c>
      <c r="M406">
        <f t="shared" si="46"/>
        <v>-0.26706282987397834</v>
      </c>
      <c r="N406" s="13">
        <f t="shared" si="47"/>
        <v>1.3185304563671527E-3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7.1417778244316921</v>
      </c>
      <c r="H407" s="10">
        <f t="shared" si="48"/>
        <v>-0.22771942208232882</v>
      </c>
      <c r="I407">
        <f t="shared" si="44"/>
        <v>-1.8217553766586305</v>
      </c>
      <c r="K407">
        <f t="shared" si="45"/>
        <v>-1.4707050256949194E-2</v>
      </c>
      <c r="M407">
        <f t="shared" si="46"/>
        <v>-0.26404680094628741</v>
      </c>
      <c r="N407" s="13">
        <f t="shared" si="47"/>
        <v>1.3196784551255856E-3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7.1556305018808191</v>
      </c>
      <c r="H408" s="10">
        <f t="shared" si="48"/>
        <v>-0.22472498256132073</v>
      </c>
      <c r="I408">
        <f t="shared" si="44"/>
        <v>-1.7977998604905658</v>
      </c>
      <c r="K408">
        <f t="shared" si="45"/>
        <v>-1.4472380546660762E-2</v>
      </c>
      <c r="M408">
        <f t="shared" si="46"/>
        <v>-0.26106496371075849</v>
      </c>
      <c r="N408" s="13">
        <f t="shared" si="47"/>
        <v>1.3205942299414919E-3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7.1694831793299452</v>
      </c>
      <c r="H409" s="10">
        <f t="shared" si="48"/>
        <v>-0.22176751265264175</v>
      </c>
      <c r="I409">
        <f t="shared" si="44"/>
        <v>-1.774140101221134</v>
      </c>
      <c r="K409">
        <f t="shared" si="45"/>
        <v>-1.4241464359978556E-2</v>
      </c>
      <c r="M409">
        <f t="shared" si="46"/>
        <v>-0.25811692919205492</v>
      </c>
      <c r="N409" s="13">
        <f t="shared" si="47"/>
        <v>1.3212800827557642E-3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7.1833358567790713</v>
      </c>
      <c r="H410" s="10">
        <f t="shared" si="48"/>
        <v>-0.21884659267790857</v>
      </c>
      <c r="I410">
        <f t="shared" si="44"/>
        <v>-1.7507727414232686</v>
      </c>
      <c r="K410">
        <f t="shared" si="45"/>
        <v>-1.401424147616836E-2</v>
      </c>
      <c r="M410">
        <f t="shared" si="46"/>
        <v>-0.25520231284342954</v>
      </c>
      <c r="N410" s="13">
        <f t="shared" si="47"/>
        <v>1.3217383887536677E-3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7.1971885342281983</v>
      </c>
      <c r="H411" s="10">
        <f t="shared" si="48"/>
        <v>-0.21596180721238289</v>
      </c>
      <c r="I411">
        <f t="shared" si="44"/>
        <v>-1.7276944576990632</v>
      </c>
      <c r="K411">
        <f t="shared" si="45"/>
        <v>-1.3790652644353115E-2</v>
      </c>
      <c r="M411">
        <f t="shared" si="46"/>
        <v>-0.25232073449675774</v>
      </c>
      <c r="N411" s="13">
        <f t="shared" si="47"/>
        <v>1.3219715932704574E-3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7.2110412116773235</v>
      </c>
      <c r="H412" s="10">
        <f t="shared" si="48"/>
        <v>-0.21311274504760855</v>
      </c>
      <c r="I412">
        <f t="shared" si="44"/>
        <v>-1.7049019603808684</v>
      </c>
      <c r="K412">
        <f t="shared" si="45"/>
        <v>-1.3570639567819943E-2</v>
      </c>
      <c r="M412">
        <f t="shared" si="46"/>
        <v>-0.24947181831311502</v>
      </c>
      <c r="N412" s="13">
        <f t="shared" si="47"/>
        <v>1.3219822087264673E-3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7.2248938891264505</v>
      </c>
      <c r="H413" s="10">
        <f t="shared" si="48"/>
        <v>-0.21029899915435404</v>
      </c>
      <c r="I413">
        <f t="shared" si="44"/>
        <v>-1.6823919932348324</v>
      </c>
      <c r="K413">
        <f t="shared" si="45"/>
        <v>-1.3354144888581996E-2</v>
      </c>
      <c r="M413">
        <f t="shared" si="46"/>
        <v>-0.2466551927338847</v>
      </c>
      <c r="N413" s="13">
        <f t="shared" si="47"/>
        <v>1.3217728115923061E-3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7.2387465665755766</v>
      </c>
      <c r="H414" s="10">
        <f t="shared" si="48"/>
        <v>-0.20752016664585124</v>
      </c>
      <c r="I414">
        <f t="shared" si="44"/>
        <v>-1.6601613331668099</v>
      </c>
      <c r="K414">
        <f t="shared" si="45"/>
        <v>-1.3141112172192122E-2</v>
      </c>
      <c r="M414">
        <f t="shared" si="46"/>
        <v>-0.24387049043240197</v>
      </c>
      <c r="N414" s="13">
        <f t="shared" si="47"/>
        <v>1.3213460393870758E-3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7.2525992440247027</v>
      </c>
      <c r="H415" s="10">
        <f t="shared" si="48"/>
        <v>-0.2047758487413307</v>
      </c>
      <c r="I415">
        <f t="shared" si="44"/>
        <v>-1.6382067899306456</v>
      </c>
      <c r="K415">
        <f t="shared" si="45"/>
        <v>-1.2931485892803135E-2</v>
      </c>
      <c r="M415">
        <f t="shared" si="46"/>
        <v>-0.24111734826612041</v>
      </c>
      <c r="N415" s="13">
        <f t="shared" si="47"/>
        <v>1.3207045877102908E-3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7.2664519214738297</v>
      </c>
      <c r="H416" s="10">
        <f t="shared" si="48"/>
        <v>-0.202065650729847</v>
      </c>
      <c r="I416">
        <f t="shared" si="44"/>
        <v>-1.616525205838776</v>
      </c>
      <c r="K416">
        <f t="shared" si="45"/>
        <v>-1.2725211418471306E-2</v>
      </c>
      <c r="M416">
        <f t="shared" si="46"/>
        <v>-0.23839540722930042</v>
      </c>
      <c r="N416" s="13">
        <f t="shared" si="47"/>
        <v>1.3198512073095776E-3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7.2803045989229558</v>
      </c>
      <c r="H417" s="10">
        <f t="shared" si="48"/>
        <v>-0.19938918193439384</v>
      </c>
      <c r="I417">
        <f t="shared" si="44"/>
        <v>-1.5951134554751507</v>
      </c>
      <c r="K417">
        <f t="shared" si="45"/>
        <v>-1.2522234996699072E-2</v>
      </c>
      <c r="M417">
        <f t="shared" si="46"/>
        <v>-0.23570431240621598</v>
      </c>
      <c r="N417" s="13">
        <f t="shared" si="47"/>
        <v>1.3187887011854647E-3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7.2941572763720828</v>
      </c>
      <c r="H418" s="10">
        <f t="shared" si="48"/>
        <v>-0.19674605567630235</v>
      </c>
      <c r="I418">
        <f t="shared" si="44"/>
        <v>-1.5739684454104188</v>
      </c>
      <c r="K418">
        <f t="shared" si="45"/>
        <v>-1.2322503740212491E-2</v>
      </c>
      <c r="M418">
        <f t="shared" si="46"/>
        <v>-0.2330437129248672</v>
      </c>
      <c r="N418" s="13">
        <f t="shared" si="47"/>
        <v>1.317519921734292E-3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7.308009953821208</v>
      </c>
      <c r="H419" s="10">
        <f t="shared" si="48"/>
        <v>-0.19413588923992267</v>
      </c>
      <c r="I419">
        <f t="shared" si="44"/>
        <v>-1.5530871139193814</v>
      </c>
      <c r="K419">
        <f t="shared" si="45"/>
        <v>-1.2125965612970475E-2</v>
      </c>
      <c r="M419">
        <f t="shared" si="46"/>
        <v>-0.23041326191120703</v>
      </c>
      <c r="N419" s="13">
        <f t="shared" si="47"/>
        <v>1.3160477679312495E-3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7.3218626312703359</v>
      </c>
      <c r="H420" s="10">
        <f t="shared" si="48"/>
        <v>-0.19155830383758224</v>
      </c>
      <c r="I420">
        <f t="shared" si="44"/>
        <v>-1.5324664307006579</v>
      </c>
      <c r="K420">
        <f t="shared" si="45"/>
        <v>-1.1932569416401057E-2</v>
      </c>
      <c r="M420">
        <f t="shared" si="46"/>
        <v>-0.227812616443861</v>
      </c>
      <c r="N420" s="13">
        <f t="shared" si="47"/>
        <v>1.3143751825537831E-3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7.3357153087194611</v>
      </c>
      <c r="H421" s="10">
        <f t="shared" si="48"/>
        <v>-0.18901292457482141</v>
      </c>
      <c r="I421">
        <f t="shared" si="44"/>
        <v>-1.5121033965985713</v>
      </c>
      <c r="K421">
        <f t="shared" si="45"/>
        <v>-1.1742264775861872E-2</v>
      </c>
      <c r="M421">
        <f t="shared" si="46"/>
        <v>-0.22524143750935113</v>
      </c>
      <c r="N421" s="13">
        <f t="shared" si="47"/>
        <v>1.3125051494473875E-3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7.3495679861685881</v>
      </c>
      <c r="H422" s="10">
        <f t="shared" si="48"/>
        <v>-0.18649938041589953</v>
      </c>
      <c r="I422">
        <f t="shared" si="44"/>
        <v>-1.4919950433271962</v>
      </c>
      <c r="K422">
        <f t="shared" si="45"/>
        <v>-1.155500212732037E-2</v>
      </c>
      <c r="M422">
        <f t="shared" si="46"/>
        <v>-0.2226993899578055</v>
      </c>
      <c r="N422" s="13">
        <f t="shared" si="47"/>
        <v>1.3104406908340833E-3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7.3634206636177142</v>
      </c>
      <c r="H423" s="10">
        <f t="shared" si="48"/>
        <v>-0.18401730414957221</v>
      </c>
      <c r="I423">
        <f t="shared" si="44"/>
        <v>-1.4721384331965777</v>
      </c>
      <c r="K423">
        <f t="shared" si="45"/>
        <v>-1.1370732704250895E-2</v>
      </c>
      <c r="M423">
        <f t="shared" si="46"/>
        <v>-0.22018614245915988</v>
      </c>
      <c r="N423" s="13">
        <f t="shared" si="47"/>
        <v>1.3081848646650967E-3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7.3772733410668403</v>
      </c>
      <c r="H424" s="10">
        <f t="shared" si="48"/>
        <v>-0.1815663323551337</v>
      </c>
      <c r="I424">
        <f t="shared" si="44"/>
        <v>-1.4525306588410696</v>
      </c>
      <c r="K424">
        <f t="shared" si="45"/>
        <v>-1.1189408524744478E-2</v>
      </c>
      <c r="M424">
        <f t="shared" si="46"/>
        <v>-0.21770136745983848</v>
      </c>
      <c r="N424" s="13">
        <f t="shared" si="47"/>
        <v>1.305740762018247E-3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7.3911260185159664</v>
      </c>
      <c r="H425" s="10">
        <f t="shared" si="48"/>
        <v>-0.17914610536872444</v>
      </c>
      <c r="I425">
        <f t="shared" si="44"/>
        <v>-1.4331688429497955</v>
      </c>
      <c r="K425">
        <f t="shared" si="45"/>
        <v>-1.1010982378828211E-2</v>
      </c>
      <c r="M425">
        <f t="shared" si="46"/>
        <v>-0.21524474113991232</v>
      </c>
      <c r="N425" s="13">
        <f t="shared" si="47"/>
        <v>1.3031115045408852E-3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7.4049786959650925</v>
      </c>
      <c r="H426" s="10">
        <f t="shared" si="48"/>
        <v>-0.17675626724989826</v>
      </c>
      <c r="I426">
        <f t="shared" si="44"/>
        <v>-1.4140501379991861</v>
      </c>
      <c r="K426">
        <f t="shared" si="45"/>
        <v>-1.0835407815990751E-2</v>
      </c>
      <c r="M426">
        <f t="shared" si="46"/>
        <v>-0.21281594337073304</v>
      </c>
      <c r="N426" s="13">
        <f t="shared" si="47"/>
        <v>1.3003002419395015E-3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7.4188313734142195</v>
      </c>
      <c r="H427" s="10">
        <f t="shared" si="48"/>
        <v>-0.17439646574844925</v>
      </c>
      <c r="I427">
        <f t="shared" si="44"/>
        <v>-1.395171725987594</v>
      </c>
      <c r="K427">
        <f t="shared" si="45"/>
        <v>-1.0662639132910441E-2</v>
      </c>
      <c r="M427">
        <f t="shared" si="46"/>
        <v>-0.21041465767303197</v>
      </c>
      <c r="N427" s="13">
        <f t="shared" si="47"/>
        <v>1.2973101495160758E-3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7.4326840508633456</v>
      </c>
      <c r="H428" s="10">
        <f t="shared" si="48"/>
        <v>-0.17206635227149325</v>
      </c>
      <c r="I428">
        <f t="shared" si="44"/>
        <v>-1.376530818171946</v>
      </c>
      <c r="K428">
        <f t="shared" si="45"/>
        <v>-1.0492631361382785E-2</v>
      </c>
      <c r="M428">
        <f t="shared" si="46"/>
        <v>-0.20804057117548375</v>
      </c>
      <c r="N428" s="13">
        <f t="shared" si="47"/>
        <v>1.2941444257522272E-3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7.4465367283124726</v>
      </c>
      <c r="H429" s="10">
        <f t="shared" si="48"/>
        <v>-0.16976558185080373</v>
      </c>
      <c r="I429">
        <f t="shared" si="44"/>
        <v>-1.3581246548064299</v>
      </c>
      <c r="K429">
        <f t="shared" si="45"/>
        <v>-1.0325340256444111E-2</v>
      </c>
      <c r="M429">
        <f t="shared" si="46"/>
        <v>-0.2056933745737293</v>
      </c>
      <c r="N429" s="13">
        <f t="shared" si="47"/>
        <v>1.2908062899415033E-3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7.4603894057615987</v>
      </c>
      <c r="H430" s="10">
        <f t="shared" si="48"/>
        <v>-0.16749381311039685</v>
      </c>
      <c r="I430">
        <f t="shared" si="44"/>
        <v>-1.3399505048831748</v>
      </c>
      <c r="K430">
        <f t="shared" si="45"/>
        <v>-1.0160722284688131E-2</v>
      </c>
      <c r="M430">
        <f t="shared" si="46"/>
        <v>-0.20337276208985217</v>
      </c>
      <c r="N430" s="13">
        <f t="shared" si="47"/>
        <v>1.2872989798703577E-3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7.4742420832107248</v>
      </c>
      <c r="H431" s="10">
        <f t="shared" si="48"/>
        <v>-0.16525070823436669</v>
      </c>
      <c r="I431">
        <f t="shared" si="44"/>
        <v>-1.3220056658749335</v>
      </c>
      <c r="K431">
        <f t="shared" si="45"/>
        <v>-9.9987346127721997E-3</v>
      </c>
      <c r="M431">
        <f t="shared" si="46"/>
        <v>-0.20107843143230517</v>
      </c>
      <c r="N431" s="13">
        <f t="shared" si="47"/>
        <v>1.283625749548099E-3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7.4880947606598509</v>
      </c>
      <c r="H432" s="10">
        <f t="shared" si="48"/>
        <v>-0.16303593293496443</v>
      </c>
      <c r="I432">
        <f t="shared" si="44"/>
        <v>-1.3042874634797155</v>
      </c>
      <c r="K432">
        <f t="shared" si="45"/>
        <v>-9.8393350961102719E-3</v>
      </c>
      <c r="M432">
        <f t="shared" si="46"/>
        <v>-0.19881008375628123</v>
      </c>
      <c r="N432" s="13">
        <f t="shared" si="47"/>
        <v>1.2797898669863212E-3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7.501947438108977</v>
      </c>
      <c r="H433" s="10">
        <f t="shared" si="48"/>
        <v>-0.16084915642092243</v>
      </c>
      <c r="I433">
        <f t="shared" si="44"/>
        <v>-1.2867932513673794</v>
      </c>
      <c r="K433">
        <f t="shared" si="45"/>
        <v>-9.6824822677494919E-3</v>
      </c>
      <c r="M433">
        <f t="shared" si="46"/>
        <v>-0.19656742362452601</v>
      </c>
      <c r="N433" s="13">
        <f t="shared" si="47"/>
        <v>1.2757946120280229E-3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7.515800115558104</v>
      </c>
      <c r="H434" s="10">
        <f t="shared" si="48"/>
        <v>-0.1586900513660193</v>
      </c>
      <c r="I434">
        <f t="shared" si="44"/>
        <v>-1.2695204109281544</v>
      </c>
      <c r="K434">
        <f t="shared" si="45"/>
        <v>-9.5281353274273561E-3</v>
      </c>
      <c r="M434">
        <f t="shared" si="46"/>
        <v>-0.19435015896858601</v>
      </c>
      <c r="N434" s="13">
        <f t="shared" si="47"/>
        <v>1.2716432742266364E-3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7.5296527930072301</v>
      </c>
      <c r="H435" s="10">
        <f t="shared" si="48"/>
        <v>-0.15655829387788331</v>
      </c>
      <c r="I435">
        <f t="shared" si="44"/>
        <v>-1.2524663510230665</v>
      </c>
      <c r="K435">
        <f t="shared" si="45"/>
        <v>-9.376254130806479E-3</v>
      </c>
      <c r="M435">
        <f t="shared" si="46"/>
        <v>-0.19215800105048797</v>
      </c>
      <c r="N435" s="13">
        <f t="shared" si="47"/>
        <v>1.2673391507751998E-3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7.5435054704563562</v>
      </c>
      <c r="H436" s="10">
        <f t="shared" si="48"/>
        <v>-0.15445356346703407</v>
      </c>
      <c r="I436">
        <f t="shared" si="44"/>
        <v>-1.2356285077362725</v>
      </c>
      <c r="K436">
        <f t="shared" si="45"/>
        <v>-9.2267991788842225E-3</v>
      </c>
      <c r="M436">
        <f t="shared" si="46"/>
        <v>-0.1899906644248463</v>
      </c>
      <c r="N436" s="13">
        <f t="shared" si="47"/>
        <v>1.2628855444857393E-3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7.5573581479054823</v>
      </c>
      <c r="H437" s="10">
        <f t="shared" si="48"/>
        <v>-0.15237554301615713</v>
      </c>
      <c r="I437">
        <f t="shared" si="44"/>
        <v>-1.2190043441292571</v>
      </c>
      <c r="K437">
        <f t="shared" si="45"/>
        <v>-9.0797316075740767E-3</v>
      </c>
      <c r="M437">
        <f t="shared" si="46"/>
        <v>-0.18784786690139194</v>
      </c>
      <c r="N437" s="13">
        <f t="shared" si="47"/>
        <v>1.2582857618189994E-3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7.5712108253546093</v>
      </c>
      <c r="H438" s="10">
        <f t="shared" si="48"/>
        <v>-0.15032391874961326</v>
      </c>
      <c r="I438">
        <f t="shared" si="44"/>
        <v>-1.2025913499969061</v>
      </c>
      <c r="K438">
        <f t="shared" si="45"/>
        <v>-8.9350131774562705E-3</v>
      </c>
      <c r="M438">
        <f t="shared" si="46"/>
        <v>-0.18572932950792148</v>
      </c>
      <c r="N438" s="13">
        <f t="shared" si="47"/>
        <v>1.2535431109645275E-3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7.5850635028037354</v>
      </c>
      <c r="H439" s="10">
        <f t="shared" si="48"/>
        <v>-0.14829838020317651</v>
      </c>
      <c r="I439">
        <f t="shared" si="44"/>
        <v>-1.1863870416254121</v>
      </c>
      <c r="K439">
        <f t="shared" si="45"/>
        <v>-8.7926062636946196E-3</v>
      </c>
      <c r="M439">
        <f t="shared" si="46"/>
        <v>-0.18363477645365955</v>
      </c>
      <c r="N439" s="13">
        <f t="shared" si="47"/>
        <v>1.248660899971152E-3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7.5989161802528615</v>
      </c>
      <c r="H440" s="10">
        <f t="shared" si="48"/>
        <v>-0.1462986201940025</v>
      </c>
      <c r="I440">
        <f t="shared" si="44"/>
        <v>-1.17038896155202</v>
      </c>
      <c r="K440">
        <f t="shared" si="45"/>
        <v>-8.6524738461170106E-3</v>
      </c>
      <c r="M440">
        <f t="shared" si="46"/>
        <v>-0.18156393509302962</v>
      </c>
      <c r="N440" s="13">
        <f t="shared" si="47"/>
        <v>1.2436424349275444E-3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7.6127688577019885</v>
      </c>
      <c r="H441" s="10">
        <f t="shared" si="48"/>
        <v>-0.14432433479082193</v>
      </c>
      <c r="I441">
        <f t="shared" si="44"/>
        <v>-1.1545946783265755</v>
      </c>
      <c r="K441">
        <f t="shared" si="45"/>
        <v>-8.5145794994568071E-3</v>
      </c>
      <c r="M441">
        <f t="shared" si="46"/>
        <v>-0.17951653588983318</v>
      </c>
      <c r="N441" s="13">
        <f t="shared" si="47"/>
        <v>1.2384910181932485E-3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7.6266215351511137</v>
      </c>
      <c r="H442" s="10">
        <f t="shared" si="48"/>
        <v>-0.14237522328436045</v>
      </c>
      <c r="I442">
        <f t="shared" si="44"/>
        <v>-1.1390017862748836</v>
      </c>
      <c r="K442">
        <f t="shared" si="45"/>
        <v>-8.3788873837525989E-3</v>
      </c>
      <c r="M442">
        <f t="shared" si="46"/>
        <v>-0.17749231238182803</v>
      </c>
      <c r="N442" s="13">
        <f t="shared" si="47"/>
        <v>1.2332099466794764E-3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7.6404742126002416</v>
      </c>
      <c r="H443" s="10">
        <f t="shared" si="48"/>
        <v>-0.14045098815797996</v>
      </c>
      <c r="I443">
        <f t="shared" si="44"/>
        <v>-1.1236079052638397</v>
      </c>
      <c r="K443">
        <f t="shared" si="45"/>
        <v>-8.2453622349036009E-3</v>
      </c>
      <c r="M443">
        <f t="shared" si="46"/>
        <v>-0.17549100114570376</v>
      </c>
      <c r="N443" s="13">
        <f t="shared" si="47"/>
        <v>1.2278025101798526E-3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7.6543268900493668</v>
      </c>
      <c r="H444" s="10">
        <f t="shared" si="48"/>
        <v>-0.13855133505854231</v>
      </c>
      <c r="I444">
        <f t="shared" si="44"/>
        <v>-1.1084106804683385</v>
      </c>
      <c r="K444">
        <f t="shared" si="45"/>
        <v>-8.1139693553784111E-3</v>
      </c>
      <c r="M444">
        <f t="shared" si="46"/>
        <v>-0.1735123417624525</v>
      </c>
      <c r="N444" s="13">
        <f t="shared" si="47"/>
        <v>1.2222719897508538E-3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7.6681795674984938</v>
      </c>
      <c r="H445" s="10">
        <f t="shared" si="48"/>
        <v>-0.13667597276749108</v>
      </c>
      <c r="I445">
        <f t="shared" si="44"/>
        <v>-1.0934077821399286</v>
      </c>
      <c r="K445">
        <f t="shared" si="45"/>
        <v>-7.9846746050741858E-3</v>
      </c>
      <c r="M445">
        <f t="shared" si="46"/>
        <v>-0.17155607678312448</v>
      </c>
      <c r="N445" s="13">
        <f t="shared" si="47"/>
        <v>1.2166216561414057E-3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7.6820322449476199</v>
      </c>
      <c r="H446" s="10">
        <f t="shared" si="48"/>
        <v>-0.13482461317215261</v>
      </c>
      <c r="I446">
        <f t="shared" si="44"/>
        <v>-1.0785969053772209</v>
      </c>
      <c r="K446">
        <f t="shared" si="45"/>
        <v>-7.8574443923242841E-3</v>
      </c>
      <c r="M446">
        <f t="shared" si="46"/>
        <v>-0.16962195169497193</v>
      </c>
      <c r="N446" s="13">
        <f t="shared" si="47"/>
        <v>1.210854768271686E-3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7.695884922396746</v>
      </c>
      <c r="H447" s="10">
        <f t="shared" si="48"/>
        <v>-0.13299697123725074</v>
      </c>
      <c r="I447">
        <f t="shared" si="44"/>
        <v>-1.0639757698980059</v>
      </c>
      <c r="K447">
        <f t="shared" si="45"/>
        <v>-7.7322456650516123E-3</v>
      </c>
      <c r="M447">
        <f t="shared" si="46"/>
        <v>-0.16770971488797201</v>
      </c>
      <c r="N447" s="13">
        <f t="shared" si="47"/>
        <v>1.2049745717606899E-3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7.709737599845873</v>
      </c>
      <c r="H448" s="10">
        <f t="shared" si="48"/>
        <v>-0.13119276497663809</v>
      </c>
      <c r="I448">
        <f t="shared" si="44"/>
        <v>-1.0495421198131047</v>
      </c>
      <c r="K448">
        <f t="shared" si="45"/>
        <v>-7.6090459020653712E-3</v>
      </c>
      <c r="M448">
        <f t="shared" si="46"/>
        <v>-0.16581911762172621</v>
      </c>
      <c r="N448" s="13">
        <f t="shared" si="47"/>
        <v>1.1989842975020011E-3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7.7235902772949991</v>
      </c>
      <c r="H449" s="10">
        <f t="shared" si="48"/>
        <v>-0.12941171542523763</v>
      </c>
      <c r="I449">
        <f t="shared" si="44"/>
        <v>-1.0352937234019011</v>
      </c>
      <c r="K449">
        <f t="shared" si="45"/>
        <v>-7.487813104498941E-3</v>
      </c>
      <c r="M449">
        <f t="shared" si="46"/>
        <v>-0.16394991399273287</v>
      </c>
      <c r="N449" s="13">
        <f t="shared" si="47"/>
        <v>1.19288716028773E-3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7.7374429547441252</v>
      </c>
      <c r="H450" s="10">
        <f t="shared" si="48"/>
        <v>-0.12765354661119746</v>
      </c>
      <c r="I450">
        <f t="shared" si="44"/>
        <v>-1.0212283728895797</v>
      </c>
      <c r="K450">
        <f t="shared" si="45"/>
        <v>-7.3685157873865743E-3</v>
      </c>
      <c r="M450">
        <f t="shared" si="46"/>
        <v>-0.16210186090202788</v>
      </c>
      <c r="N450" s="13">
        <f t="shared" si="47"/>
        <v>1.1866863574798315E-3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7.7512956321932514</v>
      </c>
      <c r="H451" s="10">
        <f t="shared" si="48"/>
        <v>-0.12591798552825267</v>
      </c>
      <c r="I451">
        <f t="shared" si="44"/>
        <v>-1.0073438842260214</v>
      </c>
      <c r="K451">
        <f t="shared" si="45"/>
        <v>-7.2511229713765092E-3</v>
      </c>
      <c r="M451">
        <f t="shared" si="46"/>
        <v>-0.1602747180231901</v>
      </c>
      <c r="N451" s="13">
        <f t="shared" si="47"/>
        <v>1.1803850677286891E-3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7.7651483096423783</v>
      </c>
      <c r="H452" s="10">
        <f t="shared" si="48"/>
        <v>-0.12420476210829734</v>
      </c>
      <c r="I452">
        <f t="shared" si="44"/>
        <v>-0.99363809686637872</v>
      </c>
      <c r="K452">
        <f t="shared" si="45"/>
        <v>-7.1356041745785003E-3</v>
      </c>
      <c r="M452">
        <f t="shared" si="46"/>
        <v>-0.15846824777070845</v>
      </c>
      <c r="N452" s="13">
        <f t="shared" si="47"/>
        <v>1.1739864497382515E-3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7.7790009870915044</v>
      </c>
      <c r="H453" s="10">
        <f t="shared" si="48"/>
        <v>-0.12251360919416064</v>
      </c>
      <c r="I453">
        <f t="shared" si="44"/>
        <v>-0.98010887355328513</v>
      </c>
      <c r="K453">
        <f t="shared" si="45"/>
        <v>-7.0219294045434141E-3</v>
      </c>
      <c r="M453">
        <f t="shared" si="46"/>
        <v>-0.15668221526870407</v>
      </c>
      <c r="N453" s="13">
        <f t="shared" si="47"/>
        <v>1.1674936410773263E-3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7.7928536645406306</v>
      </c>
      <c r="H454" s="10">
        <f t="shared" si="48"/>
        <v>-0.12084426251258978</v>
      </c>
      <c r="I454">
        <f t="shared" si="44"/>
        <v>-0.96675410010071827</v>
      </c>
      <c r="K454">
        <f t="shared" si="45"/>
        <v>-6.9100691503727182E-3</v>
      </c>
      <c r="M454">
        <f t="shared" si="46"/>
        <v>-0.15491638832000784</v>
      </c>
      <c r="N454" s="13">
        <f t="shared" si="47"/>
        <v>1.1609097570365236E-3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7.8067063419897575</v>
      </c>
      <c r="H455" s="10">
        <f t="shared" si="48"/>
        <v>-0.11919646064743464</v>
      </c>
      <c r="I455">
        <f t="shared" si="44"/>
        <v>-0.9535716851794771</v>
      </c>
      <c r="K455">
        <f t="shared" si="45"/>
        <v>-6.7999943749558886E-3</v>
      </c>
      <c r="M455">
        <f t="shared" si="46"/>
        <v>-0.15317053737558511</v>
      </c>
      <c r="N455" s="13">
        <f t="shared" si="47"/>
        <v>1.1542378895302557E-3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7.8205590194388828</v>
      </c>
      <c r="H456" s="10">
        <f t="shared" si="48"/>
        <v>-0.11756994501303586</v>
      </c>
      <c r="I456">
        <f t="shared" si="44"/>
        <v>-0.94055956010428687</v>
      </c>
      <c r="K456">
        <f t="shared" si="45"/>
        <v>-6.691676507333562E-3</v>
      </c>
      <c r="M456">
        <f t="shared" si="46"/>
        <v>-0.15144443550430753</v>
      </c>
      <c r="N456" s="13">
        <f t="shared" si="47"/>
        <v>1.1474811060432548E-3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7.8344116968880098</v>
      </c>
      <c r="H457" s="10">
        <f t="shared" si="48"/>
        <v>-0.11596445982781194</v>
      </c>
      <c r="I457">
        <f t="shared" si="44"/>
        <v>-0.92771567862249549</v>
      </c>
      <c r="K457">
        <f t="shared" si="45"/>
        <v>-6.5850874351843043E-3</v>
      </c>
      <c r="M457">
        <f t="shared" si="46"/>
        <v>-0.14973785836306511</v>
      </c>
      <c r="N457" s="13">
        <f t="shared" si="47"/>
        <v>1.140642448621041E-3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7.8482643743371359</v>
      </c>
      <c r="H458" s="10">
        <f t="shared" si="48"/>
        <v>-0.11437975208804682</v>
      </c>
      <c r="I458">
        <f t="shared" si="44"/>
        <v>-0.91503801670437457</v>
      </c>
      <c r="K458">
        <f t="shared" si="45"/>
        <v>-6.4801994974331865E-3</v>
      </c>
      <c r="M458">
        <f t="shared" si="46"/>
        <v>-0.14805058416721822</v>
      </c>
      <c r="N458" s="13">
        <f t="shared" si="47"/>
        <v>1.1337249329037579E-3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7.8621170517862629</v>
      </c>
      <c r="H459" s="10">
        <f t="shared" si="48"/>
        <v>-0.11281557154187485</v>
      </c>
      <c r="I459">
        <f t="shared" si="44"/>
        <v>-0.90252457233499883</v>
      </c>
      <c r="K459">
        <f t="shared" si="45"/>
        <v>-6.3769854769799763E-3</v>
      </c>
      <c r="M459">
        <f t="shared" si="46"/>
        <v>-0.14638239366138256</v>
      </c>
      <c r="N459" s="13">
        <f t="shared" si="47"/>
        <v>1.1267315472026718E-3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7.875969729235389</v>
      </c>
      <c r="H460" s="10">
        <f t="shared" si="48"/>
        <v>-0.11127167066346154</v>
      </c>
      <c r="I460">
        <f t="shared" si="44"/>
        <v>-0.89017336530769231</v>
      </c>
      <c r="K460">
        <f t="shared" si="45"/>
        <v>-6.2754185935451406E-3</v>
      </c>
      <c r="M460">
        <f t="shared" si="46"/>
        <v>-0.14473307009054504</v>
      </c>
      <c r="N460" s="13">
        <f t="shared" si="47"/>
        <v>1.1196652516188238E-3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7.8898224066845142</v>
      </c>
      <c r="H461" s="10">
        <f t="shared" si="48"/>
        <v>-0.10974780462738094</v>
      </c>
      <c r="I461">
        <f t="shared" si="44"/>
        <v>-0.87798243701904755</v>
      </c>
      <c r="K461">
        <f t="shared" si="45"/>
        <v>-6.1754724966316321E-3</v>
      </c>
      <c r="M461">
        <f t="shared" si="46"/>
        <v>-0.14310239917150799</v>
      </c>
      <c r="N461" s="13">
        <f t="shared" si="47"/>
        <v>1.1125289772031101E-3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7.9036750841336412</v>
      </c>
      <c r="H462" s="10">
        <f t="shared" si="48"/>
        <v>-0.10824373128318525</v>
      </c>
      <c r="I462">
        <f t="shared" si="44"/>
        <v>-0.86594985026548199</v>
      </c>
      <c r="K462">
        <f t="shared" si="45"/>
        <v>-6.0771212586006448E-3</v>
      </c>
      <c r="M462">
        <f t="shared" si="46"/>
        <v>-0.14149016906465531</v>
      </c>
      <c r="N462" s="13">
        <f t="shared" si="47"/>
        <v>1.1053256251571599E-3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7.9175277615827673</v>
      </c>
      <c r="H463" s="10">
        <f t="shared" si="48"/>
        <v>-0.10675921113016858</v>
      </c>
      <c r="I463">
        <f t="shared" si="44"/>
        <v>-0.85407368904134862</v>
      </c>
      <c r="K463">
        <f t="shared" si="45"/>
        <v>-5.9803393678595088E-3</v>
      </c>
      <c r="M463">
        <f t="shared" si="46"/>
        <v>-0.13989617034604046</v>
      </c>
      <c r="N463" s="13">
        <f t="shared" si="47"/>
        <v>1.0980580660743566E-3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7.9313804390318943</v>
      </c>
      <c r="H464" s="10">
        <f t="shared" si="48"/>
        <v>-0.10529400729232086</v>
      </c>
      <c r="I464">
        <f t="shared" si="44"/>
        <v>-0.84235205833856686</v>
      </c>
      <c r="K464">
        <f t="shared" si="45"/>
        <v>-5.8851017221597949E-3</v>
      </c>
      <c r="M464">
        <f t="shared" si="46"/>
        <v>-0.13832019597978962</v>
      </c>
      <c r="N464" s="13">
        <f t="shared" si="47"/>
        <v>1.0907291392202895E-3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7.9452331164810204</v>
      </c>
      <c r="H465" s="10">
        <f t="shared" si="48"/>
        <v>-0.103847885493473</v>
      </c>
      <c r="I465">
        <f t="shared" si="44"/>
        <v>-0.830783083947784</v>
      </c>
      <c r="K465">
        <f t="shared" si="45"/>
        <v>-5.7913836220038978E-3</v>
      </c>
      <c r="M465">
        <f t="shared" si="46"/>
        <v>-0.1367620412908189</v>
      </c>
      <c r="N465" s="13">
        <f t="shared" si="47"/>
        <v>1.0833416518519585E-3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7.9590857939301474</v>
      </c>
      <c r="H466" s="10">
        <f t="shared" si="48"/>
        <v>-0.10242061403262989</v>
      </c>
      <c r="I466">
        <f t="shared" si="44"/>
        <v>-0.81936491226103914</v>
      </c>
      <c r="K466">
        <f t="shared" si="45"/>
        <v>-5.6991607641583564E-3</v>
      </c>
      <c r="M466">
        <f t="shared" si="46"/>
        <v>-0.13522150393786034</v>
      </c>
      <c r="N466" s="13">
        <f t="shared" si="47"/>
        <v>1.0758983785750485E-3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7.9729384713792726</v>
      </c>
      <c r="H467" s="10">
        <f t="shared" si="48"/>
        <v>-0.10101196375949237</v>
      </c>
      <c r="I467">
        <f t="shared" si="44"/>
        <v>-0.80809571007593894</v>
      </c>
      <c r="K467">
        <f t="shared" si="45"/>
        <v>-5.6084092352721455E-3</v>
      </c>
      <c r="M467">
        <f t="shared" si="46"/>
        <v>-0.13369838388679575</v>
      </c>
      <c r="N467" s="13">
        <f t="shared" si="47"/>
        <v>1.0684020607385838E-3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7.9867911488283996</v>
      </c>
      <c r="H468" s="10">
        <f t="shared" si="48"/>
        <v>-9.9621708050164626E-2</v>
      </c>
      <c r="I468">
        <f t="shared" ref="I468:I469" si="50">H468*$E$6</f>
        <v>-0.79697366440131701</v>
      </c>
      <c r="K468">
        <f t="shared" ref="K468:K469" si="51">$L$9*$L$4*EXP(-$L$6*(G468/$L$10-1))+6*$L$4*EXP(-$L$6*(2/SQRT(3)*G468/$L$10-1))-SQRT($L$9*$L$5^2*EXP(-2*$L$7*(G468/$L$10-1))+6*$L$5^2*EXP(-2*$L$7*(2/SQRT(3)*G468/$L$10-1)))</f>
        <v>-5.5191055055981535E-3</v>
      </c>
      <c r="M468">
        <f t="shared" ref="M468:M469" si="52">$L$9*$O$6*EXP(-$O$4*(G468/$L$10-1))+6*$O$6*EXP(-$O$4*(2/SQRT(3)*G468/$L$10-1))-SQRT($L$9*$O$7^2*EXP(-2*$O$5*(G468/$L$10-1))+6*$O$7^2*EXP(-2*$O$5*(2/SQRT(3)*G468/$L$10-1)))</f>
        <v>-0.13219248338429135</v>
      </c>
      <c r="N468" s="13">
        <f t="shared" ref="N468:N469" si="53">(M468-H468)^2*O468</f>
        <v>1.0608554058661576E-3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8.0006438262775266</v>
      </c>
      <c r="H469" s="10">
        <f t="shared" si="48"/>
        <v>-9.8249622783048191E-2</v>
      </c>
      <c r="I469">
        <f t="shared" si="50"/>
        <v>-0.78599698226438552</v>
      </c>
      <c r="K469">
        <f t="shared" si="51"/>
        <v>-5.4312264228163921E-3</v>
      </c>
      <c r="M469">
        <f t="shared" si="52"/>
        <v>-0.1307036069317345</v>
      </c>
      <c r="N469" s="13">
        <f t="shared" si="53"/>
        <v>1.0532610871231819E-3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E1" workbookViewId="0">
      <selection activeCell="V10" sqref="V10"/>
    </sheetView>
  </sheetViews>
  <sheetFormatPr defaultRowHeight="18.75" x14ac:dyDescent="0.4"/>
  <cols>
    <col min="1" max="1" width="14.25" customWidth="1"/>
    <col min="3" max="3" width="9.87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189</v>
      </c>
      <c r="B2" s="1" t="s">
        <v>6</v>
      </c>
      <c r="D2" s="1" t="s">
        <v>4</v>
      </c>
      <c r="E2" s="1" t="s">
        <v>6</v>
      </c>
      <c r="G2" s="1" t="s">
        <v>261</v>
      </c>
      <c r="H2" s="1" t="s">
        <v>260</v>
      </c>
      <c r="K2" s="1" t="s">
        <v>22</v>
      </c>
      <c r="L2" s="1" t="s">
        <v>63</v>
      </c>
      <c r="N2" s="1" t="s">
        <v>22</v>
      </c>
      <c r="O2" s="1" t="s">
        <v>42</v>
      </c>
    </row>
    <row r="3" spans="1:27" x14ac:dyDescent="0.4">
      <c r="A3" s="2" t="s">
        <v>175</v>
      </c>
      <c r="B3" s="1" t="s">
        <v>134</v>
      </c>
      <c r="D3" s="15" t="str">
        <f>A3</f>
        <v>HCP</v>
      </c>
      <c r="E3" s="1" t="str">
        <f>B3</f>
        <v>Co</v>
      </c>
      <c r="G3" s="15" t="str">
        <f>D3</f>
        <v>HCP</v>
      </c>
      <c r="H3" s="1" t="str">
        <f>E3</f>
        <v>Co</v>
      </c>
      <c r="K3" s="15" t="str">
        <f>A3</f>
        <v>HCP</v>
      </c>
      <c r="L3" s="1" t="str">
        <f>B3</f>
        <v>Co</v>
      </c>
      <c r="N3" s="15" t="str">
        <f>A3</f>
        <v>HCP</v>
      </c>
      <c r="O3" s="1" t="str">
        <f>L3</f>
        <v>Co</v>
      </c>
      <c r="Q3" s="32" t="s">
        <v>31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5">
        <v>-7.1082999999999998</v>
      </c>
      <c r="D4" s="18" t="s">
        <v>8</v>
      </c>
      <c r="E4" s="4">
        <f>MIN(H13,H4)</f>
        <v>2.4802378132626175</v>
      </c>
      <c r="G4" s="2" t="s">
        <v>257</v>
      </c>
      <c r="H4" s="1">
        <v>2.5007837999999998</v>
      </c>
      <c r="K4" s="2" t="s">
        <v>27</v>
      </c>
      <c r="L4" s="4">
        <v>8.1199999999999994E-2</v>
      </c>
      <c r="N4" s="18" t="s">
        <v>23</v>
      </c>
      <c r="O4" s="4">
        <f>O5*2.95</f>
        <v>9.9986756751798183</v>
      </c>
      <c r="P4" s="11" t="s">
        <v>266</v>
      </c>
      <c r="Q4" s="26" t="s">
        <v>29</v>
      </c>
      <c r="AA4" s="27"/>
    </row>
    <row r="5" spans="1:27" x14ac:dyDescent="0.4">
      <c r="A5" s="2" t="s">
        <v>20</v>
      </c>
      <c r="B5" s="5">
        <v>21.844999999999999</v>
      </c>
      <c r="D5" s="2" t="s">
        <v>3</v>
      </c>
      <c r="E5" s="5">
        <f>O10</f>
        <v>4.9963152245224705E-2</v>
      </c>
      <c r="G5" s="2" t="s">
        <v>258</v>
      </c>
      <c r="H5" s="1">
        <v>4.0333310000000004</v>
      </c>
      <c r="K5" s="2" t="s">
        <v>28</v>
      </c>
      <c r="L5" s="4">
        <v>1.1081000000000001</v>
      </c>
      <c r="N5" s="12" t="s">
        <v>24</v>
      </c>
      <c r="O5" s="4">
        <v>3.3893815848067179</v>
      </c>
      <c r="P5" t="s">
        <v>53</v>
      </c>
      <c r="Q5" s="28" t="s">
        <v>30</v>
      </c>
      <c r="R5" s="29">
        <f>L10</f>
        <v>2.4802378132626175</v>
      </c>
      <c r="S5" s="29">
        <f>L6</f>
        <v>11.559699999999999</v>
      </c>
      <c r="T5" s="29">
        <f>L7</f>
        <v>2.8315999999999999</v>
      </c>
      <c r="U5" s="29">
        <f>L4</f>
        <v>8.1199999999999994E-2</v>
      </c>
      <c r="V5" s="29">
        <f>L5</f>
        <v>1.1081000000000001</v>
      </c>
      <c r="W5" s="63">
        <f>($L$10*(SQRT(4/3+$H$11^2/4)*($H$4/$E$4))+$L$10*($H$5/$E$4))/2</f>
        <v>3.7777375616062372</v>
      </c>
      <c r="X5" s="63">
        <f>$L$10*($H$5/$E$4)</f>
        <v>4.0333310000000004</v>
      </c>
      <c r="Y5" s="30" t="s">
        <v>117</v>
      </c>
      <c r="Z5" s="30" t="str">
        <f>B3</f>
        <v>Co</v>
      </c>
      <c r="AA5" s="31" t="str">
        <f>B3</f>
        <v>Co</v>
      </c>
    </row>
    <row r="6" spans="1:27" x14ac:dyDescent="0.4">
      <c r="A6" s="2" t="s">
        <v>0</v>
      </c>
      <c r="B6" s="1">
        <v>1.2589999999999999</v>
      </c>
      <c r="D6" s="2" t="s">
        <v>13</v>
      </c>
      <c r="E6" s="1">
        <v>12</v>
      </c>
      <c r="F6" t="s">
        <v>14</v>
      </c>
      <c r="K6" s="2" t="s">
        <v>23</v>
      </c>
      <c r="L6" s="4">
        <v>11.559699999999999</v>
      </c>
      <c r="N6" s="12" t="s">
        <v>27</v>
      </c>
      <c r="O6" s="4">
        <v>0.31745888142545875</v>
      </c>
      <c r="P6" t="s">
        <v>53</v>
      </c>
    </row>
    <row r="7" spans="1:27" x14ac:dyDescent="0.4">
      <c r="A7" s="18" t="s">
        <v>1</v>
      </c>
      <c r="B7" s="5">
        <v>0</v>
      </c>
      <c r="C7" t="s">
        <v>267</v>
      </c>
      <c r="D7" s="2" t="s">
        <v>32</v>
      </c>
      <c r="E7" s="1">
        <v>2</v>
      </c>
      <c r="F7" t="s">
        <v>33</v>
      </c>
      <c r="K7" s="2" t="s">
        <v>24</v>
      </c>
      <c r="L7" s="4">
        <v>2.8315999999999999</v>
      </c>
      <c r="N7" s="12" t="s">
        <v>28</v>
      </c>
      <c r="O7" s="4">
        <v>3.1135951463941121</v>
      </c>
      <c r="P7" t="s">
        <v>53</v>
      </c>
      <c r="Q7" s="23" t="s">
        <v>43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255</v>
      </c>
      <c r="N8" s="11" t="s">
        <v>266</v>
      </c>
      <c r="Q8" s="26" t="s">
        <v>253</v>
      </c>
      <c r="AA8" s="27"/>
    </row>
    <row r="9" spans="1:27" x14ac:dyDescent="0.4">
      <c r="A9" s="11" t="s">
        <v>21</v>
      </c>
      <c r="K9" s="3" t="s">
        <v>13</v>
      </c>
      <c r="L9" s="1">
        <f>E6</f>
        <v>12</v>
      </c>
      <c r="M9" t="s">
        <v>14</v>
      </c>
      <c r="N9" s="3" t="s">
        <v>265</v>
      </c>
      <c r="O9" s="1">
        <f>O4/O5</f>
        <v>2.95</v>
      </c>
      <c r="Q9" s="28" t="s">
        <v>30</v>
      </c>
      <c r="R9" s="29">
        <f>L10</f>
        <v>2.4802378132626175</v>
      </c>
      <c r="S9" s="29">
        <f>O4</f>
        <v>9.9986756751798183</v>
      </c>
      <c r="T9" s="29">
        <f>O5</f>
        <v>3.3893815848067179</v>
      </c>
      <c r="U9" s="29">
        <f>O6</f>
        <v>0.31745888142545875</v>
      </c>
      <c r="V9" s="29">
        <f>O7</f>
        <v>3.1135951463941121</v>
      </c>
      <c r="W9" s="63">
        <f>($L$10*(SQRT(4/3+$H$11^2/4)*($H$4/$E$4))+$L$10*($H$5/$E$4))/2</f>
        <v>3.7777375616062372</v>
      </c>
      <c r="X9" s="63">
        <f>$L$10*($H$5/$E$4)</f>
        <v>4.0333310000000004</v>
      </c>
      <c r="Y9" s="30" t="s">
        <v>117</v>
      </c>
      <c r="Z9" s="30" t="str">
        <f>B3</f>
        <v>Co</v>
      </c>
      <c r="AA9" s="31" t="str">
        <f>B3</f>
        <v>Co</v>
      </c>
    </row>
    <row r="10" spans="1:27" x14ac:dyDescent="0.4">
      <c r="A10" s="1" t="s">
        <v>36</v>
      </c>
      <c r="B10" s="1" t="s">
        <v>7</v>
      </c>
      <c r="D10" s="1" t="s">
        <v>5</v>
      </c>
      <c r="E10" s="1" t="s">
        <v>7</v>
      </c>
      <c r="G10" s="1" t="s">
        <v>264</v>
      </c>
      <c r="H10" s="1" t="s">
        <v>263</v>
      </c>
      <c r="K10" s="3" t="s">
        <v>25</v>
      </c>
      <c r="L10" s="4">
        <f>$E$11</f>
        <v>2.4802378132626175</v>
      </c>
      <c r="M10" t="s">
        <v>34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37</v>
      </c>
      <c r="B11" s="4">
        <f>($B$5*$E$7)^(1/3)</f>
        <v>3.5220378179613241</v>
      </c>
      <c r="D11" s="3" t="s">
        <v>8</v>
      </c>
      <c r="E11" s="4">
        <f>E4</f>
        <v>2.4802378132626175</v>
      </c>
      <c r="G11" s="22" t="s">
        <v>254</v>
      </c>
      <c r="H11" s="1">
        <f>H5/H4</f>
        <v>1.6128267465584194</v>
      </c>
      <c r="N11" s="64" t="s">
        <v>268</v>
      </c>
      <c r="O11" s="20">
        <f>G118</f>
        <v>2.892138133938924</v>
      </c>
      <c r="Q11" s="33" t="s">
        <v>47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38</v>
      </c>
      <c r="B12" s="4">
        <f>(B5*E7/H11/(SQRT(3)/2))^(1/3)</f>
        <v>3.1508028671905981</v>
      </c>
      <c r="C12" t="s">
        <v>256</v>
      </c>
      <c r="D12" s="3" t="s">
        <v>2</v>
      </c>
      <c r="E12" s="4">
        <f>(9*$B$6*$B$5/(-$B$4))^(1/2)</f>
        <v>5.9010224925449561</v>
      </c>
      <c r="G12" s="22" t="s">
        <v>259</v>
      </c>
      <c r="H12" s="1">
        <f>H4^3*H11*SQRT(3)/2</f>
        <v>21.844735508169268</v>
      </c>
      <c r="N12" t="s">
        <v>269</v>
      </c>
      <c r="Q12" s="26" t="s">
        <v>45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262</v>
      </c>
      <c r="H13" s="1">
        <f>H4/2*SQRT(4/3+(H11)^2)</f>
        <v>2.4802378132626175</v>
      </c>
      <c r="I13" s="1">
        <f>MAX(H13,H4)</f>
        <v>2.5007837999999998</v>
      </c>
      <c r="Q13" s="26" t="s">
        <v>46</v>
      </c>
      <c r="AA13" s="27"/>
    </row>
    <row r="14" spans="1:27" x14ac:dyDescent="0.4">
      <c r="A14" s="3" t="s">
        <v>105</v>
      </c>
      <c r="B14" s="1">
        <f>(B7-1)/(2*E12)-1/3</f>
        <v>-0.4180644118255224</v>
      </c>
      <c r="D14" s="3" t="s">
        <v>15</v>
      </c>
      <c r="E14" s="4">
        <f>-(1+$E$13+$E$5*$E$13^3)*EXP(-$E$13)</f>
        <v>-1</v>
      </c>
      <c r="Q14" s="28" t="s">
        <v>49</v>
      </c>
      <c r="R14" s="30"/>
      <c r="S14" s="30"/>
      <c r="T14" s="30"/>
      <c r="U14" s="30"/>
      <c r="V14" s="30"/>
      <c r="W14" s="30"/>
      <c r="X14" s="30"/>
      <c r="Y14" s="30"/>
      <c r="Z14" s="30"/>
      <c r="AA14" s="31"/>
    </row>
    <row r="15" spans="1:27" x14ac:dyDescent="0.4">
      <c r="D15" s="3" t="s">
        <v>12</v>
      </c>
      <c r="E15" s="4">
        <f>-(-$B$4)*(1+$E$13+$E$5*$E$13^3)*EXP(-$E$13)</f>
        <v>-7.1082999999999998</v>
      </c>
    </row>
    <row r="16" spans="1:27" x14ac:dyDescent="0.4">
      <c r="D16" s="3" t="s">
        <v>9</v>
      </c>
      <c r="E16" s="4">
        <f>$E$15*$E$6</f>
        <v>-85.299599999999998</v>
      </c>
      <c r="Q16" s="1" t="s">
        <v>58</v>
      </c>
      <c r="R16" s="1"/>
      <c r="S16" s="1"/>
      <c r="T16" s="1" t="s">
        <v>69</v>
      </c>
    </row>
    <row r="17" spans="1:25" x14ac:dyDescent="0.4">
      <c r="A17" t="s">
        <v>19</v>
      </c>
      <c r="Q17" s="1" t="s">
        <v>54</v>
      </c>
      <c r="R17" s="19">
        <f>B4/L9+O7/SQRT(L9)</f>
        <v>0.30645916462574319</v>
      </c>
      <c r="S17" s="1" t="s">
        <v>55</v>
      </c>
      <c r="T17" s="1" t="s">
        <v>70</v>
      </c>
    </row>
    <row r="18" spans="1:25" x14ac:dyDescent="0.4">
      <c r="D18" s="9" t="s">
        <v>10</v>
      </c>
      <c r="E18" s="9" t="s">
        <v>15</v>
      </c>
      <c r="G18" s="8" t="s">
        <v>16</v>
      </c>
      <c r="H18" t="s">
        <v>17</v>
      </c>
      <c r="I18" t="s">
        <v>18</v>
      </c>
      <c r="K18" t="s">
        <v>26</v>
      </c>
      <c r="M18" t="s">
        <v>40</v>
      </c>
      <c r="N18" t="s">
        <v>41</v>
      </c>
      <c r="O18" t="s">
        <v>48</v>
      </c>
      <c r="P18" t="s">
        <v>44</v>
      </c>
      <c r="Q18" s="2" t="s">
        <v>59</v>
      </c>
      <c r="R18" s="1">
        <v>2.95</v>
      </c>
      <c r="S18" s="1" t="s">
        <v>57</v>
      </c>
      <c r="T18" s="1" t="s">
        <v>71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2.0599313635929168</v>
      </c>
      <c r="H19" s="10">
        <f>-(-$B$4)*(1+D19+$E$5*D19^3)*EXP(-D19)</f>
        <v>0.96540615037854016</v>
      </c>
      <c r="I19">
        <f>H19*$E$6</f>
        <v>11.584873804542482</v>
      </c>
      <c r="K19">
        <f>($L$9/2)*$L$4*EXP(-$L$6*(G19/$L$10-1))+($L$9/2)*$L$4*EXP(-$L$6*(($H$4/$E$4)*G19/$L$10-1))+($L$9/2)*$L$4*EXP(-$L$6*(SQRT(4/3+$H$11^2/4)*G19/$L$10-1))-SQRT(($L$9/2)*$L$5^2*EXP(-2*$L$7*(G19/$L$10-1))+($L$9/2)*$L$5^2*EXP(-2*$L$7*(($H$4/$E$4)*G19/$L$10-1))+($L$9/2)*$L$5^2*EXP(-2*$L$7*(SQRT(4/3+$H$11^2/4)*G19/$L$10-1)))</f>
        <v>0.34640825971505329</v>
      </c>
      <c r="M19">
        <f>($L$9/2)*$O$6*EXP(-$O$4*(G19/$L$10-1))+($L$9/2)*$O$6*EXP(-$O$4*(($H$4/$E$4)*G19/$L$10-1))+($L$9/2)*$O$6*EXP(-$O$4*(SQRT(4/3+$H$11^2/4)*($H$4/$E$4)*G19/$L$10-1))-SQRT(($L$9/2)*$O$7^2*EXP(-2*$O$5*(G19/$L$10-1))+($L$9/2)*$O$7^2*EXP(-2*$O$5*(($H$4/$E$4)*G19/$L$10-1))+($L$9/2)*$O$7^2*EXP(-2*$O$5*(SQRT(4/3+$H$11^2/4)*($H$4/$E$4)*G19/$L$10-1)))</f>
        <v>0.97794275182373269</v>
      </c>
      <c r="N19" s="13">
        <f>(M19-H19)^2*O19</f>
        <v>1.5716637579560344E-4</v>
      </c>
      <c r="O19" s="13">
        <v>1</v>
      </c>
      <c r="P19" s="14">
        <f>SUMSQ(N26:N295)</f>
        <v>2.063126940035272E-5</v>
      </c>
      <c r="Q19" s="1" t="s">
        <v>68</v>
      </c>
      <c r="R19" s="19">
        <f>O4/(O4-O5)*-B4/SQRT(L9)</f>
        <v>3.10429174603021</v>
      </c>
      <c r="S19" s="1" t="s">
        <v>67</v>
      </c>
      <c r="T19" s="1" t="s">
        <v>70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2.0683374925863109</v>
      </c>
      <c r="H20" s="10">
        <f>-(-$B$4)*(1+D20+$E$5*D20^3)*EXP(-D20)</f>
        <v>0.5118453295196369</v>
      </c>
      <c r="I20">
        <f t="shared" ref="I20:I83" si="2">H20*$E$6</f>
        <v>6.1421439542356424</v>
      </c>
      <c r="K20">
        <f t="shared" ref="K20:K83" si="3">($L$9/2)*$L$4*EXP(-$L$6*(G20/$L$10-1))+($L$9/2)*$L$4*EXP(-$L$6*(($H$4/$E$4)*G20/$L$10-1))+($L$9/2)*$L$4*EXP(-$L$6*(SQRT(4/3+$H$11^2/4)*G20/$L$10-1))-SQRT(($L$9/2)*$L$5^2*EXP(-2*$L$7*(G20/$L$10-1))+($L$9/2)*$L$5^2*EXP(-2*$L$7*(($H$4/$E$4)*G20/$L$10-1))+($L$9/2)*$L$5^2*EXP(-2*$L$7*(SQRT(4/3+$H$11^2/4)*G20/$L$10-1)))</f>
        <v>0.14915010926752004</v>
      </c>
      <c r="M20">
        <f>($L$9/2)*$O$6*EXP(-$O$4*(G20/$L$10-1))+($L$9/2)*$O$6*EXP(-$O$4*(($H$4/$E$4)*G20/$L$10-1))+($L$9/2)*$O$6*EXP(-$O$4*(SQRT(4/3+$H$11^2/4)*($H$4/$E$4)*G20/$L$10-1))-SQRT(($L$9/2)*$O$7^2*EXP(-2*$O$5*(G20/$L$10-1))+($L$9/2)*$O$7^2*EXP(-2*$O$5*(($H$4/$E$4)*G20/$L$10-1))+($L$9/2)*$O$7^2*EXP(-2*$O$5*(SQRT(4/3+$H$11^2/4)*($H$4/$E$4)*G20/$L$10-1)))</f>
        <v>0.51895052528476526</v>
      </c>
      <c r="N20" s="13">
        <f t="shared" ref="N20:N83" si="4">(M20-H20)^2*O20</f>
        <v>5.0483806860797953E-5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2.076743621579705</v>
      </c>
      <c r="H21" s="10">
        <f t="shared" ref="H21:H84" si="5">-(-$B$4)*(1+D21+$E$5*D21^3)*EXP(-D21)</f>
        <v>7.8049794473855363E-2</v>
      </c>
      <c r="I21">
        <f t="shared" si="2"/>
        <v>0.93659753368626442</v>
      </c>
      <c r="K21">
        <f t="shared" si="3"/>
        <v>-3.8653758129566285E-2</v>
      </c>
      <c r="M21">
        <f t="shared" ref="M21:M83" si="6">($L$9/2)*$O$6*EXP(-$O$4*(G21/$L$10-1))+($L$9/2)*$O$6*EXP(-$O$4*(($H$4/$E$4)*G21/$L$10-1))+($L$9/2)*$O$6*EXP(-$O$4*(SQRT(4/3+$H$11^2/4)*($H$4/$E$4)*G21/$L$10-1))-SQRT(($L$9/2)*$O$7^2*EXP(-2*$O$5*(G21/$L$10-1))+($L$9/2)*$O$7^2*EXP(-2*$O$5*(($H$4/$E$4)*G21/$L$10-1))+($L$9/2)*$O$7^2*EXP(-2*$O$5*(SQRT(4/3+$H$11^2/4)*($H$4/$E$4)*G21/$L$10-1)))</f>
        <v>8.0406543720872747E-2</v>
      </c>
      <c r="N21" s="13">
        <f t="shared" si="4"/>
        <v>5.5542670133170063E-6</v>
      </c>
      <c r="O21" s="13">
        <v>1</v>
      </c>
      <c r="Q21" s="16" t="s">
        <v>60</v>
      </c>
      <c r="R21" s="19">
        <f>(O7/O6)/(O4/O5)</f>
        <v>3.3247013820791151</v>
      </c>
      <c r="S21" s="1" t="s">
        <v>61</v>
      </c>
      <c r="T21" s="1">
        <f>SQRT(L9)</f>
        <v>3.4641016151377544</v>
      </c>
      <c r="U21" s="1" t="s">
        <v>62</v>
      </c>
      <c r="V21" s="1">
        <f>R21-T21</f>
        <v>-0.13940023305863924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2.0851497505730991</v>
      </c>
      <c r="H22" s="10">
        <f t="shared" si="5"/>
        <v>-0.33667221422280008</v>
      </c>
      <c r="I22">
        <f t="shared" si="2"/>
        <v>-4.0400665706736012</v>
      </c>
      <c r="K22">
        <f t="shared" si="3"/>
        <v>-0.21738878934835171</v>
      </c>
      <c r="M22">
        <f t="shared" si="6"/>
        <v>-0.33843991818547536</v>
      </c>
      <c r="N22" s="13">
        <f t="shared" si="4"/>
        <v>3.1247772996578956E-6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2.0935558795664928</v>
      </c>
      <c r="H23" s="10">
        <f t="shared" si="5"/>
        <v>-0.73299022665995794</v>
      </c>
      <c r="I23">
        <f t="shared" si="2"/>
        <v>-8.7958827199194953</v>
      </c>
      <c r="K23">
        <f t="shared" si="3"/>
        <v>-0.38742522214475006</v>
      </c>
      <c r="M23">
        <f t="shared" si="6"/>
        <v>-0.73831334797716863</v>
      </c>
      <c r="N23" s="13">
        <f t="shared" si="4"/>
        <v>2.8335620557742856E-5</v>
      </c>
      <c r="O23" s="13">
        <v>1</v>
      </c>
      <c r="Q23" s="1" t="s">
        <v>66</v>
      </c>
      <c r="R23" s="1"/>
      <c r="V23" s="1" t="s">
        <v>113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2.1019620085598869</v>
      </c>
      <c r="H24" s="10">
        <f t="shared" si="5"/>
        <v>-1.1115522209330346</v>
      </c>
      <c r="I24">
        <f t="shared" si="2"/>
        <v>-13.338626651196416</v>
      </c>
      <c r="K24">
        <f t="shared" si="3"/>
        <v>-0.54911868233879702</v>
      </c>
      <c r="M24">
        <f t="shared" si="6"/>
        <v>-1.1199129023192675</v>
      </c>
      <c r="N24" s="13">
        <f t="shared" si="4"/>
        <v>6.990099324210154E-5</v>
      </c>
      <c r="O24" s="13">
        <v>1</v>
      </c>
      <c r="Q24" s="17" t="s">
        <v>64</v>
      </c>
      <c r="R24" s="19">
        <f>O5/(O4-O5)*-B4/L9</f>
        <v>0.30377350427350425</v>
      </c>
      <c r="V24" s="15" t="str">
        <f>D3</f>
        <v>HCP</v>
      </c>
      <c r="W24" s="1" t="str">
        <f>E3</f>
        <v>Co</v>
      </c>
      <c r="X24" t="s">
        <v>106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2.110368137553281</v>
      </c>
      <c r="H25" s="10">
        <f t="shared" si="5"/>
        <v>-1.4729852807225936</v>
      </c>
      <c r="I25">
        <f t="shared" si="2"/>
        <v>-17.675823368671125</v>
      </c>
      <c r="K25">
        <f t="shared" si="3"/>
        <v>-0.70281075747643396</v>
      </c>
      <c r="M25">
        <f t="shared" si="6"/>
        <v>-1.483913282470354</v>
      </c>
      <c r="N25" s="13">
        <f t="shared" si="4"/>
        <v>1.1942122219905501E-4</v>
      </c>
      <c r="O25" s="13">
        <v>1</v>
      </c>
      <c r="Q25" s="17" t="s">
        <v>65</v>
      </c>
      <c r="R25" s="19">
        <f>O4/(O4-O5)*-B4/SQRT(L9)</f>
        <v>3.10429174603021</v>
      </c>
      <c r="V25" s="2" t="s">
        <v>109</v>
      </c>
      <c r="W25" s="1">
        <f>(-B4/(12*PI()*B6*W26))^(1/2)</f>
        <v>0.32590790423889465</v>
      </c>
      <c r="X25" t="s">
        <v>107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2.1187742665466751</v>
      </c>
      <c r="H26" s="10">
        <f t="shared" si="5"/>
        <v>-1.8178962336317057</v>
      </c>
      <c r="I26">
        <f t="shared" si="2"/>
        <v>-21.81475480358047</v>
      </c>
      <c r="K26">
        <f t="shared" si="3"/>
        <v>-0.84882954790515264</v>
      </c>
      <c r="M26">
        <f t="shared" si="6"/>
        <v>-1.8309655794277049</v>
      </c>
      <c r="N26" s="13">
        <f t="shared" si="4"/>
        <v>1.7080779953540105E-4</v>
      </c>
      <c r="O26" s="13">
        <v>1</v>
      </c>
      <c r="V26" s="2" t="s">
        <v>110</v>
      </c>
      <c r="W26" s="1">
        <v>1.41</v>
      </c>
      <c r="X26" t="s">
        <v>108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2.1271803955400688</v>
      </c>
      <c r="H27" s="10">
        <f t="shared" si="5"/>
        <v>-2.146872270824741</v>
      </c>
      <c r="I27">
        <f t="shared" si="2"/>
        <v>-25.762467249896893</v>
      </c>
      <c r="K27">
        <f t="shared" si="3"/>
        <v>-0.98749019615831823</v>
      </c>
      <c r="M27">
        <f t="shared" si="6"/>
        <v>-2.1616980898060003</v>
      </c>
      <c r="N27" s="13">
        <f t="shared" si="4"/>
        <v>2.1980490846506981E-4</v>
      </c>
      <c r="O27" s="13">
        <v>1</v>
      </c>
      <c r="Q27" s="2" t="s">
        <v>73</v>
      </c>
      <c r="R27" s="1">
        <v>2.9511489195477254</v>
      </c>
      <c r="V27" s="2" t="s">
        <v>115</v>
      </c>
      <c r="W27" s="1">
        <v>1</v>
      </c>
      <c r="X27" s="3" t="s">
        <v>116</v>
      </c>
      <c r="Y27" s="1">
        <f>W27*B7</f>
        <v>0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2.1355865245334629</v>
      </c>
      <c r="H28" s="10">
        <f t="shared" si="5"/>
        <v>-2.4604815484961788</v>
      </c>
      <c r="I28">
        <f t="shared" si="2"/>
        <v>-29.525778581954146</v>
      </c>
      <c r="K28">
        <f t="shared" si="3"/>
        <v>-1.1190953955074052</v>
      </c>
      <c r="M28">
        <f t="shared" si="6"/>
        <v>-2.4767171034718523</v>
      </c>
      <c r="N28" s="13">
        <f t="shared" si="4"/>
        <v>2.635932453681138E-4</v>
      </c>
      <c r="O28" s="13">
        <v>1</v>
      </c>
      <c r="Q28" s="2" t="s">
        <v>3</v>
      </c>
      <c r="R28" s="1">
        <v>0.05</v>
      </c>
      <c r="V28" s="22" t="s">
        <v>111</v>
      </c>
      <c r="W28" s="1">
        <f>3*W25*(B7*W27-1)/W26</f>
        <v>-0.69342107284871213</v>
      </c>
      <c r="X28" t="s">
        <v>114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2.143992653526857</v>
      </c>
      <c r="H29" s="10">
        <f t="shared" si="5"/>
        <v>-2.7592737716835258</v>
      </c>
      <c r="I29">
        <f t="shared" si="2"/>
        <v>-33.111285260202308</v>
      </c>
      <c r="K29">
        <f t="shared" si="3"/>
        <v>-1.2439358785068633</v>
      </c>
      <c r="M29">
        <f t="shared" si="6"/>
        <v>-2.7766076639201849</v>
      </c>
      <c r="N29" s="13">
        <f t="shared" si="4"/>
        <v>3.0046382007210864E-4</v>
      </c>
      <c r="O29" s="13">
        <v>1</v>
      </c>
      <c r="Q29" s="17" t="s">
        <v>72</v>
      </c>
      <c r="R29" s="1">
        <f>ABS( -(SQRT(R27))^3/(R27-1)-(SQRT(1/R27)^3/(1/R27-1)) + (2+6*R28))</f>
        <v>2.6290081223123707E-12</v>
      </c>
      <c r="S29" t="s">
        <v>75</v>
      </c>
      <c r="V29" s="22" t="s">
        <v>73</v>
      </c>
      <c r="W29" s="1" t="e">
        <f>((W28+SQRT(W28^2-4))/2)^2</f>
        <v>#NUM!</v>
      </c>
      <c r="X29" t="s">
        <v>118</v>
      </c>
    </row>
    <row r="30" spans="1:25" x14ac:dyDescent="0.4">
      <c r="A30" t="s">
        <v>56</v>
      </c>
      <c r="D30" s="6">
        <v>-0.78</v>
      </c>
      <c r="E30" s="7">
        <f t="shared" si="0"/>
        <v>-0.42820094269014086</v>
      </c>
      <c r="G30">
        <f t="shared" si="1"/>
        <v>2.1523987825202511</v>
      </c>
      <c r="H30" s="10">
        <f t="shared" si="5"/>
        <v>-3.0437807609243284</v>
      </c>
      <c r="I30">
        <f t="shared" si="2"/>
        <v>-36.525369131091942</v>
      </c>
      <c r="K30">
        <f t="shared" si="3"/>
        <v>-1.3622908863236738</v>
      </c>
      <c r="M30">
        <f t="shared" si="6"/>
        <v>-3.0619343023440564</v>
      </c>
      <c r="N30" s="13">
        <f t="shared" si="4"/>
        <v>3.2955106607778103E-4</v>
      </c>
      <c r="O30" s="13">
        <v>1</v>
      </c>
      <c r="V30" s="22" t="s">
        <v>23</v>
      </c>
      <c r="W30" s="1">
        <f>1/(O5*W25^2)</f>
        <v>2.7777281971105299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2.1608049115136452</v>
      </c>
      <c r="H31" s="10">
        <f t="shared" si="5"/>
        <v>-3.3145170022435266</v>
      </c>
      <c r="I31">
        <f t="shared" si="2"/>
        <v>-39.77420402692232</v>
      </c>
      <c r="K31">
        <f t="shared" si="3"/>
        <v>-1.4744286196116878</v>
      </c>
      <c r="M31">
        <f t="shared" si="6"/>
        <v>-3.3332417463151476</v>
      </c>
      <c r="N31" s="13">
        <f t="shared" si="4"/>
        <v>3.506160405477038E-4</v>
      </c>
      <c r="O31" s="13">
        <v>1</v>
      </c>
      <c r="Q31" t="s">
        <v>74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2.1692110405070393</v>
      </c>
      <c r="H32" s="10">
        <f t="shared" si="5"/>
        <v>-3.5719801809440748</v>
      </c>
      <c r="I32">
        <f t="shared" si="2"/>
        <v>-42.863762171328901</v>
      </c>
      <c r="K32">
        <f t="shared" si="3"/>
        <v>-1.5806066716607763</v>
      </c>
      <c r="M32">
        <f t="shared" si="6"/>
        <v>-3.5910556039604842</v>
      </c>
      <c r="N32" s="13">
        <f t="shared" si="4"/>
        <v>3.6387176325496188E-4</v>
      </c>
      <c r="O32" s="13">
        <v>1</v>
      </c>
      <c r="Q32" s="21" t="s">
        <v>3</v>
      </c>
      <c r="R32" s="21" t="s">
        <v>73</v>
      </c>
      <c r="S32" t="s">
        <v>80</v>
      </c>
      <c r="T32" t="s">
        <v>81</v>
      </c>
      <c r="U32" t="s">
        <v>92</v>
      </c>
      <c r="V32" t="s">
        <v>90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2.1776171695004334</v>
      </c>
      <c r="H33" s="10">
        <f t="shared" si="5"/>
        <v>-3.8166516996607078</v>
      </c>
      <c r="I33">
        <f t="shared" si="2"/>
        <v>-45.799820395928492</v>
      </c>
      <c r="K33">
        <f t="shared" si="3"/>
        <v>-1.6810724445215448</v>
      </c>
      <c r="M33">
        <f t="shared" si="6"/>
        <v>-3.8358830244889912</v>
      </c>
      <c r="N33" s="13">
        <f t="shared" si="4"/>
        <v>3.6984385465094877E-4</v>
      </c>
      <c r="O33" s="13">
        <v>1</v>
      </c>
      <c r="Q33" s="20">
        <v>0.2</v>
      </c>
      <c r="R33" s="5">
        <v>8.1167990000000003</v>
      </c>
      <c r="T33" t="s">
        <v>85</v>
      </c>
      <c r="U33" t="s">
        <v>95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2.186023298493827</v>
      </c>
      <c r="H34" s="10">
        <f t="shared" si="5"/>
        <v>-4.0489971811241121</v>
      </c>
      <c r="I34">
        <f t="shared" si="2"/>
        <v>-48.587966173489349</v>
      </c>
      <c r="K34">
        <f t="shared" si="3"/>
        <v>-1.7760635487784966</v>
      </c>
      <c r="M34">
        <f t="shared" si="6"/>
        <v>-4.0682133358919401</v>
      </c>
      <c r="N34" s="13">
        <f t="shared" si="4"/>
        <v>3.692606040611191E-4</v>
      </c>
      <c r="O34" s="13">
        <v>1</v>
      </c>
      <c r="Q34" s="1">
        <v>0.15</v>
      </c>
      <c r="R34" s="5">
        <v>6.25</v>
      </c>
      <c r="T34" t="s">
        <v>85</v>
      </c>
      <c r="U34" t="s">
        <v>96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2.1944294274872211</v>
      </c>
      <c r="H35" s="10">
        <f t="shared" si="5"/>
        <v>-4.2694669560704277</v>
      </c>
      <c r="I35">
        <f t="shared" si="2"/>
        <v>-51.233603472845132</v>
      </c>
      <c r="K35">
        <f t="shared" si="3"/>
        <v>-1.8658081876177435</v>
      </c>
      <c r="M35">
        <f t="shared" si="6"/>
        <v>-4.2885186606120484</v>
      </c>
      <c r="N35" s="13">
        <f t="shared" si="4"/>
        <v>3.6296744594121273E-4</v>
      </c>
      <c r="O35" s="13">
        <v>1</v>
      </c>
      <c r="Q35" s="20">
        <v>0.1</v>
      </c>
      <c r="R35" s="5">
        <v>4.5397220000000003</v>
      </c>
      <c r="U35" t="s">
        <v>104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2.2028355564806152</v>
      </c>
      <c r="H36" s="10">
        <f t="shared" si="5"/>
        <v>-4.4784965367190424</v>
      </c>
      <c r="I36">
        <f t="shared" si="2"/>
        <v>-53.741958440628508</v>
      </c>
      <c r="K36">
        <f t="shared" si="3"/>
        <v>-1.9505255258094674</v>
      </c>
      <c r="M36">
        <f t="shared" si="6"/>
        <v>-4.4972545099477124</v>
      </c>
      <c r="N36" s="13">
        <f t="shared" si="4"/>
        <v>3.5186155964750084E-4</v>
      </c>
      <c r="O36" s="13">
        <v>1</v>
      </c>
      <c r="Q36" s="1">
        <v>9.5000000000000001E-2</v>
      </c>
      <c r="R36" s="5">
        <v>4.3764019999999997</v>
      </c>
      <c r="U36" t="s">
        <v>101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2.2112416854740093</v>
      </c>
      <c r="H37" s="10">
        <f t="shared" si="5"/>
        <v>-4.6765070762299228</v>
      </c>
      <c r="I37">
        <f t="shared" si="2"/>
        <v>-56.118084914759073</v>
      </c>
      <c r="K37">
        <f t="shared" si="3"/>
        <v>-2.030426044200909</v>
      </c>
      <c r="M37">
        <f t="shared" si="6"/>
        <v>-4.6948603579325017</v>
      </c>
      <c r="N37" s="13">
        <f t="shared" si="4"/>
        <v>3.368429492542168E-4</v>
      </c>
      <c r="O37" s="13">
        <v>1</v>
      </c>
      <c r="Q37" s="1">
        <v>0.09</v>
      </c>
      <c r="R37" s="5">
        <v>4.21</v>
      </c>
      <c r="U37" t="s">
        <v>97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2.219647814467403</v>
      </c>
      <c r="H38" s="10">
        <f t="shared" si="5"/>
        <v>-4.8639058145404688</v>
      </c>
      <c r="I38">
        <f t="shared" si="2"/>
        <v>-58.366869774485622</v>
      </c>
      <c r="K38">
        <f t="shared" si="3"/>
        <v>-2.1057118802916732</v>
      </c>
      <c r="M38">
        <f t="shared" si="6"/>
        <v>-4.8817601954033005</v>
      </c>
      <c r="N38" s="13">
        <f t="shared" si="4"/>
        <v>3.1877891599505273E-4</v>
      </c>
      <c r="O38" s="13">
        <v>1</v>
      </c>
      <c r="Q38" s="1">
        <v>8.5000000000000006E-2</v>
      </c>
      <c r="R38" s="5">
        <v>4.0533929999999998</v>
      </c>
      <c r="U38" t="s">
        <v>100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2.2280539434607971</v>
      </c>
      <c r="H39" s="10">
        <f t="shared" si="5"/>
        <v>-5.0410865109707377</v>
      </c>
      <c r="I39">
        <f t="shared" si="2"/>
        <v>-60.493038131648852</v>
      </c>
      <c r="K39">
        <f t="shared" si="3"/>
        <v>-2.176577155440619</v>
      </c>
      <c r="M39">
        <f t="shared" si="6"/>
        <v>-5.0583630649459295</v>
      </c>
      <c r="N39" s="13">
        <f t="shared" si="4"/>
        <v>2.984793172577152E-4</v>
      </c>
      <c r="O39" s="13">
        <v>1</v>
      </c>
      <c r="Q39" s="1">
        <v>0.08</v>
      </c>
      <c r="R39" s="5">
        <v>3.89</v>
      </c>
      <c r="U39" t="s">
        <v>78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2.2364600724541912</v>
      </c>
      <c r="H40" s="10">
        <f t="shared" si="5"/>
        <v>-5.2084298639751863</v>
      </c>
      <c r="I40">
        <f t="shared" si="2"/>
        <v>-62.501158367702232</v>
      </c>
      <c r="K40">
        <f t="shared" si="3"/>
        <v>-2.2432082892315552</v>
      </c>
      <c r="M40">
        <f t="shared" si="6"/>
        <v>-5.2250635773823522</v>
      </c>
      <c r="N40" s="13">
        <f t="shared" si="4"/>
        <v>2.7668042171173082E-4</v>
      </c>
      <c r="O40" s="13">
        <v>1</v>
      </c>
      <c r="Q40" s="1">
        <v>7.4999999999999997E-2</v>
      </c>
      <c r="R40" s="5">
        <v>3.7347440000000001</v>
      </c>
      <c r="T40" t="s">
        <v>86</v>
      </c>
      <c r="U40" t="s">
        <v>103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2.2448662014475849</v>
      </c>
      <c r="H41" s="10">
        <f t="shared" si="5"/>
        <v>-5.3663039184086072</v>
      </c>
      <c r="I41">
        <f t="shared" si="2"/>
        <v>-64.395647020903283</v>
      </c>
      <c r="K41">
        <f t="shared" si="3"/>
        <v>-2.3057843015042256</v>
      </c>
      <c r="M41">
        <f t="shared" si="6"/>
        <v>-5.3822424104407816</v>
      </c>
      <c r="N41" s="13">
        <f t="shared" si="4"/>
        <v>2.5403552825968508E-4</v>
      </c>
      <c r="O41" s="13">
        <v>1</v>
      </c>
      <c r="Q41" s="1">
        <v>7.0000000000000007E-2</v>
      </c>
      <c r="R41" s="5">
        <v>3.58</v>
      </c>
      <c r="S41" t="s">
        <v>77</v>
      </c>
      <c r="T41" t="s">
        <v>86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2.253272330440979</v>
      </c>
      <c r="H42" s="10">
        <f t="shared" si="5"/>
        <v>-5.5150644606637638</v>
      </c>
      <c r="I42">
        <f t="shared" si="2"/>
        <v>-66.180773527965158</v>
      </c>
      <c r="K42">
        <f t="shared" si="3"/>
        <v>-2.364477102536819</v>
      </c>
      <c r="M42">
        <f t="shared" si="6"/>
        <v>-5.5302667902271168</v>
      </c>
      <c r="N42" s="13">
        <f t="shared" si="4"/>
        <v>2.311108241527963E-4</v>
      </c>
      <c r="O42" s="13">
        <v>1</v>
      </c>
      <c r="Q42" s="1">
        <v>6.5000000000000002E-2</v>
      </c>
      <c r="R42" s="5">
        <v>3.4196749999999998</v>
      </c>
      <c r="U42" t="s">
        <v>102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2.2616784594343731</v>
      </c>
      <c r="H43" s="10">
        <f t="shared" si="5"/>
        <v>-5.6550554020283021</v>
      </c>
      <c r="I43">
        <f t="shared" si="2"/>
        <v>-67.860664824339622</v>
      </c>
      <c r="K43">
        <f t="shared" si="3"/>
        <v>-2.4194517718468536</v>
      </c>
      <c r="M43">
        <f t="shared" si="6"/>
        <v>-5.6694909560943536</v>
      </c>
      <c r="N43" s="13">
        <f t="shared" si="4"/>
        <v>2.0838522119389483E-4</v>
      </c>
      <c r="O43" s="13">
        <v>1</v>
      </c>
      <c r="Q43" s="1">
        <v>0.06</v>
      </c>
      <c r="R43" s="5">
        <v>3.26</v>
      </c>
      <c r="T43" t="s">
        <v>87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2.2700845884277672</v>
      </c>
      <c r="H44" s="10">
        <f t="shared" si="5"/>
        <v>-5.7866091505988946</v>
      </c>
      <c r="I44">
        <f t="shared" si="2"/>
        <v>-69.439309807186731</v>
      </c>
      <c r="K44">
        <f t="shared" si="3"/>
        <v>-2.4708668260589883</v>
      </c>
      <c r="M44">
        <f t="shared" si="6"/>
        <v>-5.8002566094860875</v>
      </c>
      <c r="N44" s="13">
        <f t="shared" si="4"/>
        <v>1.8625313407761982E-4</v>
      </c>
      <c r="O44" s="13">
        <v>1</v>
      </c>
      <c r="Q44" s="1">
        <v>5.5E-2</v>
      </c>
      <c r="R44" s="5">
        <v>3.1070509999999998</v>
      </c>
      <c r="T44" t="s">
        <v>78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2.2784907174211613</v>
      </c>
      <c r="H45" s="10">
        <f t="shared" si="5"/>
        <v>-5.9100469720812008</v>
      </c>
      <c r="I45">
        <f t="shared" si="2"/>
        <v>-70.920563664974409</v>
      </c>
      <c r="K45">
        <f t="shared" si="3"/>
        <v>-2.5188744762702844</v>
      </c>
      <c r="M45">
        <f t="shared" si="6"/>
        <v>-5.9228933473096532</v>
      </c>
      <c r="N45" s="13">
        <f t="shared" si="4"/>
        <v>1.650293565101966E-4</v>
      </c>
      <c r="O45" s="13">
        <v>1</v>
      </c>
      <c r="Q45" s="1">
        <v>0.05</v>
      </c>
      <c r="R45" s="5">
        <v>2.95</v>
      </c>
      <c r="S45" t="s">
        <v>79</v>
      </c>
      <c r="U45" t="s">
        <v>98</v>
      </c>
      <c r="V45" t="s">
        <v>91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2.2868968464145554</v>
      </c>
      <c r="H46" s="10">
        <f t="shared" si="5"/>
        <v>-6.0256793397950821</v>
      </c>
      <c r="I46">
        <f t="shared" si="2"/>
        <v>-72.308152077540981</v>
      </c>
      <c r="K46">
        <f t="shared" si="3"/>
        <v>-2.5636208753264862</v>
      </c>
      <c r="M46">
        <f t="shared" si="6"/>
        <v>-6.0377190803751102</v>
      </c>
      <c r="N46" s="13">
        <f t="shared" si="4"/>
        <v>1.4495535323437542E-4</v>
      </c>
      <c r="O46" s="13">
        <v>1</v>
      </c>
      <c r="Q46" s="1">
        <v>4.4999999999999998E-2</v>
      </c>
      <c r="R46" s="5">
        <v>2.7951359999999998</v>
      </c>
      <c r="T46" t="s">
        <v>88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2.2953029754079495</v>
      </c>
      <c r="H47" s="10">
        <f t="shared" si="5"/>
        <v>-6.1338062741956421</v>
      </c>
      <c r="I47">
        <f t="shared" si="2"/>
        <v>-73.605675290347705</v>
      </c>
      <c r="K47">
        <f t="shared" si="3"/>
        <v>-2.605246355406476</v>
      </c>
      <c r="M47">
        <f t="shared" si="6"/>
        <v>-6.1450404374175589</v>
      </c>
      <c r="N47" s="13">
        <f t="shared" si="4"/>
        <v>1.2620642329666889E-4</v>
      </c>
      <c r="O47" s="13">
        <v>1</v>
      </c>
      <c r="Q47" s="1">
        <v>0.04</v>
      </c>
      <c r="R47" s="5">
        <v>2.64</v>
      </c>
      <c r="T47" t="s">
        <v>88</v>
      </c>
      <c r="U47" t="s">
        <v>99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2.3037091044013436</v>
      </c>
      <c r="H48" s="10">
        <f t="shared" si="5"/>
        <v>-6.2347176722120237</v>
      </c>
      <c r="I48">
        <f t="shared" si="2"/>
        <v>-74.81661206654428</v>
      </c>
      <c r="K48">
        <f t="shared" si="3"/>
        <v>-2.6438856562962885</v>
      </c>
      <c r="M48">
        <f t="shared" si="6"/>
        <v>-6.2451531552020345</v>
      </c>
      <c r="N48" s="13">
        <f t="shared" si="4"/>
        <v>1.0889930523480572E-4</v>
      </c>
      <c r="O48" s="13">
        <v>1</v>
      </c>
      <c r="Q48" s="1">
        <v>3.5000000000000003E-2</v>
      </c>
      <c r="R48" s="5">
        <v>2.4810439999999998</v>
      </c>
      <c r="U48" t="s">
        <v>94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2.3121152333947377</v>
      </c>
      <c r="H49" s="10">
        <f t="shared" si="5"/>
        <v>-6.3286936266974623</v>
      </c>
      <c r="I49">
        <f t="shared" si="2"/>
        <v>-75.944323520369551</v>
      </c>
      <c r="K49">
        <f t="shared" si="3"/>
        <v>-2.6796681447189803</v>
      </c>
      <c r="M49">
        <f t="shared" si="6"/>
        <v>-6.3383424551928709</v>
      </c>
      <c r="N49" s="13">
        <f t="shared" si="4"/>
        <v>9.3099891333809005E-5</v>
      </c>
      <c r="O49" s="13">
        <v>1</v>
      </c>
      <c r="Q49" s="1">
        <v>0.03</v>
      </c>
      <c r="R49" s="5">
        <v>2.3199999999999998</v>
      </c>
      <c r="T49" t="s">
        <v>89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2.3205213623881318</v>
      </c>
      <c r="H50" s="10">
        <f t="shared" si="5"/>
        <v>-6.4160047362760011</v>
      </c>
      <c r="I50">
        <f t="shared" si="2"/>
        <v>-76.992056835312013</v>
      </c>
      <c r="K50">
        <f t="shared" si="3"/>
        <v>-2.7127180250721628</v>
      </c>
      <c r="M50">
        <f t="shared" si="6"/>
        <v>-6.4248834072525058</v>
      </c>
      <c r="N50" s="13">
        <f t="shared" si="4"/>
        <v>7.8830798309027691E-5</v>
      </c>
      <c r="O50" s="13">
        <v>1</v>
      </c>
      <c r="Q50" s="1">
        <v>2.5000000000000001E-2</v>
      </c>
      <c r="R50" s="5">
        <v>2.159411</v>
      </c>
      <c r="U50" t="s">
        <v>93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2.3289274913815254</v>
      </c>
      <c r="H51" s="10">
        <f t="shared" si="5"/>
        <v>-6.4969124058631644</v>
      </c>
      <c r="I51">
        <f t="shared" si="2"/>
        <v>-77.962948870357977</v>
      </c>
      <c r="K51">
        <f t="shared" si="3"/>
        <v>-2.7431545419110295</v>
      </c>
      <c r="M51">
        <f t="shared" si="6"/>
        <v>-6.5050412808184666</v>
      </c>
      <c r="N51" s="13">
        <f t="shared" si="4"/>
        <v>6.6078608038938101E-5</v>
      </c>
      <c r="O51" s="13">
        <v>1</v>
      </c>
      <c r="Q51" s="1">
        <v>0.02</v>
      </c>
      <c r="R51" s="5">
        <v>1.99</v>
      </c>
      <c r="T51" t="s">
        <v>83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2.3373336203749195</v>
      </c>
      <c r="H52" s="10">
        <f t="shared" si="5"/>
        <v>-6.5716691381303027</v>
      </c>
      <c r="I52">
        <f t="shared" si="2"/>
        <v>-78.860029657563629</v>
      </c>
      <c r="K52">
        <f t="shared" si="3"/>
        <v>-2.7710921745014172</v>
      </c>
      <c r="M52">
        <f t="shared" si="6"/>
        <v>-6.5790718839916424</v>
      </c>
      <c r="N52" s="13">
        <f t="shared" si="4"/>
        <v>5.4800646287582205E-5</v>
      </c>
      <c r="O52" s="13">
        <v>1</v>
      </c>
      <c r="Q52" s="1">
        <v>1.4999999999999999E-2</v>
      </c>
      <c r="R52" s="5">
        <v>1.818065</v>
      </c>
      <c r="T52" t="s">
        <v>77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2.3457397493683136</v>
      </c>
      <c r="H53" s="10">
        <f t="shared" si="5"/>
        <v>-6.6405188161746809</v>
      </c>
      <c r="I53">
        <f t="shared" si="2"/>
        <v>-79.686225794096174</v>
      </c>
      <c r="K53">
        <f t="shared" si="3"/>
        <v>-2.7966408237544824</v>
      </c>
      <c r="M53">
        <f t="shared" si="6"/>
        <v>-6.6472218909536807</v>
      </c>
      <c r="N53" s="13">
        <f t="shared" si="4"/>
        <v>4.4931211492863011E-5</v>
      </c>
      <c r="O53" s="13">
        <v>1</v>
      </c>
      <c r="Q53" s="1">
        <v>0.01</v>
      </c>
      <c r="R53" s="5">
        <v>1.63</v>
      </c>
      <c r="T53" t="s">
        <v>84</v>
      </c>
      <c r="U53" t="s">
        <v>95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2.3541458783617077</v>
      </c>
      <c r="H54" s="10">
        <f t="shared" si="5"/>
        <v>-6.7036969776501243</v>
      </c>
      <c r="I54">
        <f t="shared" si="2"/>
        <v>-80.444363731801488</v>
      </c>
      <c r="K54">
        <f t="shared" si="3"/>
        <v>-2.8199059918424103</v>
      </c>
      <c r="M54">
        <f t="shared" si="6"/>
        <v>-6.7097291581169927</v>
      </c>
      <c r="N54" s="13">
        <f t="shared" si="4"/>
        <v>3.6387201184868368E-5</v>
      </c>
      <c r="O54" s="13">
        <v>1</v>
      </c>
      <c r="Q54" s="1">
        <v>5.0000000000000001E-3</v>
      </c>
      <c r="R54" s="5">
        <v>1.41</v>
      </c>
      <c r="T54" t="s">
        <v>82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2.3625520073551018</v>
      </c>
      <c r="H55" s="10">
        <f t="shared" si="5"/>
        <v>-6.7614310806058286</v>
      </c>
      <c r="I55">
        <f t="shared" si="2"/>
        <v>-81.137172967269947</v>
      </c>
      <c r="K55">
        <f t="shared" si="3"/>
        <v>-2.8409889547825928</v>
      </c>
      <c r="M55">
        <f t="shared" si="6"/>
        <v>-6.7668230293965772</v>
      </c>
      <c r="N55" s="13">
        <f t="shared" si="4"/>
        <v>2.9073111762054832E-5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2.3709581363484959</v>
      </c>
      <c r="H56" s="10">
        <f t="shared" si="5"/>
        <v>-6.8139407612741083</v>
      </c>
      <c r="I56">
        <f t="shared" si="2"/>
        <v>-81.767289135289303</v>
      </c>
      <c r="K56">
        <f t="shared" si="3"/>
        <v>-2.8599869282664465</v>
      </c>
      <c r="M56">
        <f t="shared" si="6"/>
        <v>-6.8187246309793963</v>
      </c>
      <c r="N56" s="13">
        <f t="shared" si="4"/>
        <v>2.2885409357172209E-5</v>
      </c>
      <c r="O56" s="13">
        <v>1</v>
      </c>
      <c r="Q56" t="s">
        <v>76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2.3793642653418896</v>
      </c>
      <c r="H57" s="10">
        <f t="shared" si="5"/>
        <v>-6.861438084040989</v>
      </c>
      <c r="I57">
        <f t="shared" si="2"/>
        <v>-82.337257008491861</v>
      </c>
      <c r="K57">
        <f t="shared" si="3"/>
        <v>-2.8769932269980867</v>
      </c>
      <c r="M57">
        <f t="shared" si="6"/>
        <v>-6.8656471559539174</v>
      </c>
      <c r="N57" s="13">
        <f t="shared" si="4"/>
        <v>1.771628636820281E-5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2.3877703943352837</v>
      </c>
      <c r="H58" s="10">
        <f t="shared" si="5"/>
        <v>-6.9041277838271142</v>
      </c>
      <c r="I58">
        <f t="shared" si="2"/>
        <v>-82.849533405925371</v>
      </c>
      <c r="K58">
        <f t="shared" si="3"/>
        <v>-2.8920974177976175</v>
      </c>
      <c r="M58">
        <f t="shared" si="6"/>
        <v>-6.9077961391498226</v>
      </c>
      <c r="N58" s="13">
        <f t="shared" si="4"/>
        <v>1.3456830773642845E-5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2.3961765233286778</v>
      </c>
      <c r="H59" s="10">
        <f t="shared" si="5"/>
        <v>-6.942207501099932</v>
      </c>
      <c r="I59">
        <f t="shared" si="2"/>
        <v>-83.306490013199181</v>
      </c>
      <c r="K59">
        <f t="shared" si="3"/>
        <v>-2.9053854667137493</v>
      </c>
      <c r="M59">
        <f t="shared" si="6"/>
        <v>-6.9453697225256805</v>
      </c>
      <c r="N59" s="13">
        <f t="shared" si="4"/>
        <v>9.9996443454629554E-6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2.4045826523220719</v>
      </c>
      <c r="H60" s="10">
        <f t="shared" si="5"/>
        <v>-6.9758680097320163</v>
      </c>
      <c r="I60">
        <f t="shared" si="2"/>
        <v>-83.710416116784188</v>
      </c>
      <c r="K60">
        <f t="shared" si="3"/>
        <v>-2.9169398803807622</v>
      </c>
      <c r="M60">
        <f t="shared" si="6"/>
        <v>-6.9785589114306381</v>
      </c>
      <c r="N60" s="13">
        <f t="shared" si="4"/>
        <v>7.2409519516459597E-6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2.412988781315466</v>
      </c>
      <c r="H61" s="10">
        <f t="shared" si="5"/>
        <v>-7.0052934379142346</v>
      </c>
      <c r="I61">
        <f t="shared" si="2"/>
        <v>-84.063521254970823</v>
      </c>
      <c r="K61">
        <f t="shared" si="3"/>
        <v>-2.9268398418456218</v>
      </c>
      <c r="M61">
        <f t="shared" si="6"/>
        <v>-7.007547822054832</v>
      </c>
      <c r="N61" s="13">
        <f t="shared" si="4"/>
        <v>5.0822478533766705E-6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2.4213949103088601</v>
      </c>
      <c r="H62" s="10">
        <f t="shared" si="5"/>
        <v>-7.0306614823267237</v>
      </c>
      <c r="I62">
        <f t="shared" si="2"/>
        <v>-84.367937787920681</v>
      </c>
      <c r="K62">
        <f t="shared" si="3"/>
        <v>-2.9351613410820763</v>
      </c>
      <c r="M62">
        <f t="shared" si="6"/>
        <v>-7.0325139203722706</v>
      </c>
      <c r="N62" s="13">
        <f t="shared" si="4"/>
        <v>3.4315267125896607E-6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2.4298010393022538</v>
      </c>
      <c r="H63" s="10">
        <f t="shared" si="5"/>
        <v>-7.0521436157647877</v>
      </c>
      <c r="I63">
        <f t="shared" si="2"/>
        <v>-84.625723389177452</v>
      </c>
      <c r="K63">
        <f t="shared" si="3"/>
        <v>-2.9419773004000875</v>
      </c>
      <c r="M63">
        <f t="shared" si="6"/>
        <v>-7.053628252869439</v>
      </c>
      <c r="N63" s="13">
        <f t="shared" si="4"/>
        <v>2.2041473325073905E-6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2.4382071682956479</v>
      </c>
      <c r="H64" s="10">
        <f t="shared" si="5"/>
        <v>-7.0699052884113431</v>
      </c>
      <c r="I64">
        <f t="shared" si="2"/>
        <v>-84.838863460936125</v>
      </c>
      <c r="K64">
        <f t="shared" si="3"/>
        <v>-2.9473576949506759</v>
      </c>
      <c r="M64">
        <f t="shared" si="6"/>
        <v>-7.0710556693426048</v>
      </c>
      <c r="N64" s="13">
        <f t="shared" si="4"/>
        <v>1.3233762870103746E-6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2.446613297289042</v>
      </c>
      <c r="H65" s="10">
        <f t="shared" si="5"/>
        <v>-7.0841061229421438</v>
      </c>
      <c r="I65">
        <f t="shared" si="2"/>
        <v>-85.009273475305719</v>
      </c>
      <c r="K65">
        <f t="shared" si="3"/>
        <v>-2.9513696685184154</v>
      </c>
      <c r="M65">
        <f t="shared" si="6"/>
        <v>-7.0849550380370294</v>
      </c>
      <c r="N65" s="13">
        <f t="shared" si="4"/>
        <v>7.2065683832463571E-7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2.4550194262824361</v>
      </c>
      <c r="H66" s="10">
        <f t="shared" si="5"/>
        <v>-7.0949001036446893</v>
      </c>
      <c r="I66">
        <f t="shared" si="2"/>
        <v>-85.138801243736268</v>
      </c>
      <c r="K66">
        <f t="shared" si="3"/>
        <v>-2.9540776447862371</v>
      </c>
      <c r="M66">
        <f t="shared" si="6"/>
        <v>-7.0954794533918069</v>
      </c>
      <c r="N66" s="13">
        <f t="shared" si="4"/>
        <v>3.3564612948522336E-7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2.4634255552758297</v>
      </c>
      <c r="H67" s="10">
        <f t="shared" si="5"/>
        <v>-7.1024357597266699</v>
      </c>
      <c r="I67">
        <f t="shared" si="2"/>
        <v>-85.229229116720035</v>
      </c>
      <c r="K67">
        <f t="shared" si="3"/>
        <v>-2.9555434342498987</v>
      </c>
      <c r="M67">
        <f t="shared" si="6"/>
        <v>-7.1027764366449224</v>
      </c>
      <c r="N67" s="13">
        <f t="shared" si="4"/>
        <v>1.1606076263006778E-7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2.4718316842692238</v>
      </c>
      <c r="H68" s="10">
        <f t="shared" si="5"/>
        <v>-7.1068563429848002</v>
      </c>
      <c r="I68">
        <f t="shared" si="2"/>
        <v>-85.282276115817609</v>
      </c>
      <c r="K68">
        <f t="shared" si="3"/>
        <v>-2.9558263369525437</v>
      </c>
      <c r="M68">
        <f t="shared" si="6"/>
        <v>-7.1069881295441775</v>
      </c>
      <c r="N68" s="13">
        <f t="shared" si="4"/>
        <v>1.7367697232503808E-4</v>
      </c>
      <c r="O68" s="13">
        <v>10000</v>
      </c>
    </row>
    <row r="69" spans="3:16" x14ac:dyDescent="0.4">
      <c r="C69" s="56" t="s">
        <v>50</v>
      </c>
      <c r="D69" s="57">
        <v>0</v>
      </c>
      <c r="E69" s="58">
        <f t="shared" si="0"/>
        <v>-1</v>
      </c>
      <c r="F69" s="59"/>
      <c r="G69" s="59">
        <f t="shared" si="1"/>
        <v>2.4802378132626175</v>
      </c>
      <c r="H69" s="60">
        <f t="shared" si="5"/>
        <v>-7.1082999999999998</v>
      </c>
      <c r="I69" s="59">
        <f t="shared" si="2"/>
        <v>-85.299599999999998</v>
      </c>
      <c r="J69" s="59"/>
      <c r="K69">
        <f t="shared" si="3"/>
        <v>-2.9549832412030237</v>
      </c>
      <c r="M69">
        <f t="shared" si="6"/>
        <v>-7.1082514814013074</v>
      </c>
      <c r="N69" s="61">
        <f t="shared" si="4"/>
        <v>2.3540544190821036E-5</v>
      </c>
      <c r="O69" s="61">
        <v>10000</v>
      </c>
      <c r="P69" s="62" t="s">
        <v>51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2.4886439422560116</v>
      </c>
      <c r="H70" s="10">
        <f t="shared" si="5"/>
        <v>-7.1068999390203214</v>
      </c>
      <c r="I70">
        <f t="shared" si="2"/>
        <v>-85.282799268243849</v>
      </c>
      <c r="K70">
        <f t="shared" si="3"/>
        <v>-2.9530687184352442</v>
      </c>
      <c r="M70">
        <f t="shared" si="6"/>
        <v>-7.1066984297182092</v>
      </c>
      <c r="N70" s="13">
        <f t="shared" si="4"/>
        <v>4.0605998837728655E-4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2.4970500712494057</v>
      </c>
      <c r="H71" s="10">
        <f t="shared" si="5"/>
        <v>-7.1027845916882431</v>
      </c>
      <c r="I71">
        <f t="shared" si="2"/>
        <v>-85.233415100258924</v>
      </c>
      <c r="K71">
        <f t="shared" si="3"/>
        <v>-2.9501351143596013</v>
      </c>
      <c r="M71">
        <f t="shared" si="6"/>
        <v>-7.102456074606379</v>
      </c>
      <c r="N71" s="13">
        <f t="shared" si="4"/>
        <v>1.0792347307650328E-7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2.5054562002427998</v>
      </c>
      <c r="H72" s="10">
        <f t="shared" si="5"/>
        <v>-7.0960777697646771</v>
      </c>
      <c r="I72">
        <f t="shared" si="2"/>
        <v>-85.152933237176129</v>
      </c>
      <c r="K72">
        <f t="shared" si="3"/>
        <v>-2.9462326365516338</v>
      </c>
      <c r="M72">
        <f t="shared" si="6"/>
        <v>-7.0956468472129686</v>
      </c>
      <c r="N72" s="13">
        <f t="shared" si="4"/>
        <v>1.856942455709756E-7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2.5138623292361939</v>
      </c>
      <c r="H73" s="10">
        <f t="shared" si="5"/>
        <v>-7.0868988169975902</v>
      </c>
      <c r="I73">
        <f t="shared" si="2"/>
        <v>-85.042785803971086</v>
      </c>
      <c r="K73">
        <f t="shared" si="3"/>
        <v>-2.9414094386173062</v>
      </c>
      <c r="M73">
        <f t="shared" si="6"/>
        <v>-7.0863886723594716</v>
      </c>
      <c r="N73" s="13">
        <f t="shared" si="4"/>
        <v>2.6024755180116111E-7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2.5222684582295876</v>
      </c>
      <c r="H74" s="10">
        <f t="shared" si="5"/>
        <v>-7.0753627562789987</v>
      </c>
      <c r="I74">
        <f t="shared" si="2"/>
        <v>-84.904353075347984</v>
      </c>
      <c r="K74">
        <f t="shared" si="3"/>
        <v>-2.9357117010688873</v>
      </c>
      <c r="M74">
        <f t="shared" si="6"/>
        <v>-7.0747951255919581</v>
      </c>
      <c r="N74" s="13">
        <f t="shared" si="4"/>
        <v>3.2220459687015717E-7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2.5306745872229817</v>
      </c>
      <c r="H75" s="10">
        <f t="shared" si="5"/>
        <v>-7.0615804322299374</v>
      </c>
      <c r="I75">
        <f t="shared" si="2"/>
        <v>-84.738965186759245</v>
      </c>
      <c r="K75">
        <f t="shared" si="3"/>
        <v>-2.9291837090400703</v>
      </c>
      <c r="M75">
        <f t="shared" si="6"/>
        <v>-7.0609755848348499</v>
      </c>
      <c r="N75" s="13">
        <f t="shared" si="4"/>
        <v>3.6584037134411277E-7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2.5390807162163753</v>
      </c>
      <c r="H76" s="10">
        <f t="shared" si="5"/>
        <v>-7.0456586493491162</v>
      </c>
      <c r="I76">
        <f t="shared" si="2"/>
        <v>-84.547903792189402</v>
      </c>
      <c r="K76">
        <f t="shared" si="3"/>
        <v>-2.9218679269639956</v>
      </c>
      <c r="M76">
        <f t="shared" si="6"/>
        <v>-7.0450353768336473</v>
      </c>
      <c r="N76" s="13">
        <f t="shared" si="4"/>
        <v>3.884686285389275E-7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2.5474868452097694</v>
      </c>
      <c r="H77" s="10">
        <f t="shared" si="5"/>
        <v>-7.0277003058569729</v>
      </c>
      <c r="I77">
        <f t="shared" si="2"/>
        <v>-84.332403670283668</v>
      </c>
      <c r="K77">
        <f t="shared" si="3"/>
        <v>-2.9138050703329217</v>
      </c>
      <c r="M77">
        <f t="shared" si="6"/>
        <v>-7.0270759185655365</v>
      </c>
      <c r="N77" s="13">
        <f t="shared" si="4"/>
        <v>3.8985948970732706E-7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2.5558929742031635</v>
      </c>
      <c r="H78" s="10">
        <f t="shared" si="5"/>
        <v>-7.0078045233632213</v>
      </c>
      <c r="I78">
        <f t="shared" si="2"/>
        <v>-84.093654280358663</v>
      </c>
      <c r="K78">
        <f t="shared" si="3"/>
        <v>-2.9050341746536659</v>
      </c>
      <c r="M78">
        <f t="shared" si="6"/>
        <v>-7.0071948537907351</v>
      </c>
      <c r="N78" s="13">
        <f t="shared" si="4"/>
        <v>3.7169698761551132E-7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2.5642991031965576</v>
      </c>
      <c r="H79" s="10">
        <f t="shared" si="5"/>
        <v>-6.9860667724821699</v>
      </c>
      <c r="I79">
        <f t="shared" si="2"/>
        <v>-83.832801269786046</v>
      </c>
      <c r="K79">
        <f t="shared" si="3"/>
        <v>-2.8955926617084384</v>
      </c>
      <c r="M79">
        <f t="shared" si="6"/>
        <v>-6.9854861849113288</v>
      </c>
      <c r="N79" s="13">
        <f t="shared" si="4"/>
        <v>3.3708192741519009E-7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2.5727052321899517</v>
      </c>
      <c r="H80" s="10">
        <f t="shared" si="5"/>
        <v>-6.9625789945166776</v>
      </c>
      <c r="I80">
        <f t="shared" si="2"/>
        <v>-83.550947934200138</v>
      </c>
      <c r="K80">
        <f t="shared" si="3"/>
        <v>-2.885516403226398</v>
      </c>
      <c r="M80">
        <f t="shared" si="6"/>
        <v>-6.9620404002986973</v>
      </c>
      <c r="N80" s="13">
        <f t="shared" si="4"/>
        <v>2.9008373164181502E-7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2.5811113611833454</v>
      </c>
      <c r="H81" s="10">
        <f t="shared" si="5"/>
        <v>-6.9374297193280521</v>
      </c>
      <c r="I81">
        <f t="shared" si="2"/>
        <v>-83.249156631936629</v>
      </c>
      <c r="K81">
        <f t="shared" si="3"/>
        <v>-2.8748397820671356</v>
      </c>
      <c r="M81">
        <f t="shared" si="6"/>
        <v>-6.9369445972450681</v>
      </c>
      <c r="N81" s="13">
        <f t="shared" si="4"/>
        <v>2.3534343539874765E-7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2.5895174901767395</v>
      </c>
      <c r="H82" s="10">
        <f t="shared" si="5"/>
        <v>-6.9107041795058555</v>
      </c>
      <c r="I82">
        <f t="shared" si="2"/>
        <v>-82.928450154070262</v>
      </c>
      <c r="K82">
        <f t="shared" si="3"/>
        <v>-2.8635957510132881</v>
      </c>
      <c r="M82">
        <f t="shared" si="6"/>
        <v>-6.9102826006892499</v>
      </c>
      <c r="N82" s="13">
        <f t="shared" si="4"/>
        <v>1.7772869861052666E-7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2.5979236191701336</v>
      </c>
      <c r="H83" s="10">
        <f t="shared" si="5"/>
        <v>-6.882484420948332</v>
      </c>
      <c r="I83">
        <f t="shared" si="2"/>
        <v>-82.589813051379991</v>
      </c>
      <c r="K83">
        <f t="shared" si="3"/>
        <v>-2.8518158892657244</v>
      </c>
      <c r="M83">
        <f t="shared" si="6"/>
        <v>-6.8821350778616299</v>
      </c>
      <c r="N83" s="13">
        <f t="shared" si="4"/>
        <v>1.2204059222654532E-7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2.6063297481635277</v>
      </c>
      <c r="H84" s="10">
        <f t="shared" si="5"/>
        <v>-6.8528494099609674</v>
      </c>
      <c r="I84">
        <f t="shared" ref="I84:I147" si="9">H84*$E$6</f>
        <v>-82.234192919531608</v>
      </c>
      <c r="K84">
        <f t="shared" ref="K84:K147" si="10">($L$9/2)*$L$4*EXP(-$L$6*(G84/$L$10-1))+($L$9/2)*$L$4*EXP(-$L$6*(($H$4/$E$4)*G84/$L$10-1))+($L$9/2)*$L$4*EXP(-$L$6*(SQRT(4/3+$H$11^2/4)*G84/$L$10-1))-SQRT(($L$9/2)*$L$5^2*EXP(-2*$L$7*(G84/$L$10-1))+($L$9/2)*$L$5^2*EXP(-2*$L$7*(($H$4/$E$4)*G84/$L$10-1))+($L$9/2)*$L$5^2*EXP(-2*$L$7*(SQRT(4/3+$H$11^2/4)*G84/$L$10-1)))</f>
        <v>-2.8395304567310387</v>
      </c>
      <c r="M84">
        <f t="shared" ref="M84:M147" si="11">($L$9/2)*$O$6*EXP(-$O$4*(G84/$L$10-1))+($L$9/2)*$O$6*EXP(-$O$4*(($H$4/$E$4)*G84/$L$10-1))+($L$9/2)*$O$6*EXP(-$O$4*(SQRT(4/3+$H$11^2/4)*($H$4/$E$4)*G84/$L$10-1))-SQRT(($L$9/2)*$O$7^2*EXP(-2*$O$5*(G84/$L$10-1))+($L$9/2)*$O$7^2*EXP(-2*$O$5*(($H$4/$E$4)*G84/$L$10-1))+($L$9/2)*$O$7^2*EXP(-2*$O$5*(SQRT(4/3+$H$11^2/4)*($H$4/$E$4)*G84/$L$10-1)))</f>
        <v>-6.8525796489882795</v>
      </c>
      <c r="N84" s="13">
        <f t="shared" ref="N84:N147" si="12">(M84-H84)^2*O84</f>
        <v>7.2770982385482522E-8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2.6147358771569218</v>
      </c>
      <c r="H85" s="10">
        <f t="shared" ref="H85:H148" si="13">-(-$B$4)*(1+D85+$E$5*D85^3)*EXP(-D85)</f>
        <v>-6.8218751369776136</v>
      </c>
      <c r="I85">
        <f t="shared" si="9"/>
        <v>-81.862501643731363</v>
      </c>
      <c r="K85">
        <f t="shared" si="10"/>
        <v>-2.8267684461875904</v>
      </c>
      <c r="M85">
        <f t="shared" si="11"/>
        <v>-6.8216909941894173</v>
      </c>
      <c r="N85" s="13">
        <f t="shared" si="12"/>
        <v>3.3908566444722053E-8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2.6231420061503159</v>
      </c>
      <c r="H86" s="10">
        <f t="shared" si="13"/>
        <v>-6.7896347170055789</v>
      </c>
      <c r="I86">
        <f t="shared" si="9"/>
        <v>-81.475616604066943</v>
      </c>
      <c r="K86">
        <f t="shared" si="10"/>
        <v>-2.8135576334129428</v>
      </c>
      <c r="M86">
        <f t="shared" si="11"/>
        <v>-6.7895409567026359</v>
      </c>
      <c r="N86" s="13">
        <f t="shared" si="12"/>
        <v>8.7909944079531569E-9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2.63154813514371</v>
      </c>
      <c r="H87" s="10">
        <f t="shared" si="13"/>
        <v>-6.7561984868931981</v>
      </c>
      <c r="I87">
        <f t="shared" si="9"/>
        <v>-81.074381842718381</v>
      </c>
      <c r="K87">
        <f t="shared" si="10"/>
        <v>-2.7999246253523169</v>
      </c>
      <c r="M87">
        <f t="shared" si="11"/>
        <v>-6.7561986425569369</v>
      </c>
      <c r="N87" s="13">
        <f t="shared" si="12"/>
        <v>2.4231199573407884E-14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2.6399542641371041</v>
      </c>
      <c r="H88" s="10">
        <f t="shared" si="13"/>
        <v>-6.7216340995155264</v>
      </c>
      <c r="I88">
        <f t="shared" si="9"/>
        <v>-80.659609194186316</v>
      </c>
      <c r="K88">
        <f t="shared" si="10"/>
        <v>-2.7858949064045428</v>
      </c>
      <c r="M88">
        <f t="shared" si="11"/>
        <v>-6.7217305168192034</v>
      </c>
      <c r="N88" s="13">
        <f t="shared" si="12"/>
        <v>9.2962964483511812E-9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2.6483603931304973</v>
      </c>
      <c r="H89" s="10">
        <f t="shared" si="13"/>
        <v>-6.6860066149710375</v>
      </c>
      <c r="I89">
        <f t="shared" si="9"/>
        <v>-80.232079379652447</v>
      </c>
      <c r="K89">
        <f t="shared" si="10"/>
        <v>-2.7714928828990102</v>
      </c>
      <c r="M89">
        <f t="shared" si="11"/>
        <v>-6.6862004965305877</v>
      </c>
      <c r="N89" s="13">
        <f t="shared" si="12"/>
        <v>3.7590059133592663E-8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2.6567665221238914</v>
      </c>
      <c r="H90" s="10">
        <f t="shared" si="13"/>
        <v>-6.6493785888795509</v>
      </c>
      <c r="I90">
        <f t="shared" si="9"/>
        <v>-79.792543066554614</v>
      </c>
      <c r="K90">
        <f t="shared" si="10"/>
        <v>-2.7567419258342305</v>
      </c>
      <c r="M90">
        <f t="shared" si="11"/>
        <v>-6.649670040446221</v>
      </c>
      <c r="N90" s="13">
        <f t="shared" si="12"/>
        <v>8.4944015714454501E-8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2.6651726511172855</v>
      </c>
      <c r="H91" s="10">
        <f t="shared" si="13"/>
        <v>-6.611810157868967</v>
      </c>
      <c r="I91">
        <f t="shared" si="9"/>
        <v>-79.341721894427607</v>
      </c>
      <c r="K91">
        <f t="shared" si="10"/>
        <v>-2.7416644119458766</v>
      </c>
      <c r="M91">
        <f t="shared" si="11"/>
        <v>-6.6121982356878224</v>
      </c>
      <c r="N91" s="13">
        <f t="shared" si="12"/>
        <v>1.5060439348757597E-7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2.6735787801106796</v>
      </c>
      <c r="H92" s="10">
        <f t="shared" si="13"/>
        <v>-6.5733591223358596</v>
      </c>
      <c r="I92">
        <f t="shared" si="9"/>
        <v>-78.880309468030319</v>
      </c>
      <c r="K92">
        <f t="shared" si="10"/>
        <v>-2.726281763169478</v>
      </c>
      <c r="M92">
        <f t="shared" si="11"/>
        <v>-6.5738418814148813</v>
      </c>
      <c r="N92" s="13">
        <f t="shared" si="12"/>
        <v>2.3305632837791173E-7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2.6819849091040737</v>
      </c>
      <c r="H93" s="10">
        <f t="shared" si="13"/>
        <v>-6.5340810265625384</v>
      </c>
      <c r="I93">
        <f t="shared" si="9"/>
        <v>-78.408972318750457</v>
      </c>
      <c r="K93">
        <f t="shared" si="10"/>
        <v>-2.7106144845604407</v>
      </c>
      <c r="M93">
        <f t="shared" si="11"/>
        <v>-6.5346555696166071</v>
      </c>
      <c r="N93" s="13">
        <f t="shared" si="12"/>
        <v>3.3009972097856257E-7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2.6903910380974678</v>
      </c>
      <c r="H94" s="10">
        <f t="shared" si="13"/>
        <v>-6.4940292362707481</v>
      </c>
      <c r="I94">
        <f t="shared" si="9"/>
        <v>-77.928350835248978</v>
      </c>
      <c r="K94">
        <f t="shared" si="10"/>
        <v>-2.6946822007315676</v>
      </c>
      <c r="M94">
        <f t="shared" si="11"/>
        <v>-6.4946917631232228</v>
      </c>
      <c r="N94" s="13">
        <f t="shared" si="12"/>
        <v>4.38941830250031E-7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2.6987971670908619</v>
      </c>
      <c r="H95" s="10">
        <f t="shared" si="13"/>
        <v>-6.4532550136898701</v>
      </c>
      <c r="I95">
        <f t="shared" si="9"/>
        <v>-77.439060164278445</v>
      </c>
      <c r="K95">
        <f t="shared" si="10"/>
        <v>-2.6785036908659383</v>
      </c>
      <c r="M95">
        <f t="shared" si="11"/>
        <v>-6.4540008709318331</v>
      </c>
      <c r="N95" s="13">
        <f t="shared" si="12"/>
        <v>5.5630302538860256E-7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2.707203296084256</v>
      </c>
      <c r="H96" s="10">
        <f t="shared" si="13"/>
        <v>-6.4118075902152265</v>
      </c>
      <c r="I96">
        <f t="shared" si="9"/>
        <v>-76.941691082582722</v>
      </c>
      <c r="K96">
        <f t="shared" si="10"/>
        <v>-2.662096922360722</v>
      </c>
      <c r="M96">
        <f t="shared" si="11"/>
        <v>-6.4126313209388259</v>
      </c>
      <c r="N96" s="13">
        <f t="shared" si="12"/>
        <v>6.7853230500163247E-7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2.7156094250776501</v>
      </c>
      <c r="H97" s="10">
        <f t="shared" si="13"/>
        <v>-6.3697342367298884</v>
      </c>
      <c r="I97">
        <f t="shared" si="9"/>
        <v>-76.436810840758653</v>
      </c>
      <c r="K97">
        <f t="shared" si="10"/>
        <v>-2.6454790831553221</v>
      </c>
      <c r="M97">
        <f t="shared" si="11"/>
        <v>-6.3706296301675813</v>
      </c>
      <c r="N97" s="13">
        <f t="shared" si="12"/>
        <v>8.0172940826361586E-7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2.7240155540710438</v>
      </c>
      <c r="H98" s="10">
        <f t="shared" si="13"/>
        <v>-6.3270803316612065</v>
      </c>
      <c r="I98">
        <f t="shared" si="9"/>
        <v>-75.924963979934475</v>
      </c>
      <c r="K98">
        <f t="shared" si="10"/>
        <v>-2.628666612795179</v>
      </c>
      <c r="M98">
        <f t="shared" si="11"/>
        <v>-6.3280404725772597</v>
      </c>
      <c r="N98" s="13">
        <f t="shared" si="12"/>
        <v>9.2187057867932531E-7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2.7324216830644379</v>
      </c>
      <c r="H99" s="10">
        <f t="shared" si="13"/>
        <v>-6.2838894268412711</v>
      </c>
      <c r="I99">
        <f t="shared" si="9"/>
        <v>-75.406673122095256</v>
      </c>
      <c r="K99">
        <f t="shared" si="10"/>
        <v>-2.611675232280553</v>
      </c>
      <c r="M99">
        <f t="shared" si="11"/>
        <v>-6.2849067445354585</v>
      </c>
      <c r="N99" s="13">
        <f t="shared" si="12"/>
        <v>1.0349352909068645E-6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2.740827812057832</v>
      </c>
      <c r="H100" s="10">
        <f t="shared" si="13"/>
        <v>-6.2402033112384547</v>
      </c>
      <c r="I100">
        <f t="shared" si="9"/>
        <v>-74.882439734861464</v>
      </c>
      <c r="K100">
        <f t="shared" si="10"/>
        <v>-2.5945199727476496</v>
      </c>
      <c r="M100">
        <f t="shared" si="11"/>
        <v>-6.2412696280346953</v>
      </c>
      <c r="N100" s="13">
        <f t="shared" si="12"/>
        <v>1.1370315099447853E-6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2.7492339410512261</v>
      </c>
      <c r="H101" s="10">
        <f t="shared" si="13"/>
        <v>-6.1960620726251774</v>
      </c>
      <c r="I101">
        <f t="shared" si="9"/>
        <v>-74.352744871502125</v>
      </c>
      <c r="K101">
        <f t="shared" si="10"/>
        <v>-2.5772152030276492</v>
      </c>
      <c r="M101">
        <f t="shared" si="11"/>
        <v>-6.1971686517299496</v>
      </c>
      <c r="N101" s="13">
        <f t="shared" si="12"/>
        <v>1.2245173151184155E-6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2.7576400700446198</v>
      </c>
      <c r="H102" s="10">
        <f t="shared" si="13"/>
        <v>-6.1515041572452338</v>
      </c>
      <c r="I102">
        <f t="shared" si="9"/>
        <v>-73.818049886942802</v>
      </c>
      <c r="K102">
        <f t="shared" si="10"/>
        <v>-2.5597746561273724</v>
      </c>
      <c r="M102">
        <f t="shared" si="11"/>
        <v>-6.1526417498718153</v>
      </c>
      <c r="N102" s="13">
        <f t="shared" si="12"/>
        <v>1.2941169840526632E-6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2.7660461990380139</v>
      </c>
      <c r="H103" s="10">
        <f t="shared" si="13"/>
        <v>-6.1065664275420719</v>
      </c>
      <c r="I103">
        <f t="shared" si="9"/>
        <v>-73.27879713050487</v>
      </c>
      <c r="K103">
        <f t="shared" si="10"/>
        <v>-2.5422114546736405</v>
      </c>
      <c r="M103">
        <f t="shared" si="11"/>
        <v>-6.1077253192072902</v>
      </c>
      <c r="N103" s="13">
        <f t="shared" si="12"/>
        <v>1.3430298917124909E-6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2.774452328031408</v>
      </c>
      <c r="H104" s="10">
        <f t="shared" si="13"/>
        <v>-6.0612842180076241</v>
      </c>
      <c r="I104">
        <f t="shared" si="9"/>
        <v>-72.735410616091485</v>
      </c>
      <c r="K104">
        <f t="shared" si="10"/>
        <v>-2.5245381353617433</v>
      </c>
      <c r="M104">
        <f t="shared" si="11"/>
        <v>-6.0624542739177469</v>
      </c>
      <c r="N104" s="13">
        <f t="shared" si="12"/>
        <v>1.3690308328134557E-6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2.7828584570248016</v>
      </c>
      <c r="H105" s="10">
        <f t="shared" si="13"/>
        <v>-6.0156913892096116</v>
      </c>
      <c r="I105">
        <f t="shared" si="9"/>
        <v>-72.188296670515342</v>
      </c>
      <c r="K105">
        <f t="shared" si="10"/>
        <v>-2.5067666724468154</v>
      </c>
      <c r="M105">
        <f t="shared" si="11"/>
        <v>-6.0168620986612353</v>
      </c>
      <c r="N105" s="13">
        <f t="shared" si="12"/>
        <v>1.3705606201212656E-6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2.7912645860181957</v>
      </c>
      <c r="H106" s="10">
        <f t="shared" si="13"/>
        <v>-5.9698203800534344</v>
      </c>
      <c r="I106">
        <f t="shared" si="9"/>
        <v>-71.637844560641213</v>
      </c>
      <c r="K106">
        <f t="shared" si="10"/>
        <v>-2.4889085003154641</v>
      </c>
      <c r="M106">
        <f t="shared" si="11"/>
        <v>-5.9709808997839806</v>
      </c>
      <c r="N106" s="13">
        <f t="shared" si="12"/>
        <v>1.3468060449870376E-6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2.7996707150115898</v>
      </c>
      <c r="H107" s="10">
        <f t="shared" si="13"/>
        <v>-5.9237022583331953</v>
      </c>
      <c r="I107">
        <f t="shared" si="9"/>
        <v>-71.084427099998351</v>
      </c>
      <c r="K107">
        <f t="shared" si="10"/>
        <v>-2.4709745351734709</v>
      </c>
      <c r="M107">
        <f t="shared" si="11"/>
        <v>-5.9248414547637225</v>
      </c>
      <c r="N107" s="13">
        <f t="shared" si="12"/>
        <v>1.2977685073258645E-6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2.8080768440049839</v>
      </c>
      <c r="H108" s="10">
        <f t="shared" si="13"/>
        <v>-5.8773667696247278</v>
      </c>
      <c r="I108">
        <f t="shared" si="9"/>
        <v>-70.52840123549673</v>
      </c>
      <c r="K108">
        <f t="shared" si="10"/>
        <v>-2.4529751958840578</v>
      </c>
      <c r="M108">
        <f t="shared" si="11"/>
        <v>-5.8784732599453786</v>
      </c>
      <c r="N108" s="13">
        <f t="shared" si="12"/>
        <v>1.2243208296939084E-6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2.816482972998378</v>
      </c>
      <c r="H109" s="10">
        <f t="shared" si="13"/>
        <v>-5.8308423845720085</v>
      </c>
      <c r="I109">
        <f t="shared" si="9"/>
        <v>-69.970108614864102</v>
      </c>
      <c r="K109">
        <f t="shared" si="10"/>
        <v>-2.4349204239897904</v>
      </c>
      <c r="M109">
        <f t="shared" si="11"/>
        <v>-5.8319045766274487</v>
      </c>
      <c r="N109" s="13">
        <f t="shared" si="12"/>
        <v>1.1282519626400948E-6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2.8248891019917721</v>
      </c>
      <c r="H110" s="10">
        <f t="shared" si="13"/>
        <v>-5.7841563446167408</v>
      </c>
      <c r="I110">
        <f t="shared" si="9"/>
        <v>-69.409876135400893</v>
      </c>
      <c r="K110">
        <f t="shared" si="10"/>
        <v>-2.4168197029499701</v>
      </c>
      <c r="M110">
        <f t="shared" si="11"/>
        <v>-5.7851624755555955</v>
      </c>
      <c r="N110" s="13">
        <f t="shared" si="12"/>
        <v>1.0122994661206605E-6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2.8332952309851662</v>
      </c>
      <c r="H111" s="10">
        <f t="shared" si="13"/>
        <v>-5.7373347062194906</v>
      </c>
      <c r="I111">
        <f t="shared" si="9"/>
        <v>-68.84801647463388</v>
      </c>
      <c r="K111">
        <f t="shared" si="10"/>
        <v>-2.3986820766240733</v>
      </c>
      <c r="M111">
        <f t="shared" si="11"/>
        <v>-5.7382728798778793</v>
      </c>
      <c r="N111" s="13">
        <f t="shared" si="12"/>
        <v>8.8016981329436865E-7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2.8417013599785603</v>
      </c>
      <c r="H112" s="10">
        <f t="shared" si="13"/>
        <v>-5.6904023836192659</v>
      </c>
      <c r="I112">
        <f t="shared" si="9"/>
        <v>-68.284828603431194</v>
      </c>
      <c r="K112">
        <f t="shared" si="10"/>
        <v>-2.3805161670306241</v>
      </c>
      <c r="M112">
        <f t="shared" si="11"/>
        <v>-5.6912606066142644</v>
      </c>
      <c r="N112" s="13">
        <f t="shared" si="12"/>
        <v>7.3654670914418178E-4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2.8501074889719535</v>
      </c>
      <c r="H113" s="10">
        <f t="shared" si="13"/>
        <v>-5.6433831901770928</v>
      </c>
      <c r="I113">
        <f t="shared" si="9"/>
        <v>-67.72059828212511</v>
      </c>
      <c r="K113">
        <f t="shared" si="10"/>
        <v>-2.3623301914097525</v>
      </c>
      <c r="M113">
        <f t="shared" si="11"/>
        <v>-5.6441494066912474</v>
      </c>
      <c r="N113" s="13">
        <f t="shared" si="12"/>
        <v>5.8708774656330231E-4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2.8585136179653481</v>
      </c>
      <c r="H114" s="10">
        <f t="shared" si="13"/>
        <v>-5.5962998783477351</v>
      </c>
      <c r="I114">
        <f t="shared" si="9"/>
        <v>-67.155598540172818</v>
      </c>
      <c r="K114">
        <f t="shared" si="10"/>
        <v>-2.3441319786165513</v>
      </c>
      <c r="M114">
        <f t="shared" si="11"/>
        <v>-5.5969620035906402</v>
      </c>
      <c r="N114" s="13">
        <f t="shared" si="12"/>
        <v>4.3840983729213548E-4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2.8669197469587417</v>
      </c>
      <c r="H115" s="10">
        <f t="shared" si="13"/>
        <v>-5.5491741783224402</v>
      </c>
      <c r="I115">
        <f t="shared" si="9"/>
        <v>-66.590090139869289</v>
      </c>
      <c r="K115">
        <f t="shared" si="10"/>
        <v>-2.3259289848713482</v>
      </c>
      <c r="M115">
        <f t="shared" si="11"/>
        <v>-5.5497201306600168</v>
      </c>
      <c r="N115" s="13">
        <f t="shared" si="12"/>
        <v>2.9806395490534725E-7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2.8753258759521358</v>
      </c>
      <c r="H116" s="10">
        <f t="shared" si="13"/>
        <v>-5.5020268353842905</v>
      </c>
      <c r="I116">
        <f t="shared" si="9"/>
        <v>-66.024322024611479</v>
      </c>
      <c r="K116">
        <f t="shared" si="10"/>
        <v>-2.3077283088919049</v>
      </c>
      <c r="M116">
        <f t="shared" si="11"/>
        <v>-5.5024445671304578</v>
      </c>
      <c r="N116" s="13">
        <f t="shared" si="12"/>
        <v>1.7449981175600402E-7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2.8837320049455299</v>
      </c>
      <c r="H117" s="10">
        <f t="shared" si="13"/>
        <v>-5.4548776460164881</v>
      </c>
      <c r="I117">
        <f t="shared" si="9"/>
        <v>-65.458531752197857</v>
      </c>
      <c r="K117">
        <f t="shared" si="10"/>
        <v>-2.2895367064316803</v>
      </c>
      <c r="M117">
        <f t="shared" si="11"/>
        <v>-5.4551551728859549</v>
      </c>
      <c r="N117" s="13">
        <f t="shared" si="12"/>
        <v>7.7021163276044617E-8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2.892138133938924</v>
      </c>
      <c r="H118" s="10">
        <f t="shared" si="13"/>
        <v>-5.4077454928027544</v>
      </c>
      <c r="I118">
        <f t="shared" si="9"/>
        <v>-64.892945913633056</v>
      </c>
      <c r="K118">
        <f t="shared" si="10"/>
        <v>-2.2713606042472705</v>
      </c>
      <c r="M118">
        <f t="shared" si="11"/>
        <v>-5.4078709220271</v>
      </c>
      <c r="N118" s="13">
        <f t="shared" si="12"/>
        <v>1.5732490319926907E-8</v>
      </c>
      <c r="O118" s="13">
        <v>1</v>
      </c>
    </row>
    <row r="119" spans="3:16" x14ac:dyDescent="0.4">
      <c r="C119" t="s">
        <v>272</v>
      </c>
      <c r="D119" s="6">
        <v>1</v>
      </c>
      <c r="E119" s="7">
        <f t="shared" si="7"/>
        <v>-0.75413929887002173</v>
      </c>
      <c r="G119">
        <f t="shared" si="8"/>
        <v>2.9005442629323182</v>
      </c>
      <c r="H119" s="10">
        <f t="shared" si="13"/>
        <v>-5.3606483781577747</v>
      </c>
      <c r="I119">
        <f t="shared" si="9"/>
        <v>-64.32778053789329</v>
      </c>
      <c r="K119">
        <f t="shared" si="10"/>
        <v>-2.2532061135172805</v>
      </c>
      <c r="M119">
        <f t="shared" si="11"/>
        <v>-5.3606099352703378</v>
      </c>
      <c r="N119" s="13">
        <f t="shared" si="12"/>
        <v>1.4778555944884043E-9</v>
      </c>
      <c r="O119" s="13">
        <v>1</v>
      </c>
      <c r="P119" t="s">
        <v>273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2.9089503919257123</v>
      </c>
      <c r="H120" s="10">
        <f t="shared" si="13"/>
        <v>-5.3136034569245449</v>
      </c>
      <c r="I120">
        <f t="shared" si="9"/>
        <v>-63.763241483094539</v>
      </c>
      <c r="K120">
        <f t="shared" si="10"/>
        <v>-2.2350790427340086</v>
      </c>
      <c r="M120">
        <f t="shared" si="11"/>
        <v>-5.3133895112226082</v>
      </c>
      <c r="N120" s="13">
        <f t="shared" si="12"/>
        <v>4.5772763377221355E-8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2.9173565209191059</v>
      </c>
      <c r="H121" s="10">
        <f t="shared" si="13"/>
        <v>-5.2666270678743619</v>
      </c>
      <c r="I121">
        <f t="shared" si="9"/>
        <v>-63.199524814492342</v>
      </c>
      <c r="K121">
        <f t="shared" si="10"/>
        <v>-2.2169849100884909</v>
      </c>
      <c r="M121">
        <f t="shared" si="11"/>
        <v>-5.266226156569866</v>
      </c>
      <c r="N121" s="13">
        <f t="shared" si="12"/>
        <v>1.607298740725411E-7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2.9257626499125</v>
      </c>
      <c r="H122" s="10">
        <f t="shared" si="13"/>
        <v>-5.2197347641440919</v>
      </c>
      <c r="I122">
        <f t="shared" si="9"/>
        <v>-62.636817169729099</v>
      </c>
      <c r="K122">
        <f t="shared" si="10"/>
        <v>-2.1989289553686282</v>
      </c>
      <c r="M122">
        <f t="shared" si="11"/>
        <v>-5.2191356152166311</v>
      </c>
      <c r="N122" s="13">
        <f t="shared" si="12"/>
        <v>3.5897943727745594E-7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2.9341687789058941</v>
      </c>
      <c r="H123" s="10">
        <f t="shared" si="13"/>
        <v>-5.1729413426443758</v>
      </c>
      <c r="I123">
        <f t="shared" si="9"/>
        <v>-62.075296111732513</v>
      </c>
      <c r="K123">
        <f t="shared" si="10"/>
        <v>-2.1809161513894098</v>
      </c>
      <c r="M123">
        <f t="shared" si="11"/>
        <v>-5.1721328964124771</v>
      </c>
      <c r="N123" s="13">
        <f t="shared" si="12"/>
        <v>6.5358530987118265E-7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2.9425749078992882</v>
      </c>
      <c r="H124" s="10">
        <f t="shared" si="13"/>
        <v>-5.1262608724713399</v>
      </c>
      <c r="I124">
        <f t="shared" si="9"/>
        <v>-61.515130469656079</v>
      </c>
      <c r="K124">
        <f t="shared" si="10"/>
        <v>-2.1629512149734271</v>
      </c>
      <c r="M124">
        <f t="shared" si="11"/>
        <v>-5.1252323019001063</v>
      </c>
      <c r="N124" s="13">
        <f t="shared" si="12"/>
        <v>1.0579574200078602E-6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2.9509810368926823</v>
      </c>
      <c r="H125" s="10">
        <f t="shared" si="13"/>
        <v>-5.0797067223534658</v>
      </c>
      <c r="I125">
        <f t="shared" si="9"/>
        <v>-60.956480668241589</v>
      </c>
      <c r="K125">
        <f t="shared" si="10"/>
        <v>-2.1450386174992411</v>
      </c>
      <c r="M125">
        <f t="shared" si="11"/>
        <v>-5.078447452118505</v>
      </c>
      <c r="N125" s="13">
        <f t="shared" si="12"/>
        <v>1.5857615246581077E-6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2.959387165886076</v>
      </c>
      <c r="H126" s="10">
        <f t="shared" si="13"/>
        <v>-5.033291587164304</v>
      </c>
      <c r="I126">
        <f t="shared" si="9"/>
        <v>-60.399499045971652</v>
      </c>
      <c r="K126">
        <f t="shared" si="10"/>
        <v>-2.1271825950344163</v>
      </c>
      <c r="M126">
        <f t="shared" si="11"/>
        <v>-5.0317913114935333</v>
      </c>
      <c r="N126" s="13">
        <f t="shared" si="12"/>
        <v>2.25082708830651E-6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2.9677932948794701</v>
      </c>
      <c r="H127" s="10">
        <f t="shared" si="13"/>
        <v>-4.9870275135307436</v>
      </c>
      <c r="I127">
        <f t="shared" si="9"/>
        <v>-59.844330162368919</v>
      </c>
      <c r="K127">
        <f t="shared" si="10"/>
        <v>-2.109387158069425</v>
      </c>
      <c r="M127">
        <f t="shared" si="11"/>
        <v>-4.9852762128471388</v>
      </c>
      <c r="N127" s="13">
        <f t="shared" si="12"/>
        <v>3.0670540843944282E-6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2.9761994238728637</v>
      </c>
      <c r="H128" s="10">
        <f t="shared" si="13"/>
        <v>-4.9409259245657209</v>
      </c>
      <c r="I128">
        <f t="shared" si="9"/>
        <v>-59.291111094788647</v>
      </c>
      <c r="K128">
        <f t="shared" si="10"/>
        <v>-2.0916561008679837</v>
      </c>
      <c r="M128">
        <f t="shared" si="11"/>
        <v>-4.9389138809554467</v>
      </c>
      <c r="N128" s="13">
        <f t="shared" si="12"/>
        <v>4.0483194896451703E-6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2.9846055528662578</v>
      </c>
      <c r="H129" s="10">
        <f t="shared" si="13"/>
        <v>-4.8949976437533369</v>
      </c>
      <c r="I129">
        <f t="shared" si="9"/>
        <v>-58.739971725040043</v>
      </c>
      <c r="K129">
        <f t="shared" si="10"/>
        <v>-2.0739930104487541</v>
      </c>
      <c r="M129">
        <f t="shared" si="11"/>
        <v>-4.8927154552847618</v>
      </c>
      <c r="N129" s="13">
        <f t="shared" si="12"/>
        <v>5.2083842060970959E-6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2.9930116818596519</v>
      </c>
      <c r="H130" s="10">
        <f t="shared" si="13"/>
        <v>-4.8492529180134953</v>
      </c>
      <c r="I130">
        <f t="shared" si="9"/>
        <v>-58.191035016161948</v>
      </c>
      <c r="K130">
        <f t="shared" si="10"/>
        <v>-2.0564012752127936</v>
      </c>
      <c r="M130">
        <f t="shared" si="11"/>
        <v>-4.8466915119337255</v>
      </c>
      <c r="N130" s="13">
        <f t="shared" si="12"/>
        <v>6.5608011054819287E-6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3.001417810853046</v>
      </c>
      <c r="H131" s="10">
        <f t="shared" si="13"/>
        <v>-4.803701439972401</v>
      </c>
      <c r="I131">
        <f t="shared" si="9"/>
        <v>-57.644417279668815</v>
      </c>
      <c r="K131">
        <f t="shared" si="10"/>
        <v>-2.0388840932305645</v>
      </c>
      <c r="M131">
        <f t="shared" si="11"/>
        <v>-4.8008520848087528</v>
      </c>
      <c r="N131" s="13">
        <f t="shared" si="12"/>
        <v>8.1188248486083675E-6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3.0098239398464401</v>
      </c>
      <c r="H132" s="10">
        <f t="shared" si="13"/>
        <v>-4.7583523694643786</v>
      </c>
      <c r="I132">
        <f t="shared" si="9"/>
        <v>-57.100228433572539</v>
      </c>
      <c r="K132">
        <f t="shared" si="10"/>
        <v>-2.0214444802017613</v>
      </c>
      <c r="M132">
        <f t="shared" si="11"/>
        <v>-4.7552066860590205</v>
      </c>
      <c r="N132" s="13">
        <f t="shared" si="12"/>
        <v>9.8953240867449243E-6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3.0182300688398342</v>
      </c>
      <c r="H133" s="10">
        <f t="shared" si="13"/>
        <v>-4.713214354289792</v>
      </c>
      <c r="I133">
        <f t="shared" si="9"/>
        <v>-56.5585722514775</v>
      </c>
      <c r="K133">
        <f t="shared" si="10"/>
        <v>-2.0040852771007267</v>
      </c>
      <c r="M133">
        <f t="shared" si="11"/>
        <v>-4.7097643257963808</v>
      </c>
      <c r="N133" s="13">
        <f t="shared" si="12"/>
        <v>1.1902696605348734E-5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3.0266361978332283</v>
      </c>
      <c r="H134" s="10">
        <f t="shared" si="13"/>
        <v>-4.6682955502530037</v>
      </c>
      <c r="I134">
        <f t="shared" si="9"/>
        <v>-56.019546603036048</v>
      </c>
      <c r="K134">
        <f t="shared" si="10"/>
        <v>-1.9868091575197124</v>
      </c>
      <c r="M134">
        <f t="shared" si="11"/>
        <v>-4.6645335311246923</v>
      </c>
      <c r="N134" s="13">
        <f t="shared" si="12"/>
        <v>1.4152787921781034E-5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3.0350423268266224</v>
      </c>
      <c r="H135" s="10">
        <f t="shared" si="13"/>
        <v>-4.6236036405036405</v>
      </c>
      <c r="I135">
        <f t="shared" si="9"/>
        <v>-55.483243686043686</v>
      </c>
      <c r="K135">
        <f t="shared" si="10"/>
        <v>-1.9696186347217564</v>
      </c>
      <c r="M135">
        <f t="shared" si="11"/>
        <v>-4.6195223645022097</v>
      </c>
      <c r="N135" s="13">
        <f t="shared" si="12"/>
        <v>1.6656813799855162E-5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3.0434484558200166</v>
      </c>
      <c r="H136" s="10">
        <f t="shared" si="13"/>
        <v>-4.5791458542036922</v>
      </c>
      <c r="I136">
        <f t="shared" si="9"/>
        <v>-54.94975025044431</v>
      </c>
      <c r="K136">
        <f t="shared" si="10"/>
        <v>-1.9525160684145157</v>
      </c>
      <c r="M136">
        <f t="shared" si="11"/>
        <v>-4.5747384414599299</v>
      </c>
      <c r="N136" s="13">
        <f t="shared" si="12"/>
        <v>1.9425287093878582E-5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3.0518545848134102</v>
      </c>
      <c r="H137" s="10">
        <f t="shared" si="13"/>
        <v>-4.5349289845422911</v>
      </c>
      <c r="I137">
        <f t="shared" si="9"/>
        <v>-54.419147814507497</v>
      </c>
      <c r="K137">
        <f t="shared" si="10"/>
        <v>-1.9355036712559264</v>
      </c>
      <c r="M137">
        <f t="shared" si="11"/>
        <v>-4.5301889476979138</v>
      </c>
      <c r="N137" s="13">
        <f t="shared" si="12"/>
        <v>2.2467949286054247E-5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3.0602607138068043</v>
      </c>
      <c r="H138" s="10">
        <f t="shared" si="13"/>
        <v>-4.4909594061193463</v>
      </c>
      <c r="I138">
        <f t="shared" si="9"/>
        <v>-53.891512873432156</v>
      </c>
      <c r="K138">
        <f t="shared" si="10"/>
        <v>-1.9185835151021546</v>
      </c>
      <c r="M138">
        <f t="shared" si="11"/>
        <v>-4.4858806555809503</v>
      </c>
      <c r="N138" s="13">
        <f t="shared" si="12"/>
        <v>2.5793707031257815E-5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3.068666842800198</v>
      </c>
      <c r="H139" s="10">
        <f t="shared" si="13"/>
        <v>-4.4472430917185761</v>
      </c>
      <c r="I139">
        <f t="shared" si="9"/>
        <v>-53.366917100622913</v>
      </c>
      <c r="K139">
        <f t="shared" si="10"/>
        <v>-1.9017575370078961</v>
      </c>
      <c r="M139">
        <f t="shared" si="11"/>
        <v>-4.4418199400541436</v>
      </c>
      <c r="N139" s="13">
        <f t="shared" si="12"/>
        <v>2.9410573975437256E-5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3.0770729717935921</v>
      </c>
      <c r="H140" s="10">
        <f t="shared" si="13"/>
        <v>-4.4037856284897989</v>
      </c>
      <c r="I140">
        <f t="shared" si="9"/>
        <v>-52.845427541877584</v>
      </c>
      <c r="K140">
        <f t="shared" si="10"/>
        <v>-1.8850275449886715</v>
      </c>
      <c r="M140">
        <f t="shared" si="11"/>
        <v>-4.3980127939982978</v>
      </c>
      <c r="N140" s="13">
        <f t="shared" si="12"/>
        <v>3.3325618066265021E-5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3.0854791007869862</v>
      </c>
      <c r="H141" s="10">
        <f t="shared" si="13"/>
        <v>-4.3605922335598049</v>
      </c>
      <c r="I141">
        <f t="shared" si="9"/>
        <v>-52.327106802717658</v>
      </c>
      <c r="K141">
        <f t="shared" si="10"/>
        <v>-1.8683952235544241</v>
      </c>
      <c r="M141">
        <f t="shared" si="11"/>
        <v>-4.3544648430443491</v>
      </c>
      <c r="N141" s="13">
        <f t="shared" si="12"/>
        <v>3.7544914528897007E-5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3.0938852297803803</v>
      </c>
      <c r="H142" s="10">
        <f t="shared" si="13"/>
        <v>-4.3176677690904786</v>
      </c>
      <c r="I142">
        <f t="shared" si="9"/>
        <v>-51.812013229085743</v>
      </c>
      <c r="K142">
        <f t="shared" si="10"/>
        <v>-1.8518621390233236</v>
      </c>
      <c r="M142">
        <f t="shared" si="11"/>
        <v>-4.3111813598653708</v>
      </c>
      <c r="N142" s="13">
        <f t="shared" si="12"/>
        <v>4.2073504635563468E-5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3.1022913587737744</v>
      </c>
      <c r="H143" s="10">
        <f t="shared" si="13"/>
        <v>-4.2750167568022857</v>
      </c>
      <c r="I143">
        <f t="shared" si="9"/>
        <v>-51.300201081627428</v>
      </c>
      <c r="K143">
        <f t="shared" si="10"/>
        <v>-1.8354297446243679</v>
      </c>
      <c r="M143">
        <f t="shared" si="11"/>
        <v>-4.2681672779640998</v>
      </c>
      <c r="N143" s="13">
        <f t="shared" si="12"/>
        <v>4.6915360354756113E-5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3.110697487767168</v>
      </c>
      <c r="H144" s="10">
        <f t="shared" si="13"/>
        <v>-4.2326433919806838</v>
      </c>
      <c r="I144">
        <f t="shared" si="9"/>
        <v>-50.791720703768206</v>
      </c>
      <c r="K144">
        <f t="shared" si="10"/>
        <v>-1.8190993853970197</v>
      </c>
      <c r="M144">
        <f t="shared" si="11"/>
        <v>-4.2254272049732888</v>
      </c>
      <c r="N144" s="13">
        <f t="shared" si="12"/>
        <v>5.2073354925696608E-5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3.1191036167605621</v>
      </c>
      <c r="H145" s="10">
        <f t="shared" si="13"/>
        <v>-4.1905515569824567</v>
      </c>
      <c r="I145">
        <f t="shared" si="9"/>
        <v>-50.286618683789484</v>
      </c>
      <c r="K145">
        <f t="shared" si="10"/>
        <v>-1.8028723028958014</v>
      </c>
      <c r="M145">
        <f t="shared" si="11"/>
        <v>-4.1829654354856078</v>
      </c>
      <c r="N145" s="13">
        <f t="shared" si="12"/>
        <v>5.7549239364952942E-5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3.1275097457539562</v>
      </c>
      <c r="H146" s="10">
        <f t="shared" si="13"/>
        <v>-4.1487448342584701</v>
      </c>
      <c r="I146">
        <f t="shared" si="9"/>
        <v>-49.784938011101644</v>
      </c>
      <c r="K146">
        <f t="shared" si="10"/>
        <v>-1.7867496397074702</v>
      </c>
      <c r="M146">
        <f t="shared" si="11"/>
        <v>-4.1407859634292725</v>
      </c>
      <c r="N146" s="13">
        <f t="shared" si="12"/>
        <v>6.3343624875851712E-5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3.1359158747473503</v>
      </c>
      <c r="H147" s="10">
        <f t="shared" si="13"/>
        <v>-4.107226518908802</v>
      </c>
      <c r="I147">
        <f t="shared" si="9"/>
        <v>-49.28671822690562</v>
      </c>
      <c r="K147">
        <f t="shared" si="10"/>
        <v>-1.7707324437880771</v>
      </c>
      <c r="M147">
        <f t="shared" si="11"/>
        <v>-4.0988924940049678</v>
      </c>
      <c r="N147" s="13">
        <f t="shared" si="12"/>
        <v>6.9455971097728142E-5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3.1443220037407444</v>
      </c>
      <c r="H148" s="10">
        <f t="shared" si="13"/>
        <v>-4.0659996307857407</v>
      </c>
      <c r="I148">
        <f t="shared" ref="I148:I211" si="16">H148*$E$6</f>
        <v>-48.791995569428892</v>
      </c>
      <c r="K148">
        <f t="shared" ref="K148:K211" si="17">($L$9/2)*$L$4*EXP(-$L$6*(G148/$L$10-1))+($L$9/2)*$L$4*EXP(-$L$6*(($H$4/$E$4)*G148/$L$10-1))+($L$9/2)*$L$4*EXP(-$L$6*(SQRT(4/3+$H$11^2/4)*G148/$L$10-1))-SQRT(($L$9/2)*$L$5^2*EXP(-2*$L$7*(G148/$L$10-1))+($L$9/2)*$L$5^2*EXP(-2*$L$7*(($H$4/$E$4)*G148/$L$10-1))+($L$9/2)*$L$5^2*EXP(-2*$L$7*(SQRT(4/3+$H$11^2/4)*G148/$L$10-1)))</f>
        <v>-1.754821672626963</v>
      </c>
      <c r="M148">
        <f t="shared" ref="M148:M211" si="18">($L$9/2)*$O$6*EXP(-$O$4*(G148/$L$10-1))+($L$9/2)*$O$6*EXP(-$O$4*(($H$4/$E$4)*G148/$L$10-1))+($L$9/2)*$O$6*EXP(-$O$4*(SQRT(4/3+$H$11^2/4)*($H$4/$E$4)*G148/$L$10-1))-SQRT(($L$9/2)*$O$7^2*EXP(-2*$O$5*(G148/$L$10-1))+($L$9/2)*$O$7^2*EXP(-2*$O$5*(($H$4/$E$4)*G148/$L$10-1))+($L$9/2)*$O$7^2*EXP(-2*$O$5*(SQRT(4/3+$H$11^2/4)*($H$4/$E$4)*G148/$L$10-1)))</f>
        <v>-4.0572884551991679</v>
      </c>
      <c r="N148" s="13">
        <f t="shared" ref="N148:N211" si="19">(M148-H148)^2*O148</f>
        <v>7.5884580100101101E-5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3.1527281327341385</v>
      </c>
      <c r="H149" s="10">
        <f t="shared" ref="H149:H212" si="20">-(-$B$4)*(1+D149+$E$5*D149^3)*EXP(-D149)</f>
        <v>-4.0250669261596199</v>
      </c>
      <c r="I149">
        <f t="shared" si="16"/>
        <v>-48.300803113915435</v>
      </c>
      <c r="K149">
        <f t="shared" si="17"/>
        <v>-1.7390181972444336</v>
      </c>
      <c r="M149">
        <f t="shared" si="18"/>
        <v>-4.0159770088884015</v>
      </c>
      <c r="N149" s="13">
        <f t="shared" si="19"/>
        <v>8.2626595997595275E-5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3.1611342617275326</v>
      </c>
      <c r="H150" s="10">
        <f t="shared" si="20"/>
        <v>-3.9844309089620422</v>
      </c>
      <c r="I150">
        <f t="shared" si="16"/>
        <v>-47.813170907544503</v>
      </c>
      <c r="K150">
        <f t="shared" si="17"/>
        <v>-1.7233228060296282</v>
      </c>
      <c r="M150">
        <f t="shared" si="18"/>
        <v>-3.9749610615485156</v>
      </c>
      <c r="N150" s="13">
        <f t="shared" si="19"/>
        <v>8.9678010035477065E-5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3.1695403907209267</v>
      </c>
      <c r="H151" s="10">
        <f t="shared" si="20"/>
        <v>-3.9440938416205382</v>
      </c>
      <c r="I151">
        <f t="shared" si="16"/>
        <v>-47.329126099446455</v>
      </c>
      <c r="K151">
        <f t="shared" si="17"/>
        <v>-1.7077362084248122</v>
      </c>
      <c r="M151">
        <f t="shared" si="18"/>
        <v>-3.934243274582558</v>
      </c>
      <c r="N151" s="13">
        <f t="shared" si="19"/>
        <v>9.7033670969743244E-5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3.17794651971432</v>
      </c>
      <c r="H152" s="10">
        <f t="shared" si="20"/>
        <v>-3.9040577554983087</v>
      </c>
      <c r="I152">
        <f t="shared" si="16"/>
        <v>-46.848693065979703</v>
      </c>
      <c r="K152">
        <f t="shared" si="17"/>
        <v>-1.6922590384621059</v>
      </c>
      <c r="M152">
        <f t="shared" si="18"/>
        <v>-3.8938260742803346</v>
      </c>
      <c r="N152" s="13">
        <f t="shared" si="19"/>
        <v>1.046873005462446E-4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3.186352648707715</v>
      </c>
      <c r="H153" s="10">
        <f t="shared" si="20"/>
        <v>-3.8643244609522389</v>
      </c>
      <c r="I153">
        <f t="shared" si="16"/>
        <v>-46.371893531426863</v>
      </c>
      <c r="K153">
        <f t="shared" si="17"/>
        <v>-1.6768918581584062</v>
      </c>
      <c r="M153">
        <f t="shared" si="18"/>
        <v>-3.8537116614223641</v>
      </c>
      <c r="N153" s="13">
        <f t="shared" si="19"/>
        <v>1.1263151386131113E-4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3.1947587777011082</v>
      </c>
      <c r="H154" s="10">
        <f t="shared" si="20"/>
        <v>-3.8248955570220025</v>
      </c>
      <c r="I154">
        <f t="shared" si="16"/>
        <v>-45.898746684264026</v>
      </c>
      <c r="K154">
        <f t="shared" si="17"/>
        <v>-1.6616351607740756</v>
      </c>
      <c r="M154">
        <f t="shared" si="18"/>
        <v>-3.8139020205405081</v>
      </c>
      <c r="N154" s="13">
        <f t="shared" si="19"/>
        <v>1.2085784436994762E-4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3.2031649066945023</v>
      </c>
      <c r="H155" s="10">
        <f t="shared" si="20"/>
        <v>-3.7857724407625901</v>
      </c>
      <c r="I155">
        <f t="shared" si="16"/>
        <v>-45.42926928915108</v>
      </c>
      <c r="K155">
        <f t="shared" si="17"/>
        <v>-1.6464893739406687</v>
      </c>
      <c r="M155">
        <f t="shared" si="18"/>
        <v>-3.7743989288469506</v>
      </c>
      <c r="N155" s="13">
        <f t="shared" si="19"/>
        <v>1.2935677329519395E-4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3.2115710356878964</v>
      </c>
      <c r="H156" s="10">
        <f t="shared" si="20"/>
        <v>-3.7469563162323274</v>
      </c>
      <c r="I156">
        <f t="shared" si="16"/>
        <v>-44.963475794787925</v>
      </c>
      <c r="K156">
        <f t="shared" si="17"/>
        <v>-1.6314548626628937</v>
      </c>
      <c r="M156">
        <f t="shared" si="18"/>
        <v>-3.7352039648431568</v>
      </c>
      <c r="N156" s="13">
        <f t="shared" si="19"/>
        <v>1.3811776317454094E-4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3.2199771646812905</v>
      </c>
      <c r="H157" s="10">
        <f t="shared" si="20"/>
        <v>-3.7084482031479391</v>
      </c>
      <c r="I157">
        <f t="shared" si="16"/>
        <v>-44.501378437775273</v>
      </c>
      <c r="K157">
        <f t="shared" si="17"/>
        <v>-1.616531932199661</v>
      </c>
      <c r="M157">
        <f t="shared" si="18"/>
        <v>-3.6963185166196615</v>
      </c>
      <c r="N157" s="13">
        <f t="shared" si="19"/>
        <v>1.4712929527427949E-4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3.2283832936746846</v>
      </c>
      <c r="H158" s="10">
        <f t="shared" si="20"/>
        <v>-3.6702489452179519</v>
      </c>
      <c r="I158">
        <f t="shared" si="16"/>
        <v>-44.042987342615419</v>
      </c>
      <c r="K158">
        <f t="shared" si="17"/>
        <v>-1.6017208308289974</v>
      </c>
      <c r="M158">
        <f t="shared" si="18"/>
        <v>-3.6577437898574541</v>
      </c>
      <c r="N158" s="13">
        <f t="shared" si="19"/>
        <v>1.5637891059018657E-4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3.2367894226680787</v>
      </c>
      <c r="H159" s="10">
        <f t="shared" si="20"/>
        <v>-3.6323592181653148</v>
      </c>
      <c r="I159">
        <f t="shared" si="16"/>
        <v>-43.58831061798378</v>
      </c>
      <c r="K159">
        <f t="shared" si="17"/>
        <v>-1.5870217525013495</v>
      </c>
      <c r="M159">
        <f t="shared" si="18"/>
        <v>-3.619480815541197</v>
      </c>
      <c r="N159" s="13">
        <f t="shared" si="19"/>
        <v>1.6585325414888343E-4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3.2451955516614728</v>
      </c>
      <c r="H160" s="10">
        <f t="shared" si="20"/>
        <v>-3.5947795374497895</v>
      </c>
      <c r="I160">
        <f t="shared" si="16"/>
        <v>-43.137354449397478</v>
      </c>
      <c r="K160">
        <f t="shared" si="17"/>
        <v>-1.5724348393856533</v>
      </c>
      <c r="M160">
        <f t="shared" si="18"/>
        <v>-3.5815304573942512</v>
      </c>
      <c r="N160" s="13">
        <f t="shared" si="19"/>
        <v>1.7553812231806183E-4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3.2536016806548664</v>
      </c>
      <c r="H161" s="10">
        <f t="shared" si="20"/>
        <v>-3.5575102657003272</v>
      </c>
      <c r="I161">
        <f t="shared" si="16"/>
        <v>-42.69012318840393</v>
      </c>
      <c r="K161">
        <f t="shared" si="17"/>
        <v>-1.5579601843123723</v>
      </c>
      <c r="M161">
        <f t="shared" si="18"/>
        <v>-3.5438934190450935</v>
      </c>
      <c r="N161" s="13">
        <f t="shared" si="19"/>
        <v>1.8541851283215117E-4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3.2620078096482605</v>
      </c>
      <c r="H162" s="10">
        <f t="shared" si="20"/>
        <v>-3.5205516198673235</v>
      </c>
      <c r="I162">
        <f t="shared" si="16"/>
        <v>-42.246619438407883</v>
      </c>
      <c r="K162">
        <f t="shared" si="17"/>
        <v>-1.5435978331175313</v>
      </c>
      <c r="M162">
        <f t="shared" si="18"/>
        <v>-3.5065702509343941</v>
      </c>
      <c r="N162" s="13">
        <f t="shared" si="19"/>
        <v>1.9547867723868168E-4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3.2704139386416542</v>
      </c>
      <c r="H163" s="10">
        <f t="shared" si="20"/>
        <v>-3.4839036781043227</v>
      </c>
      <c r="I163">
        <f t="shared" si="16"/>
        <v>-41.806844137251872</v>
      </c>
      <c r="K163">
        <f t="shared" si="17"/>
        <v>-1.529347786891643</v>
      </c>
      <c r="M163">
        <f t="shared" si="18"/>
        <v>-3.4695613569717554</v>
      </c>
      <c r="N163" s="13">
        <f t="shared" si="19"/>
        <v>2.0570217546968603E-4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3.2788200676350487</v>
      </c>
      <c r="H164" s="10">
        <f t="shared" si="20"/>
        <v>-3.447566386388448</v>
      </c>
      <c r="I164">
        <f t="shared" si="16"/>
        <v>-41.370796636661375</v>
      </c>
      <c r="K164">
        <f t="shared" si="17"/>
        <v>-1.5152100041372321</v>
      </c>
      <c r="M164">
        <f t="shared" si="18"/>
        <v>-3.4328670009506959</v>
      </c>
      <c r="N164" s="13">
        <f t="shared" si="19"/>
        <v>2.1607193224760076E-4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3.2872261966284424</v>
      </c>
      <c r="H165" s="10">
        <f t="shared" si="20"/>
        <v>-3.4115395648885265</v>
      </c>
      <c r="I165">
        <f t="shared" si="16"/>
        <v>-40.938474778662318</v>
      </c>
      <c r="K165">
        <f t="shared" si="17"/>
        <v>-1.501184402838573</v>
      </c>
      <c r="M165">
        <f t="shared" si="18"/>
        <v>-3.3964873127303248</v>
      </c>
      <c r="N165" s="13">
        <f t="shared" si="19"/>
        <v>2.2657029503408827E-4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3.2956323256218365</v>
      </c>
      <c r="H166" s="10">
        <f t="shared" si="20"/>
        <v>-3.3758229140895901</v>
      </c>
      <c r="I166">
        <f t="shared" si="16"/>
        <v>-40.509874969075085</v>
      </c>
      <c r="K166">
        <f t="shared" si="17"/>
        <v>-1.4872708624470454</v>
      </c>
      <c r="M166">
        <f t="shared" si="18"/>
        <v>-3.3604222941916855</v>
      </c>
      <c r="N166" s="13">
        <f t="shared" si="19"/>
        <v>2.3717909323973645E-4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3.3040384546152306</v>
      </c>
      <c r="H167" s="10">
        <f t="shared" si="20"/>
        <v>-3.3404160206821736</v>
      </c>
      <c r="I167">
        <f t="shared" si="16"/>
        <v>-40.084992248186083</v>
      </c>
      <c r="K167">
        <f t="shared" si="17"/>
        <v>-1.4734692257854578</v>
      </c>
      <c r="M167">
        <f t="shared" si="18"/>
        <v>-3.3246718249766518</v>
      </c>
      <c r="N167" s="13">
        <f t="shared" si="19"/>
        <v>2.4787969841377007E-4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3.3124445836086243</v>
      </c>
      <c r="H168" s="10">
        <f t="shared" si="20"/>
        <v>-3.3053183632245329</v>
      </c>
      <c r="I168">
        <f t="shared" si="16"/>
        <v>-39.663820358694394</v>
      </c>
      <c r="K168">
        <f t="shared" si="17"/>
        <v>-1.4597793008744933</v>
      </c>
      <c r="M168">
        <f t="shared" si="18"/>
        <v>-3.2892356680168646</v>
      </c>
      <c r="N168" s="13">
        <f t="shared" si="19"/>
        <v>2.5865308514275533E-4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3.3208507126020184</v>
      </c>
      <c r="H169" s="10">
        <f t="shared" si="20"/>
        <v>-3.2705293175856638</v>
      </c>
      <c r="I169">
        <f t="shared" si="16"/>
        <v>-39.246351811027964</v>
      </c>
      <c r="K169">
        <f t="shared" si="17"/>
        <v>-1.446200862684347</v>
      </c>
      <c r="M169">
        <f t="shared" si="18"/>
        <v>-3.2541134748599725</v>
      </c>
      <c r="N169" s="13">
        <f t="shared" si="19"/>
        <v>2.6947989239463192E-4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3.3292568415954125</v>
      </c>
      <c r="H170" s="10">
        <f t="shared" si="20"/>
        <v>-3.2360481621767496</v>
      </c>
      <c r="I170">
        <f t="shared" si="16"/>
        <v>-38.832577946120992</v>
      </c>
      <c r="K170">
        <f t="shared" si="17"/>
        <v>-1.4327336548144947</v>
      </c>
      <c r="M170">
        <f t="shared" si="18"/>
        <v>-3.2193047908002574</v>
      </c>
      <c r="N170" s="13">
        <f t="shared" si="19"/>
        <v>2.8034048505113756E-4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3.3376629705888066</v>
      </c>
      <c r="H171" s="10">
        <f t="shared" si="20"/>
        <v>-3.2018740829783985</v>
      </c>
      <c r="I171">
        <f t="shared" si="16"/>
        <v>-38.422488995740778</v>
      </c>
      <c r="K171">
        <f t="shared" si="17"/>
        <v>-1.4193773911044134</v>
      </c>
      <c r="M171">
        <f t="shared" si="18"/>
        <v>-3.1848090598203709</v>
      </c>
      <c r="N171" s="13">
        <f t="shared" si="19"/>
        <v>2.9121501538401838E-4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3.3460690995822007</v>
      </c>
      <c r="H172" s="10">
        <f t="shared" si="20"/>
        <v>-3.1680061783708151</v>
      </c>
      <c r="I172">
        <f t="shared" si="16"/>
        <v>-38.016074140449781</v>
      </c>
      <c r="K172">
        <f t="shared" si="17"/>
        <v>-1.4061317571779672</v>
      </c>
      <c r="M172">
        <f t="shared" si="18"/>
        <v>-3.1506256293507819</v>
      </c>
      <c r="N172" s="13">
        <f t="shared" si="19"/>
        <v>3.0208348423777583E-4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3.3544752285755948</v>
      </c>
      <c r="H173" s="10">
        <f t="shared" si="20"/>
        <v>-3.1344434637738114</v>
      </c>
      <c r="I173">
        <f t="shared" si="16"/>
        <v>-37.613321565285737</v>
      </c>
      <c r="K173">
        <f t="shared" si="17"/>
        <v>-1.3929964119240763</v>
      </c>
      <c r="M173">
        <f t="shared" si="18"/>
        <v>-3.1167537548532458</v>
      </c>
      <c r="N173" s="13">
        <f t="shared" si="19"/>
        <v>3.129258016943399E-4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3.3628813575689889</v>
      </c>
      <c r="H174" s="10">
        <f t="shared" si="20"/>
        <v>-3.1011848761033378</v>
      </c>
      <c r="I174">
        <f t="shared" si="16"/>
        <v>-37.214218513240056</v>
      </c>
      <c r="K174">
        <f t="shared" si="17"/>
        <v>-1.3799709889161649</v>
      </c>
      <c r="M174">
        <f t="shared" si="18"/>
        <v>-3.0831926042344175</v>
      </c>
      <c r="N174" s="13">
        <f t="shared" si="19"/>
        <v>3.2372184700513981E-4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3.371287486562383</v>
      </c>
      <c r="H175" s="10">
        <f t="shared" si="20"/>
        <v>-3.0682292780509828</v>
      </c>
      <c r="I175">
        <f t="shared" si="16"/>
        <v>-36.818751336611797</v>
      </c>
      <c r="K175">
        <f t="shared" si="17"/>
        <v>-1.3670550977728104</v>
      </c>
      <c r="M175">
        <f t="shared" si="18"/>
        <v>-3.0499412620955191</v>
      </c>
      <c r="N175" s="13">
        <f t="shared" si="19"/>
        <v>3.3445152758729486E-4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3.3796936155557771</v>
      </c>
      <c r="H176" s="10">
        <f t="shared" si="20"/>
        <v>-3.0355754621927207</v>
      </c>
      <c r="I176">
        <f t="shared" si="16"/>
        <v>-36.426905546312646</v>
      </c>
      <c r="K176">
        <f t="shared" si="17"/>
        <v>-1.3542483254618989</v>
      </c>
      <c r="M176">
        <f t="shared" si="18"/>
        <v>-3.016998733823764</v>
      </c>
      <c r="N176" s="13">
        <f t="shared" si="19"/>
        <v>3.4509483689399806E-4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3.3880997445491707</v>
      </c>
      <c r="H177" s="10">
        <f t="shared" si="20"/>
        <v>-3.0032221549329234</v>
      </c>
      <c r="I177">
        <f t="shared" si="16"/>
        <v>-36.038665859195078</v>
      </c>
      <c r="K177">
        <f t="shared" si="17"/>
        <v>-1.3415502375505186</v>
      </c>
      <c r="M177">
        <f t="shared" si="18"/>
        <v>-2.9843639495310463</v>
      </c>
      <c r="N177" s="13">
        <f t="shared" si="19"/>
        <v>3.5563191097938679E-4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3.3965058735425644</v>
      </c>
      <c r="H178" s="10">
        <f t="shared" si="20"/>
        <v>-2.971168020289511</v>
      </c>
      <c r="I178">
        <f t="shared" si="16"/>
        <v>-35.654016243474132</v>
      </c>
      <c r="K178">
        <f t="shared" si="17"/>
        <v>-1.3289603794027343</v>
      </c>
      <c r="M178">
        <f t="shared" si="18"/>
        <v>-2.9520357678452225</v>
      </c>
      <c r="N178" s="13">
        <f t="shared" si="19"/>
        <v>3.6604308359198368E-4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3.4049120025359589</v>
      </c>
      <c r="H179" s="10">
        <f t="shared" si="20"/>
        <v>-2.9394116635258798</v>
      </c>
      <c r="I179">
        <f t="shared" si="16"/>
        <v>-35.272939962310559</v>
      </c>
      <c r="K179">
        <f t="shared" si="17"/>
        <v>-1.3164782773272863</v>
      </c>
      <c r="M179">
        <f t="shared" si="18"/>
        <v>-2.9200129795591212</v>
      </c>
      <c r="N179" s="13">
        <f t="shared" si="19"/>
        <v>3.7630893964217679E-4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3.4133181315293526</v>
      </c>
      <c r="H180" s="10">
        <f t="shared" si="20"/>
        <v>-2.9079516346350953</v>
      </c>
      <c r="I180">
        <f t="shared" si="16"/>
        <v>-34.895419615621144</v>
      </c>
      <c r="K180">
        <f t="shared" si="17"/>
        <v>-1.3041034396772138</v>
      </c>
      <c r="M180">
        <f t="shared" si="18"/>
        <v>-2.8882943111422779</v>
      </c>
      <c r="N180" s="13">
        <f t="shared" si="19"/>
        <v>3.8641036690127315E-4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3.4217242605227471</v>
      </c>
      <c r="H181" s="10">
        <f t="shared" si="20"/>
        <v>-2.8767864316816278</v>
      </c>
      <c r="I181">
        <f t="shared" si="16"/>
        <v>-34.521437180179532</v>
      </c>
      <c r="K181">
        <f t="shared" si="17"/>
        <v>-1.2918353579032653</v>
      </c>
      <c r="M181">
        <f t="shared" si="18"/>
        <v>-2.8568784281201083</v>
      </c>
      <c r="N181" s="13">
        <f t="shared" si="19"/>
        <v>3.9632860580547549E-4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3.4301303895161408</v>
      </c>
      <c r="H182" s="10">
        <f t="shared" si="20"/>
        <v>-2.8459145040057505</v>
      </c>
      <c r="I182">
        <f t="shared" si="16"/>
        <v>-34.150974048069003</v>
      </c>
      <c r="K182">
        <f t="shared" si="17"/>
        <v>-1.2796735075629648</v>
      </c>
      <c r="M182">
        <f t="shared" si="18"/>
        <v>-2.8257639383252733</v>
      </c>
      <c r="N182" s="13">
        <f t="shared" si="19"/>
        <v>4.0604529724322716E-4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3.4385365185095349</v>
      </c>
      <c r="H183" s="10">
        <f t="shared" si="20"/>
        <v>-2.8153342552955558</v>
      </c>
      <c r="I183">
        <f t="shared" si="16"/>
        <v>-33.784011063546671</v>
      </c>
      <c r="K183">
        <f t="shared" si="17"/>
        <v>-1.2676173492870455</v>
      </c>
      <c r="M183">
        <f t="shared" si="18"/>
        <v>-2.7949493950255806</v>
      </c>
      <c r="N183" s="13">
        <f t="shared" si="19"/>
        <v>4.1554252822641392E-4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3.4469426475029286</v>
      </c>
      <c r="H184" s="10">
        <f t="shared" si="20"/>
        <v>-2.7850440465313575</v>
      </c>
      <c r="I184">
        <f t="shared" si="16"/>
        <v>-33.42052855837629</v>
      </c>
      <c r="K184">
        <f t="shared" si="17"/>
        <v>-1.2556663297049739</v>
      </c>
      <c r="M184">
        <f t="shared" si="18"/>
        <v>-2.764433299932858</v>
      </c>
      <c r="N184" s="13">
        <f t="shared" si="19"/>
        <v>4.2480287534755811E-4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3.4553487764963227</v>
      </c>
      <c r="H185" s="10">
        <f t="shared" si="20"/>
        <v>-2.7550421988071196</v>
      </c>
      <c r="I185">
        <f t="shared" si="16"/>
        <v>-33.060506385685436</v>
      </c>
      <c r="K185">
        <f t="shared" si="17"/>
        <v>-1.2438198823311557</v>
      </c>
      <c r="M185">
        <f t="shared" si="18"/>
        <v>-2.7342141060968839</v>
      </c>
      <c r="N185" s="13">
        <f t="shared" si="19"/>
        <v>4.338094459461768E-4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3.4637549054897168</v>
      </c>
      <c r="H186" s="10">
        <f t="shared" si="20"/>
        <v>-2.7253269960333641</v>
      </c>
      <c r="I186">
        <f t="shared" si="16"/>
        <v>-32.703923952400373</v>
      </c>
      <c r="K186">
        <f t="shared" si="17"/>
        <v>-1.2320774284134017</v>
      </c>
      <c r="M186">
        <f t="shared" si="18"/>
        <v>-2.7042902206884678</v>
      </c>
      <c r="N186" s="13">
        <f t="shared" si="19"/>
        <v>4.425459169116386E-4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3.4721610344831109</v>
      </c>
      <c r="H187" s="10">
        <f t="shared" si="20"/>
        <v>-2.6958966875258965</v>
      </c>
      <c r="I187">
        <f t="shared" si="16"/>
        <v>-32.350760250310756</v>
      </c>
      <c r="K187">
        <f t="shared" si="17"/>
        <v>-1.2204383777451309</v>
      </c>
      <c r="M187">
        <f t="shared" si="18"/>
        <v>-2.6746600076755214</v>
      </c>
      <c r="N187" s="13">
        <f t="shared" si="19"/>
        <v>4.5099657106732944E-4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3.480567163476505</v>
      </c>
      <c r="H188" s="10">
        <f t="shared" si="20"/>
        <v>-2.6667494904845097</v>
      </c>
      <c r="I188">
        <f t="shared" si="16"/>
        <v>-32.000993885814118</v>
      </c>
      <c r="K188">
        <f t="shared" si="17"/>
        <v>-1.208902129442768</v>
      </c>
      <c r="M188">
        <f t="shared" si="18"/>
        <v>-2.6453217903959274</v>
      </c>
      <c r="N188" s="13">
        <f t="shared" si="19"/>
        <v>4.5914633108623E-4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3.4889732924698986</v>
      </c>
      <c r="H189" s="10">
        <f t="shared" si="20"/>
        <v>-2.6378835923657178</v>
      </c>
      <c r="I189">
        <f t="shared" si="16"/>
        <v>-31.654603108388613</v>
      </c>
      <c r="K189">
        <f t="shared" si="17"/>
        <v>-1.1974680726897033</v>
      </c>
      <c r="M189">
        <f t="shared" si="18"/>
        <v>-2.6162738540308004</v>
      </c>
      <c r="N189" s="13">
        <f t="shared" si="19"/>
        <v>4.6698079090359937E-4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3.4973794214632932</v>
      </c>
      <c r="H190" s="10">
        <f t="shared" si="20"/>
        <v>-2.6092971531534048</v>
      </c>
      <c r="I190">
        <f t="shared" si="16"/>
        <v>-31.31156583784086</v>
      </c>
      <c r="K190">
        <f t="shared" si="17"/>
        <v>-1.1861355874481461</v>
      </c>
      <c r="M190">
        <f t="shared" si="18"/>
        <v>-2.5875144479816568</v>
      </c>
      <c r="N190" s="13">
        <f t="shared" si="19"/>
        <v>4.7448624459930027E-4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3.5057855504566864</v>
      </c>
      <c r="H191" s="10">
        <f t="shared" si="20"/>
        <v>-2.5809883075311708</v>
      </c>
      <c r="I191">
        <f t="shared" si="16"/>
        <v>-30.97185969037405</v>
      </c>
      <c r="K191">
        <f t="shared" si="17"/>
        <v>-1.1749040451401611</v>
      </c>
      <c r="M191">
        <f t="shared" si="18"/>
        <v>-2.559041788154917</v>
      </c>
      <c r="N191" s="13">
        <f t="shared" si="19"/>
        <v>4.8164971273228363E-4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3.5141916794500805</v>
      </c>
      <c r="H192" s="10">
        <f t="shared" si="20"/>
        <v>-2.5529551669600137</v>
      </c>
      <c r="I192">
        <f t="shared" si="16"/>
        <v>-30.635462003520164</v>
      </c>
      <c r="K192">
        <f t="shared" si="17"/>
        <v>-1.1637728092990831</v>
      </c>
      <c r="M192">
        <f t="shared" si="18"/>
        <v>-2.5308540591569133</v>
      </c>
      <c r="N192" s="13">
        <f t="shared" si="19"/>
        <v>4.8845896612426413E-4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3.5225978084434746</v>
      </c>
      <c r="H193" s="10">
        <f t="shared" si="20"/>
        <v>-2.5251958216648629</v>
      </c>
      <c r="I193">
        <f t="shared" si="16"/>
        <v>-30.302349859978357</v>
      </c>
      <c r="K193">
        <f t="shared" si="17"/>
        <v>-1.1527412361925289</v>
      </c>
      <c r="M193">
        <f t="shared" si="18"/>
        <v>-2.5029494164026933</v>
      </c>
      <c r="N193" s="13">
        <f t="shared" si="19"/>
        <v>4.9490254708868672E-4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3.5310039374368687</v>
      </c>
      <c r="H194" s="10">
        <f t="shared" si="20"/>
        <v>-2.4977083425333664</v>
      </c>
      <c r="I194">
        <f t="shared" si="16"/>
        <v>-29.972500110400397</v>
      </c>
      <c r="K194">
        <f t="shared" si="17"/>
        <v>-1.1418086754181089</v>
      </c>
      <c r="M194">
        <f t="shared" si="18"/>
        <v>-2.4753259881415555</v>
      </c>
      <c r="N194" s="13">
        <f t="shared" si="19"/>
        <v>5.0096978812061714E-4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3.5394100664302628</v>
      </c>
      <c r="H195" s="10">
        <f t="shared" si="20"/>
        <v>-2.4704907829302201</v>
      </c>
      <c r="I195">
        <f t="shared" si="16"/>
        <v>-29.645889395162641</v>
      </c>
      <c r="K195">
        <f t="shared" si="17"/>
        <v>-1.1309744704729363</v>
      </c>
      <c r="M195">
        <f t="shared" si="18"/>
        <v>-2.4479818774023268</v>
      </c>
      <c r="N195" s="13">
        <f t="shared" si="19"/>
        <v>5.066508280636259E-4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3.5478161954236569</v>
      </c>
      <c r="H196" s="10">
        <f t="shared" si="20"/>
        <v>-2.4435411804302065</v>
      </c>
      <c r="I196">
        <f t="shared" si="16"/>
        <v>-29.322494165162478</v>
      </c>
      <c r="K196">
        <f t="shared" si="17"/>
        <v>-1.1202379592979883</v>
      </c>
      <c r="M196">
        <f t="shared" si="18"/>
        <v>-2.4209151638612023</v>
      </c>
      <c r="N196" s="13">
        <f t="shared" si="19"/>
        <v>5.1193662578085275E-4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3.556222324417051</v>
      </c>
      <c r="H197" s="10">
        <f t="shared" si="20"/>
        <v>-2.4168575584730072</v>
      </c>
      <c r="I197">
        <f t="shared" si="16"/>
        <v>-29.002290701676088</v>
      </c>
      <c r="K197">
        <f t="shared" si="17"/>
        <v>-1.1095984747983056</v>
      </c>
      <c r="M197">
        <f t="shared" si="18"/>
        <v>-2.3941239056349026</v>
      </c>
      <c r="N197" s="13">
        <f t="shared" si="19"/>
        <v>5.1681897136346042E-4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3.5646284534104451</v>
      </c>
      <c r="H198" s="10">
        <f t="shared" si="20"/>
        <v>-2.3904379279427554</v>
      </c>
      <c r="I198">
        <f t="shared" si="16"/>
        <v>-28.685255135313064</v>
      </c>
      <c r="K198">
        <f t="shared" si="17"/>
        <v>-1.0990553453400211</v>
      </c>
      <c r="M198">
        <f t="shared" si="18"/>
        <v>-2.3676061410017932</v>
      </c>
      <c r="N198" s="13">
        <f t="shared" si="19"/>
        <v>5.2129049491749283E-4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3.5730345824038392</v>
      </c>
      <c r="H199" s="10">
        <f t="shared" si="20"/>
        <v>-2.3642802886751766</v>
      </c>
      <c r="I199">
        <f t="shared" si="16"/>
        <v>-28.371363464102117</v>
      </c>
      <c r="K199">
        <f t="shared" si="17"/>
        <v>-1.0886078952251224</v>
      </c>
      <c r="M199">
        <f t="shared" si="18"/>
        <v>-2.3413598900535439</v>
      </c>
      <c r="N199" s="13">
        <f t="shared" si="19"/>
        <v>5.2534467297453956E-4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3.5814407113972329</v>
      </c>
      <c r="H200" s="10">
        <f t="shared" si="20"/>
        <v>-2.338382630895083</v>
      </c>
      <c r="I200">
        <f t="shared" si="16"/>
        <v>-28.060591570740996</v>
      </c>
      <c r="K200">
        <f t="shared" si="17"/>
        <v>-1.0782554451448543</v>
      </c>
      <c r="M200">
        <f t="shared" si="18"/>
        <v>-2.3153831562797733</v>
      </c>
      <c r="N200" s="13">
        <f t="shared" si="19"/>
        <v>5.2897583258027577E-4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3.589846840390627</v>
      </c>
      <c r="H201" s="10">
        <f t="shared" si="20"/>
        <v>-2.3127429365868881</v>
      </c>
      <c r="I201">
        <f t="shared" si="16"/>
        <v>-27.752915239042657</v>
      </c>
      <c r="K201">
        <f t="shared" si="17"/>
        <v>-1.0679973126126168</v>
      </c>
      <c r="M201">
        <f t="shared" si="18"/>
        <v>-2.2896739280881104</v>
      </c>
      <c r="N201" s="13">
        <f t="shared" si="19"/>
        <v>5.3217915311667714E-4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3.5982529693840211</v>
      </c>
      <c r="H202" s="10">
        <f t="shared" si="20"/>
        <v>-2.2873591808007121</v>
      </c>
      <c r="I202">
        <f t="shared" si="16"/>
        <v>-27.448310169608547</v>
      </c>
      <c r="K202">
        <f t="shared" si="17"/>
        <v>-1.0578328123771765</v>
      </c>
      <c r="M202">
        <f t="shared" si="18"/>
        <v>-2.2642301802619276</v>
      </c>
      <c r="N202" s="13">
        <f t="shared" si="19"/>
        <v>5.3495066592309495E-4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3.6066590983774152</v>
      </c>
      <c r="H203" s="10">
        <f t="shared" si="20"/>
        <v>-2.2622293328965499</v>
      </c>
      <c r="I203">
        <f t="shared" si="16"/>
        <v>-27.146751994758599</v>
      </c>
      <c r="K203">
        <f t="shared" si="17"/>
        <v>-1.0477612568169881</v>
      </c>
      <c r="M203">
        <f t="shared" si="18"/>
        <v>-2.2390498753580199</v>
      </c>
      <c r="N203" s="13">
        <f t="shared" si="19"/>
        <v>5.3728725178051582E-4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3.6150652273708088</v>
      </c>
      <c r="H204" s="10">
        <f t="shared" si="20"/>
        <v>-2.2373513577289259</v>
      </c>
      <c r="I204">
        <f t="shared" si="16"/>
        <v>-26.848216292747111</v>
      </c>
      <c r="K204">
        <f t="shared" si="17"/>
        <v>-1.0377819563163875</v>
      </c>
      <c r="M204">
        <f t="shared" si="18"/>
        <v>-2.2141309650463512</v>
      </c>
      <c r="N204" s="13">
        <f t="shared" si="19"/>
        <v>5.3918663633296851E-4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3.6234713563642034</v>
      </c>
      <c r="H205" s="10">
        <f t="shared" si="20"/>
        <v>-2.2127232167743203</v>
      </c>
      <c r="I205">
        <f t="shared" si="16"/>
        <v>-26.552678601291845</v>
      </c>
      <c r="K205">
        <f t="shared" si="17"/>
        <v>-1.0278942196243779</v>
      </c>
      <c r="M205">
        <f t="shared" si="18"/>
        <v>-2.1894713913939516</v>
      </c>
      <c r="N205" s="13">
        <f t="shared" si="19"/>
        <v>5.406473835191547E-4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3.631877485357597</v>
      </c>
      <c r="H206" s="10">
        <f t="shared" si="20"/>
        <v>-2.1883428692036171</v>
      </c>
      <c r="I206">
        <f t="shared" si="16"/>
        <v>-26.260114430443405</v>
      </c>
      <c r="K206">
        <f t="shared" si="17"/>
        <v>-1.0180973541967304</v>
      </c>
      <c r="M206">
        <f t="shared" si="18"/>
        <v>-2.1650690880949952</v>
      </c>
      <c r="N206" s="13">
        <f t="shared" si="19"/>
        <v>5.4166888709204482E-4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3.6402836143509911</v>
      </c>
      <c r="H207" s="10">
        <f t="shared" si="20"/>
        <v>-2.1642082729017242</v>
      </c>
      <c r="I207">
        <f t="shared" si="16"/>
        <v>-25.970499274820689</v>
      </c>
      <c r="K207">
        <f t="shared" si="17"/>
        <v>-1.0083906665220457</v>
      </c>
      <c r="M207">
        <f t="shared" si="18"/>
        <v>-2.1409219816489324</v>
      </c>
      <c r="N207" s="13">
        <f t="shared" si="19"/>
        <v>5.4225136030984803E-4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3.6486897433443848</v>
      </c>
      <c r="H208" s="10">
        <f t="shared" si="20"/>
        <v>-2.140317385436441</v>
      </c>
      <c r="I208">
        <f t="shared" si="16"/>
        <v>-25.68380862523729</v>
      </c>
      <c r="K208">
        <f t="shared" si="17"/>
        <v>-0.99877346243245702</v>
      </c>
      <c r="M208">
        <f t="shared" si="18"/>
        <v>-2.117027992488635</v>
      </c>
      <c r="N208" s="13">
        <f t="shared" si="19"/>
        <v>5.4239582387731423E-4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3.6570958723377789</v>
      </c>
      <c r="H209" s="10">
        <f t="shared" si="20"/>
        <v>-2.1166681649785879</v>
      </c>
      <c r="I209">
        <f t="shared" si="16"/>
        <v>-25.400017979743055</v>
      </c>
      <c r="K209">
        <f t="shared" si="17"/>
        <v>-0.9892450473995682</v>
      </c>
      <c r="M209">
        <f t="shared" si="18"/>
        <v>-2.0933850360602748</v>
      </c>
      <c r="N209" s="13">
        <f t="shared" si="19"/>
        <v>5.4210409222678671E-4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3.665502001331173</v>
      </c>
      <c r="H210" s="10">
        <f t="shared" si="20"/>
        <v>-2.0932585711753231</v>
      </c>
      <c r="I210">
        <f t="shared" si="16"/>
        <v>-25.119102854103879</v>
      </c>
      <c r="K210">
        <f t="shared" si="17"/>
        <v>-0.97980472681624853</v>
      </c>
      <c r="M210">
        <f t="shared" si="18"/>
        <v>-2.0699910238567347</v>
      </c>
      <c r="N210" s="13">
        <f t="shared" si="19"/>
        <v>5.4137875822274915E-4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3.6739081303245671</v>
      </c>
      <c r="H211" s="10">
        <f t="shared" si="20"/>
        <v>-2.0700865659785195</v>
      </c>
      <c r="I211">
        <f t="shared" si="16"/>
        <v>-24.841038791742236</v>
      </c>
      <c r="K211">
        <f t="shared" si="17"/>
        <v>-0.9704518062648444</v>
      </c>
      <c r="M211">
        <f t="shared" si="18"/>
        <v>-2.0468438644062137</v>
      </c>
      <c r="N211" s="13">
        <f t="shared" si="19"/>
        <v>5.4022317637926606E-4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3.6823142593179612</v>
      </c>
      <c r="H212" s="10">
        <f t="shared" si="20"/>
        <v>-2.0471501144299986</v>
      </c>
      <c r="I212">
        <f t="shared" ref="I212:I275" si="23">H212*$E$6</f>
        <v>-24.565801373159985</v>
      </c>
      <c r="K212">
        <f t="shared" ref="K212:K275" si="24">($L$9/2)*$L$4*EXP(-$L$6*(G212/$L$10-1))+($L$9/2)*$L$4*EXP(-$L$6*(($H$4/$E$4)*G212/$L$10-1))+($L$9/2)*$L$4*EXP(-$L$6*(SQRT(4/3+$H$11^2/4)*G212/$L$10-1))-SQRT(($L$9/2)*$L$5^2*EXP(-2*$L$7*(G212/$L$10-1))+($L$9/2)*$L$5^2*EXP(-2*$L$7*(($H$4/$E$4)*G212/$L$10-1))+($L$9/2)*$L$5^2*EXP(-2*$L$7*(SQRT(4/3+$H$11^2/4)*G212/$L$10-1)))</f>
        <v>-0.96118559177236518</v>
      </c>
      <c r="M212">
        <f t="shared" ref="M212:M275" si="25">($L$9/2)*$O$6*EXP(-$O$4*(G212/$L$10-1))+($L$9/2)*$O$6*EXP(-$O$4*(($H$4/$E$4)*G212/$L$10-1))+($L$9/2)*$O$6*EXP(-$O$4*(SQRT(4/3+$H$11^2/4)*($H$4/$E$4)*G212/$L$10-1))-SQRT(($L$9/2)*$O$7^2*EXP(-2*$O$5*(G212/$L$10-1))+($L$9/2)*$O$7^2*EXP(-2*$O$5*(($H$4/$E$4)*G212/$L$10-1))+($L$9/2)*$O$7^2*EXP(-2*$O$5*(SQRT(4/3+$H$11^2/4)*($H$4/$E$4)*G212/$L$10-1)))</f>
        <v>-2.0239414642176441</v>
      </c>
      <c r="N212" s="13">
        <f t="shared" ref="N212:N275" si="26">(M212-H212)^2*O212</f>
        <v>5.3864144467942357E-4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3.6907203883113553</v>
      </c>
      <c r="H213" s="10">
        <f t="shared" ref="H213:H276" si="27">-(-$B$4)*(1+D213+$E$5*D213^3)*EXP(-D213)</f>
        <v>-2.0244471854053647</v>
      </c>
      <c r="I213">
        <f t="shared" si="23"/>
        <v>-24.293366224864378</v>
      </c>
      <c r="K213">
        <f t="shared" si="24"/>
        <v>-0.95200539005317697</v>
      </c>
      <c r="M213">
        <f t="shared" si="25"/>
        <v>-2.0012817286845102</v>
      </c>
      <c r="N213" s="13">
        <f t="shared" si="26"/>
        <v>5.3663838508578626E-4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3.6991265173047494</v>
      </c>
      <c r="H214" s="10">
        <f t="shared" si="27"/>
        <v>-2.0019757523180997</v>
      </c>
      <c r="I214">
        <f t="shared" si="23"/>
        <v>-24.023709027817198</v>
      </c>
      <c r="K214">
        <f t="shared" si="24"/>
        <v>-0.94291050873971172</v>
      </c>
      <c r="M214">
        <f t="shared" si="25"/>
        <v>-1.978862562948563</v>
      </c>
      <c r="N214" s="13">
        <f t="shared" si="26"/>
        <v>5.3421952283206231E-4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3.7075326462981426</v>
      </c>
      <c r="H215" s="10">
        <f t="shared" si="27"/>
        <v>-1.9797337937855488</v>
      </c>
      <c r="I215">
        <f t="shared" si="23"/>
        <v>-23.756805525426586</v>
      </c>
      <c r="K215">
        <f t="shared" si="24"/>
        <v>-0.9339002566016803</v>
      </c>
      <c r="M215">
        <f t="shared" si="25"/>
        <v>-1.9566818727249089</v>
      </c>
      <c r="N215" s="13">
        <f t="shared" si="26"/>
        <v>5.3139106458597392E-4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3.7159387752915376</v>
      </c>
      <c r="H216" s="10">
        <f t="shared" si="27"/>
        <v>-1.9577192942583441</v>
      </c>
      <c r="I216">
        <f t="shared" si="23"/>
        <v>-23.49263153110013</v>
      </c>
      <c r="K216">
        <f t="shared" si="24"/>
        <v>-0.9249739437542609</v>
      </c>
      <c r="M216">
        <f t="shared" si="25"/>
        <v>-1.9347375650898626</v>
      </c>
      <c r="N216" s="13">
        <f t="shared" si="26"/>
        <v>5.2815987557343401E-4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3.7243449042849308</v>
      </c>
      <c r="H217" s="10">
        <f t="shared" si="27"/>
        <v>-1.9359302446147668</v>
      </c>
      <c r="I217">
        <f t="shared" si="23"/>
        <v>-23.231162935377203</v>
      </c>
      <c r="K217">
        <f t="shared" si="24"/>
        <v>-0.91613088185572489</v>
      </c>
      <c r="M217">
        <f t="shared" si="25"/>
        <v>-1.9130275492329698</v>
      </c>
      <c r="N217" s="13">
        <f t="shared" si="26"/>
        <v>5.2453345575138616E-4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3.7327510332783254</v>
      </c>
      <c r="H218" s="10">
        <f t="shared" si="27"/>
        <v>-1.9143646427214991</v>
      </c>
      <c r="I218">
        <f t="shared" si="23"/>
        <v>-22.972375712657989</v>
      </c>
      <c r="K218">
        <f t="shared" si="24"/>
        <v>-0.90737038429490924</v>
      </c>
      <c r="M218">
        <f t="shared" si="25"/>
        <v>-1.8915497371744432</v>
      </c>
      <c r="N218" s="13">
        <f t="shared" si="26"/>
        <v>5.2051991512108199E-4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3.741157162271719</v>
      </c>
      <c r="H219" s="10">
        <f t="shared" si="27"/>
        <v>-1.8930204939621504</v>
      </c>
      <c r="I219">
        <f t="shared" si="23"/>
        <v>-22.716245927545806</v>
      </c>
      <c r="K219">
        <f t="shared" si="24"/>
        <v>-0.89869176636899029</v>
      </c>
      <c r="M219">
        <f t="shared" si="25"/>
        <v>-1.8703020444493728</v>
      </c>
      <c r="N219" s="13">
        <f t="shared" si="26"/>
        <v>5.1612794826462851E-4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3.7495632912651131</v>
      </c>
      <c r="H220" s="10">
        <f t="shared" si="27"/>
        <v>-1.8718958117349154</v>
      </c>
      <c r="I220">
        <f t="shared" si="23"/>
        <v>-22.462749740818985</v>
      </c>
      <c r="K220">
        <f t="shared" si="24"/>
        <v>-0.89009434545192001</v>
      </c>
      <c r="M220">
        <f t="shared" si="25"/>
        <v>-1.8492823907598461</v>
      </c>
      <c r="N220" s="13">
        <f t="shared" si="26"/>
        <v>5.1136680819570163E-4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3.7579694202585072</v>
      </c>
      <c r="H221" s="10">
        <f t="shared" si="27"/>
        <v>-1.8509886179206405</v>
      </c>
      <c r="I221">
        <f t="shared" si="23"/>
        <v>-22.211863415047688</v>
      </c>
      <c r="K221">
        <f t="shared" si="24"/>
        <v>-0.8815774411539461</v>
      </c>
      <c r="M221">
        <f t="shared" si="25"/>
        <v>-1.8284887005962396</v>
      </c>
      <c r="N221" s="13">
        <f t="shared" si="26"/>
        <v>5.0624627960487714E-4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3.7663755492519013</v>
      </c>
      <c r="H222" s="10">
        <f t="shared" si="27"/>
        <v>-1.83029694332256</v>
      </c>
      <c r="I222">
        <f t="shared" si="23"/>
        <v>-21.963563319870719</v>
      </c>
      <c r="K222">
        <f t="shared" si="24"/>
        <v>-0.87314037547255663</v>
      </c>
      <c r="M222">
        <f t="shared" si="25"/>
        <v>-1.8079189038287629</v>
      </c>
      <c r="N222" s="13">
        <f t="shared" si="26"/>
        <v>5.0077665158594414E-4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3.7747816782452954</v>
      </c>
      <c r="H223" s="10">
        <f t="shared" si="27"/>
        <v>-1.8098188280788958</v>
      </c>
      <c r="I223">
        <f t="shared" si="23"/>
        <v>-21.717825936946749</v>
      </c>
      <c r="K223">
        <f t="shared" si="24"/>
        <v>-0.86478247293522548</v>
      </c>
      <c r="M223">
        <f t="shared" si="25"/>
        <v>-1.7875709362703978</v>
      </c>
      <c r="N223" s="13">
        <f t="shared" si="26"/>
        <v>4.9496868992263533E-4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3.7831878072386891</v>
      </c>
      <c r="H224" s="10">
        <f t="shared" si="27"/>
        <v>-1.7895523220494767</v>
      </c>
      <c r="I224">
        <f t="shared" si="23"/>
        <v>-21.474627864593721</v>
      </c>
      <c r="K224">
        <f t="shared" si="24"/>
        <v>-0.85650306073428917</v>
      </c>
      <c r="M224">
        <f t="shared" si="25"/>
        <v>-1.7674427402122799</v>
      </c>
      <c r="N224" s="13">
        <f t="shared" si="26"/>
        <v>4.8883360901570271E-4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3.7915939362320832</v>
      </c>
      <c r="H225" s="10">
        <f t="shared" si="27"/>
        <v>-1.7694954851774956</v>
      </c>
      <c r="I225">
        <f t="shared" si="23"/>
        <v>-21.233945822129947</v>
      </c>
      <c r="K225">
        <f t="shared" si="24"/>
        <v>-0.84830146885428503</v>
      </c>
      <c r="M225">
        <f t="shared" si="25"/>
        <v>-1.74753226493255</v>
      </c>
      <c r="N225" s="13">
        <f t="shared" si="26"/>
        <v>4.823830435279869E-4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3.8000000652254773</v>
      </c>
      <c r="H226" s="10">
        <f t="shared" si="27"/>
        <v>-1.7496463878274748</v>
      </c>
      <c r="I226">
        <f t="shared" si="23"/>
        <v>-20.995756653929696</v>
      </c>
      <c r="K226">
        <f t="shared" si="24"/>
        <v>-0.84017703019207224</v>
      </c>
      <c r="M226">
        <f t="shared" si="25"/>
        <v>-1.7278374671796777</v>
      </c>
      <c r="N226" s="13">
        <f t="shared" si="26"/>
        <v>4.7562901982191324E-4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3.8084061942188714</v>
      </c>
      <c r="H227" s="10">
        <f t="shared" si="27"/>
        <v>-1.7300031111004697</v>
      </c>
      <c r="I227">
        <f t="shared" si="23"/>
        <v>-20.760037333205638</v>
      </c>
      <c r="K227">
        <f t="shared" si="24"/>
        <v>-0.83212908067002667</v>
      </c>
      <c r="M227">
        <f t="shared" si="25"/>
        <v>-1.7083563116311968</v>
      </c>
      <c r="N227" s="13">
        <f t="shared" si="26"/>
        <v>4.6858392726291078E-4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3.816812323212265</v>
      </c>
      <c r="H228" s="10">
        <f t="shared" si="27"/>
        <v>-1.7105637471275126</v>
      </c>
      <c r="I228">
        <f t="shared" si="23"/>
        <v>-20.526764965530152</v>
      </c>
      <c r="K228">
        <f t="shared" si="24"/>
        <v>-0.82415695934261179</v>
      </c>
      <c r="M228">
        <f t="shared" si="25"/>
        <v>-1.6890867713287938</v>
      </c>
      <c r="N228" s="13">
        <f t="shared" si="26"/>
        <v>4.6126048945875164E-4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3.8252184522056596</v>
      </c>
      <c r="H229" s="10">
        <f t="shared" si="27"/>
        <v>-1.6913263993422436</v>
      </c>
      <c r="I229">
        <f t="shared" si="23"/>
        <v>-20.295916792106922</v>
      </c>
      <c r="K229">
        <f t="shared" si="24"/>
        <v>-0.81626000849659552</v>
      </c>
      <c r="M229">
        <f t="shared" si="25"/>
        <v>-1.6700268280906256</v>
      </c>
      <c r="N229" s="13">
        <f t="shared" si="26"/>
        <v>4.536717355027505E-4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3.8336245811990532</v>
      </c>
      <c r="H230" s="10">
        <f t="shared" si="27"/>
        <v>-1.6722891827336575</v>
      </c>
      <c r="I230">
        <f t="shared" si="23"/>
        <v>-20.067470192803889</v>
      </c>
      <c r="K230">
        <f t="shared" si="24"/>
        <v>-0.80843757374519509</v>
      </c>
      <c r="M230">
        <f t="shared" si="25"/>
        <v>-1.6511744729017515</v>
      </c>
      <c r="N230" s="13">
        <f t="shared" si="26"/>
        <v>4.458309712855878E-4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3.8420307101924478</v>
      </c>
      <c r="H231" s="10">
        <f t="shared" si="27"/>
        <v>-1.6534502240798501</v>
      </c>
      <c r="I231">
        <f t="shared" si="23"/>
        <v>-19.841402688958201</v>
      </c>
      <c r="K231">
        <f t="shared" si="24"/>
        <v>-0.80068900411638255</v>
      </c>
      <c r="M231">
        <f t="shared" si="25"/>
        <v>-1.632527706283462</v>
      </c>
      <c r="N231" s="13">
        <f t="shared" si="26"/>
        <v>4.3775175094017658E-4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3.850436839185841</v>
      </c>
      <c r="H232" s="10">
        <f t="shared" si="27"/>
        <v>-1.6348076621636165</v>
      </c>
      <c r="I232">
        <f t="shared" si="23"/>
        <v>-19.617691945963397</v>
      </c>
      <c r="K232">
        <f t="shared" si="24"/>
        <v>-0.79301365213563191</v>
      </c>
      <c r="M232">
        <f t="shared" si="25"/>
        <v>-1.6140845386423763</v>
      </c>
      <c r="N232" s="13">
        <f t="shared" si="26"/>
        <v>4.2944784847657769E-4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3.8588429681792351</v>
      </c>
      <c r="H233" s="10">
        <f t="shared" si="27"/>
        <v>-1.6163596479707181</v>
      </c>
      <c r="I233">
        <f t="shared" si="23"/>
        <v>-19.396315775648617</v>
      </c>
      <c r="K233">
        <f t="shared" si="24"/>
        <v>-0.78541087390331166</v>
      </c>
      <c r="M233">
        <f t="shared" si="25"/>
        <v>-1.5958429905999991</v>
      </c>
      <c r="N233" s="13">
        <f t="shared" si="26"/>
        <v>4.2093322966747619E-4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3.8672490971726292</v>
      </c>
      <c r="H234" s="10">
        <f t="shared" si="27"/>
        <v>-1.5981043448716186</v>
      </c>
      <c r="I234">
        <f t="shared" si="23"/>
        <v>-19.177252138459423</v>
      </c>
      <c r="K234">
        <f t="shared" si="24"/>
        <v>-0.77788002916697896</v>
      </c>
      <c r="M234">
        <f t="shared" si="25"/>
        <v>-1.5778010933035627</v>
      </c>
      <c r="N234" s="13">
        <f t="shared" si="26"/>
        <v>4.1222202423576445E-4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3.8756552261660233</v>
      </c>
      <c r="H235" s="10">
        <f t="shared" si="27"/>
        <v>-1.5800399287874303</v>
      </c>
      <c r="I235">
        <f t="shared" si="23"/>
        <v>-18.960479145449163</v>
      </c>
      <c r="K235">
        <f t="shared" si="24"/>
        <v>-0.7704204813887755</v>
      </c>
      <c r="M235">
        <f t="shared" si="25"/>
        <v>-1.559956888718814</v>
      </c>
      <c r="N235" s="13">
        <f t="shared" si="26"/>
        <v>4.0332849839764683E-4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3.8840613551594174</v>
      </c>
      <c r="H236" s="10">
        <f t="shared" si="27"/>
        <v>-1.5621645883408184</v>
      </c>
      <c r="I236">
        <f t="shared" si="23"/>
        <v>-18.745975060089819</v>
      </c>
      <c r="K236">
        <f t="shared" si="24"/>
        <v>-0.76303159780814467</v>
      </c>
      <c r="M236">
        <f t="shared" si="25"/>
        <v>-1.5423084299054728</v>
      </c>
      <c r="N236" s="13">
        <f t="shared" si="26"/>
        <v>3.9426702780954645E-4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3.8924674841528115</v>
      </c>
      <c r="H237" s="10">
        <f t="shared" si="27"/>
        <v>-1.5444765249925503</v>
      </c>
      <c r="I237">
        <f t="shared" si="23"/>
        <v>-18.533718299910603</v>
      </c>
      <c r="K237">
        <f t="shared" si="24"/>
        <v>-0.75571274950007028</v>
      </c>
      <c r="M237">
        <f t="shared" si="25"/>
        <v>-1.5248537812760232</v>
      </c>
      <c r="N237" s="13">
        <f t="shared" si="26"/>
        <v>3.8505207096450211E-4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3.9008736131462056</v>
      </c>
      <c r="H238" s="10">
        <f t="shared" si="27"/>
        <v>-1.5269739531643722</v>
      </c>
      <c r="I238">
        <f t="shared" si="23"/>
        <v>-18.323687437972467</v>
      </c>
      <c r="K238">
        <f t="shared" si="24"/>
        <v>-0.74846331142903089</v>
      </c>
      <c r="M238">
        <f t="shared" si="25"/>
        <v>-1.5075910188384809</v>
      </c>
      <c r="N238" s="13">
        <f t="shared" si="26"/>
        <v>3.7569814308181646E-4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3.9092797421395988</v>
      </c>
      <c r="H239" s="10">
        <f t="shared" si="27"/>
        <v>-1.5096551003488572</v>
      </c>
      <c r="I239">
        <f t="shared" si="23"/>
        <v>-18.115861204186288</v>
      </c>
      <c r="K239">
        <f t="shared" si="24"/>
        <v>-0.74128266249885366</v>
      </c>
      <c r="M239">
        <f t="shared" si="25"/>
        <v>-1.4905182304237705</v>
      </c>
      <c r="N239" s="13">
        <f t="shared" si="26"/>
        <v>3.6621979052968689E-4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3.9176858711329934</v>
      </c>
      <c r="H240" s="10">
        <f t="shared" si="27"/>
        <v>-1.4925182072068499</v>
      </c>
      <c r="I240">
        <f t="shared" si="23"/>
        <v>-17.910218486482201</v>
      </c>
      <c r="K240">
        <f t="shared" si="24"/>
        <v>-0.7341701855986501</v>
      </c>
      <c r="M240">
        <f t="shared" si="25"/>
        <v>-1.4736335158982974</v>
      </c>
      <c r="N240" s="13">
        <f t="shared" si="26"/>
        <v>3.5663156581931929E-4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3.926092000126387</v>
      </c>
      <c r="H241" s="10">
        <f t="shared" si="27"/>
        <v>-1.4755615276531031</v>
      </c>
      <c r="I241">
        <f t="shared" si="23"/>
        <v>-17.706738331837236</v>
      </c>
      <c r="K241">
        <f t="shared" si="24"/>
        <v>-0.72712526764500784</v>
      </c>
      <c r="M241">
        <f t="shared" si="25"/>
        <v>-1.4569349873623259</v>
      </c>
      <c r="N241" s="13">
        <f t="shared" si="26"/>
        <v>3.4694800320394863E-4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3.9344981291197816</v>
      </c>
      <c r="H242" s="10">
        <f t="shared" si="27"/>
        <v>-1.4587833289306842</v>
      </c>
      <c r="I242">
        <f t="shared" si="23"/>
        <v>-17.505399947168211</v>
      </c>
      <c r="K242">
        <f t="shared" si="24"/>
        <v>-0.72014729962058988</v>
      </c>
      <c r="M242">
        <f t="shared" si="25"/>
        <v>-1.4404207693346756</v>
      </c>
      <c r="N242" s="13">
        <f t="shared" si="26"/>
        <v>3.3718359491696868E-4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3.9429042581131752</v>
      </c>
      <c r="H243" s="10">
        <f t="shared" si="27"/>
        <v>-1.4421818916746978</v>
      </c>
      <c r="I243">
        <f t="shared" si="23"/>
        <v>-17.306182700096372</v>
      </c>
      <c r="K243">
        <f t="shared" si="24"/>
        <v>-0.71323567660932297</v>
      </c>
      <c r="M243">
        <f t="shared" si="25"/>
        <v>-1.424088998924337</v>
      </c>
      <c r="N243" s="13">
        <f t="shared" si="26"/>
        <v>3.2735276807605642E-4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3.9513103871065698</v>
      </c>
      <c r="H244" s="10">
        <f t="shared" si="27"/>
        <v>-1.425755509965861</v>
      </c>
      <c r="I244">
        <f t="shared" si="23"/>
        <v>-17.109066119590331</v>
      </c>
      <c r="K244">
        <f t="shared" si="24"/>
        <v>-0.70638979782829836</v>
      </c>
      <c r="M244">
        <f t="shared" si="25"/>
        <v>-1.4079378259894622</v>
      </c>
      <c r="N244" s="13">
        <f t="shared" si="26"/>
        <v>3.1746986228281939E-4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3.9597165160999634</v>
      </c>
      <c r="H245" s="10">
        <f t="shared" si="27"/>
        <v>-1.4095024913744356</v>
      </c>
      <c r="I245">
        <f t="shared" si="23"/>
        <v>-16.914029896493226</v>
      </c>
      <c r="K245">
        <f t="shared" si="24"/>
        <v>-0.69960906665656253</v>
      </c>
      <c r="M245">
        <f t="shared" si="25"/>
        <v>-1.3919654132843005</v>
      </c>
      <c r="N245" s="13">
        <f t="shared" si="26"/>
        <v>3.0754910793949871E-4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3.9681226450933575</v>
      </c>
      <c r="H246" s="10">
        <f t="shared" si="27"/>
        <v>-1.3934211569950052</v>
      </c>
      <c r="I246">
        <f t="shared" si="23"/>
        <v>-16.721053883940062</v>
      </c>
      <c r="K246">
        <f t="shared" si="24"/>
        <v>-0.69289289066090498</v>
      </c>
      <c r="M246">
        <f t="shared" si="25"/>
        <v>-1.3761699365944959</v>
      </c>
      <c r="N246" s="13">
        <f t="shared" si="26"/>
        <v>2.9760460530694837E-4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3.9765287740867512</v>
      </c>
      <c r="H247" s="10">
        <f t="shared" si="27"/>
        <v>-1.3775098414725677</v>
      </c>
      <c r="I247">
        <f t="shared" si="23"/>
        <v>-16.530118097670812</v>
      </c>
      <c r="K247">
        <f t="shared" si="24"/>
        <v>-0.68624068161880769</v>
      </c>
      <c r="M247">
        <f t="shared" si="25"/>
        <v>-1.3605495848612772</v>
      </c>
      <c r="N247" s="13">
        <f t="shared" si="26"/>
        <v>2.8765030432082399E-4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3.9849349030801453</v>
      </c>
      <c r="H248" s="10">
        <f t="shared" si="27"/>
        <v>-1.3617668930203906</v>
      </c>
      <c r="I248">
        <f t="shared" si="23"/>
        <v>-16.341202716244688</v>
      </c>
      <c r="K248">
        <f t="shared" si="24"/>
        <v>-0.67965185553866425</v>
      </c>
      <c r="M248">
        <f t="shared" si="25"/>
        <v>-1.3451025602949473</v>
      </c>
      <c r="N248" s="13">
        <f t="shared" si="26"/>
        <v>2.7769998518427749E-4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3.9933410320735394</v>
      </c>
      <c r="H249" s="10">
        <f t="shared" si="27"/>
        <v>-1.3461906734300662</v>
      </c>
      <c r="I249">
        <f t="shared" si="23"/>
        <v>-16.154288081160793</v>
      </c>
      <c r="K249">
        <f t="shared" si="24"/>
        <v>-0.67312583267740167</v>
      </c>
      <c r="M249">
        <f t="shared" si="25"/>
        <v>-1.3298270784781239</v>
      </c>
      <c r="N249" s="13">
        <f t="shared" si="26"/>
        <v>2.6776723975123099E-4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4.001747161066934</v>
      </c>
      <c r="H250" s="10">
        <f t="shared" si="27"/>
        <v>-1.3307795580741673</v>
      </c>
      <c r="I250">
        <f t="shared" si="23"/>
        <v>-15.969354696890008</v>
      </c>
      <c r="K250">
        <f t="shared" si="24"/>
        <v>-0.6666620375556237</v>
      </c>
      <c r="M250">
        <f t="shared" si="25"/>
        <v>-1.3147213684591541</v>
      </c>
      <c r="N250" s="13">
        <f t="shared" si="26"/>
        <v>2.5786545371171623E-4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4.0101532900603276</v>
      </c>
      <c r="H251" s="10">
        <f t="shared" si="27"/>
        <v>-1.3155319359019146</v>
      </c>
      <c r="I251">
        <f t="shared" si="23"/>
        <v>-15.786383230822976</v>
      </c>
      <c r="K251">
        <f t="shared" si="24"/>
        <v>-0.66025989897038673</v>
      </c>
      <c r="M251">
        <f t="shared" si="25"/>
        <v>-1.2997836728361001</v>
      </c>
      <c r="N251" s="13">
        <f t="shared" si="26"/>
        <v>2.4800778959009905E-4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4.0185594190537213</v>
      </c>
      <c r="H252" s="10">
        <f t="shared" si="27"/>
        <v>-1.3004462094282261</v>
      </c>
      <c r="I252">
        <f t="shared" si="23"/>
        <v>-15.605354513138714</v>
      </c>
      <c r="K252">
        <f t="shared" si="24"/>
        <v>-0.65391885000571792</v>
      </c>
      <c r="M252">
        <f t="shared" si="25"/>
        <v>-1.2850122478316859</v>
      </c>
      <c r="N252" s="13">
        <f t="shared" si="26"/>
        <v>2.3820717056347778E-4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4.0269655480471158</v>
      </c>
      <c r="H253" s="10">
        <f t="shared" si="27"/>
        <v>-1.2855207947165177</v>
      </c>
      <c r="I253">
        <f t="shared" si="23"/>
        <v>-15.426249536598213</v>
      </c>
      <c r="K253">
        <f t="shared" si="24"/>
        <v>-0.64763832804098609</v>
      </c>
      <c r="M253">
        <f t="shared" si="25"/>
        <v>-1.27040536335959</v>
      </c>
      <c r="N253" s="13">
        <f t="shared" si="26"/>
        <v>2.2847626510599385E-4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4.0353716770405095</v>
      </c>
      <c r="H254" s="10">
        <f t="shared" si="27"/>
        <v>-1.2707541213555991</v>
      </c>
      <c r="I254">
        <f t="shared" si="23"/>
        <v>-15.249049456267189</v>
      </c>
      <c r="K254">
        <f t="shared" si="24"/>
        <v>-0.64141777475721884</v>
      </c>
      <c r="M254">
        <f t="shared" si="25"/>
        <v>-1.2559613030824377</v>
      </c>
      <c r="N254" s="13">
        <f t="shared" si="26"/>
        <v>2.1882747246277688E-4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4.043777806033904</v>
      </c>
      <c r="H255" s="10">
        <f t="shared" si="27"/>
        <v>-1.2561446324310046</v>
      </c>
      <c r="I255">
        <f t="shared" si="23"/>
        <v>-15.073735589172056</v>
      </c>
      <c r="K255">
        <f t="shared" si="24"/>
        <v>-0.63525663614146555</v>
      </c>
      <c r="M255">
        <f t="shared" si="25"/>
        <v>-1.2416783644618417</v>
      </c>
      <c r="N255" s="13">
        <f t="shared" si="26"/>
        <v>2.0927290895562993E-4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4.0521839350272977</v>
      </c>
      <c r="H256" s="10">
        <f t="shared" si="27"/>
        <v>-1.2416907844910769</v>
      </c>
      <c r="I256">
        <f t="shared" si="23"/>
        <v>-14.900289413892924</v>
      </c>
      <c r="K256">
        <f t="shared" si="24"/>
        <v>-0.62915436248930334</v>
      </c>
      <c r="M256">
        <f t="shared" si="25"/>
        <v>-1.2275548588008411</v>
      </c>
      <c r="N256" s="13">
        <f t="shared" si="26"/>
        <v>1.9982439511986866E-4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4.0605900640206913</v>
      </c>
      <c r="H257" s="10">
        <f t="shared" si="27"/>
        <v>-1.2273910475081087</v>
      </c>
      <c r="I257">
        <f t="shared" si="23"/>
        <v>-14.728692570097305</v>
      </c>
      <c r="K257">
        <f t="shared" si="24"/>
        <v>-0.62311040840556609</v>
      </c>
      <c r="M257">
        <f t="shared" si="25"/>
        <v>-1.2135891112790438</v>
      </c>
      <c r="N257" s="13">
        <f t="shared" si="26"/>
        <v>1.9049344367117404E-4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4.0689961930140859</v>
      </c>
      <c r="H258" s="10">
        <f t="shared" si="27"/>
        <v>-1.2132439048348365</v>
      </c>
      <c r="I258">
        <f t="shared" si="23"/>
        <v>-14.558926858018037</v>
      </c>
      <c r="K258">
        <f t="shared" si="24"/>
        <v>-0.61712423280339035</v>
      </c>
      <c r="M258">
        <f t="shared" si="25"/>
        <v>-1.1997794609807997</v>
      </c>
      <c r="N258" s="13">
        <f t="shared" si="26"/>
        <v>1.8129124829850877E-4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4.0774023220074795</v>
      </c>
      <c r="H259" s="10">
        <f t="shared" si="27"/>
        <v>-1.1992478531565707</v>
      </c>
      <c r="I259">
        <f t="shared" si="23"/>
        <v>-14.390974237878847</v>
      </c>
      <c r="K259">
        <f t="shared" si="24"/>
        <v>-0.61119529890165769</v>
      </c>
      <c r="M259">
        <f t="shared" si="25"/>
        <v>-1.1861242609167084</v>
      </c>
      <c r="N259" s="13">
        <f t="shared" si="26"/>
        <v>1.722286732781729E-4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4.0858084510008732</v>
      </c>
      <c r="H260" s="10">
        <f t="shared" si="27"/>
        <v>-1.1854014024392239</v>
      </c>
      <c r="I260">
        <f t="shared" si="23"/>
        <v>-14.224816829270686</v>
      </c>
      <c r="K260">
        <f t="shared" si="24"/>
        <v>-0.60532307422090748</v>
      </c>
      <c r="M260">
        <f t="shared" si="25"/>
        <v>-1.172621878038739</v>
      </c>
      <c r="N260" s="13">
        <f t="shared" si="26"/>
        <v>1.633162439025892E-4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4.0942145799942677</v>
      </c>
      <c r="H261" s="10">
        <f t="shared" si="27"/>
        <v>-1.1717030758735014</v>
      </c>
      <c r="I261">
        <f t="shared" si="23"/>
        <v>-14.060436910482018</v>
      </c>
      <c r="K261">
        <f t="shared" si="24"/>
        <v>-0.59950703057780086</v>
      </c>
      <c r="M261">
        <f t="shared" si="25"/>
        <v>-1.1592706932492454</v>
      </c>
      <c r="N261" s="13">
        <f t="shared" si="26"/>
        <v>1.5456413771590389E-4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4.1026207089876614</v>
      </c>
      <c r="H262" s="10">
        <f t="shared" si="27"/>
        <v>-1.1581514098154946</v>
      </c>
      <c r="I262">
        <f t="shared" si="23"/>
        <v>-13.897816917785935</v>
      </c>
      <c r="K262">
        <f t="shared" si="24"/>
        <v>-0.59374664407821176</v>
      </c>
      <c r="M262">
        <f t="shared" si="25"/>
        <v>-1.1460691014041737</v>
      </c>
      <c r="N262" s="13">
        <f t="shared" si="26"/>
        <v>1.4598217654627463E-4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4.1110268379810551</v>
      </c>
      <c r="H263" s="10">
        <f t="shared" si="27"/>
        <v>-1.1447449537239132</v>
      </c>
      <c r="I263">
        <f t="shared" si="23"/>
        <v>-13.736939444686957</v>
      </c>
      <c r="K263">
        <f t="shared" si="24"/>
        <v>-0.58804139510899966</v>
      </c>
      <c r="M263">
        <f t="shared" si="25"/>
        <v>-1.1330155113106697</v>
      </c>
      <c r="N263" s="13">
        <f t="shared" si="26"/>
        <v>1.375798193255949E-4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4.1194329669744496</v>
      </c>
      <c r="H264" s="10">
        <f t="shared" si="27"/>
        <v>-1.1314822700941813</v>
      </c>
      <c r="I264">
        <f t="shared" si="23"/>
        <v>-13.577787241130176</v>
      </c>
      <c r="K264">
        <f t="shared" si="24"/>
        <v>-0.58239076832854675</v>
      </c>
      <c r="M264">
        <f t="shared" si="25"/>
        <v>-1.1201083457193854</v>
      </c>
      <c r="N264" s="13">
        <f t="shared" si="26"/>
        <v>1.2936615568357623E-4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4.1278390959678433</v>
      </c>
      <c r="H265" s="10">
        <f t="shared" si="27"/>
        <v>-1.118361934389613</v>
      </c>
      <c r="I265">
        <f t="shared" si="23"/>
        <v>-13.420343212675355</v>
      </c>
      <c r="K265">
        <f t="shared" si="24"/>
        <v>-0.57679425265611783</v>
      </c>
      <c r="M265">
        <f t="shared" si="25"/>
        <v>-1.1073460413117131</v>
      </c>
      <c r="N265" s="13">
        <f t="shared" si="26"/>
        <v>1.2134990030372188E-4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4.1362452249612378</v>
      </c>
      <c r="H266" s="10">
        <f t="shared" si="27"/>
        <v>-1.1053825349698689</v>
      </c>
      <c r="I266">
        <f t="shared" si="23"/>
        <v>-13.264590419638427</v>
      </c>
      <c r="K266">
        <f t="shared" si="24"/>
        <v>-0.57125134126009547</v>
      </c>
      <c r="M266">
        <f t="shared" si="25"/>
        <v>-1.0947270486821505</v>
      </c>
      <c r="N266" s="13">
        <f t="shared" si="26"/>
        <v>1.1353938802775477E-4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4.1446513539546315</v>
      </c>
      <c r="H267" s="10">
        <f t="shared" si="27"/>
        <v>-1.092542673016889</v>
      </c>
      <c r="I267">
        <f t="shared" si="23"/>
        <v>-13.110512076202667</v>
      </c>
      <c r="K267">
        <f t="shared" si="24"/>
        <v>-0.56576153154516617</v>
      </c>
      <c r="M267">
        <f t="shared" si="25"/>
        <v>-1.0822498323160767</v>
      </c>
      <c r="N267" s="13">
        <f t="shared" si="26"/>
        <v>1.0594256969229755E-4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4.153057482948026</v>
      </c>
      <c r="H268" s="10">
        <f t="shared" si="27"/>
        <v>-1.0798409624584924</v>
      </c>
      <c r="I268">
        <f t="shared" si="23"/>
        <v>-12.958091549501908</v>
      </c>
      <c r="K268">
        <f t="shared" si="24"/>
        <v>-0.56032432513849484</v>
      </c>
      <c r="M268">
        <f t="shared" si="25"/>
        <v>-1.0699128705630923</v>
      </c>
      <c r="N268" s="13">
        <f t="shared" si="26"/>
        <v>9.8567008683509458E-5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4.1614636119414197</v>
      </c>
      <c r="H269" s="10">
        <f t="shared" si="27"/>
        <v>-1.067276029889817</v>
      </c>
      <c r="I269">
        <f t="shared" si="23"/>
        <v>-12.807312358677803</v>
      </c>
      <c r="K269">
        <f t="shared" si="24"/>
        <v>-0.55493922787495942</v>
      </c>
      <c r="M269">
        <f t="shared" si="25"/>
        <v>-1.0577146556061907</v>
      </c>
      <c r="N269" s="13">
        <f t="shared" si="26"/>
        <v>9.1419878191589286E-5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4.1698697409348133</v>
      </c>
      <c r="H270" s="10">
        <f t="shared" si="27"/>
        <v>-1.0548465144927728</v>
      </c>
      <c r="I270">
        <f t="shared" si="23"/>
        <v>-12.658158173913273</v>
      </c>
      <c r="K270">
        <f t="shared" si="24"/>
        <v>-0.54960574978148002</v>
      </c>
      <c r="M270">
        <f t="shared" si="25"/>
        <v>-1.0456536934269094</v>
      </c>
      <c r="N270" s="13">
        <f t="shared" si="26"/>
        <v>8.4507959148981683E-5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4.1782758699282079</v>
      </c>
      <c r="H271" s="10">
        <f t="shared" si="27"/>
        <v>-1.0425510679536627</v>
      </c>
      <c r="I271">
        <f t="shared" si="23"/>
        <v>-12.510612815443952</v>
      </c>
      <c r="K271">
        <f t="shared" si="24"/>
        <v>-0.54432340506050725</v>
      </c>
      <c r="M271">
        <f t="shared" si="25"/>
        <v>-1.033728503766693</v>
      </c>
      <c r="N271" s="13">
        <f t="shared" si="26"/>
        <v>7.7837638833200227E-5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4.1866819989216015</v>
      </c>
      <c r="H272" s="10">
        <f t="shared" si="27"/>
        <v>-1.0303883543791388</v>
      </c>
      <c r="I272">
        <f t="shared" si="23"/>
        <v>-12.364660252549665</v>
      </c>
      <c r="K272">
        <f t="shared" si="24"/>
        <v>-0.53909171207270801</v>
      </c>
      <c r="M272">
        <f t="shared" si="25"/>
        <v>-1.0219376200846337</v>
      </c>
      <c r="N272" s="13">
        <f t="shared" si="26"/>
        <v>7.1414910116323713E-5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4.1950881279149961</v>
      </c>
      <c r="H273" s="10">
        <f t="shared" si="27"/>
        <v>-1.0183570502106229</v>
      </c>
      <c r="I273">
        <f t="shared" si="23"/>
        <v>-12.220284602527475</v>
      </c>
      <c r="K273">
        <f t="shared" si="24"/>
        <v>-0.53391019331889567</v>
      </c>
      <c r="M273">
        <f t="shared" si="25"/>
        <v>-1.0102795895117673</v>
      </c>
      <c r="N273" s="13">
        <f t="shared" si="26"/>
        <v>6.524537134155713E-5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4.2034942569083888</v>
      </c>
      <c r="H274" s="10">
        <f t="shared" si="27"/>
        <v>-1.0064558441373459</v>
      </c>
      <c r="I274">
        <f t="shared" si="23"/>
        <v>-12.077470129648152</v>
      </c>
      <c r="K274">
        <f t="shared" si="24"/>
        <v>-0.52877837542125106</v>
      </c>
      <c r="M274">
        <f t="shared" si="25"/>
        <v>-0.99875297280211239</v>
      </c>
      <c r="N274" s="13">
        <f t="shared" si="26"/>
        <v>5.9334226807162039E-5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4.2119003859017834</v>
      </c>
      <c r="H275" s="10">
        <f t="shared" si="27"/>
        <v>-0.99468343700812989</v>
      </c>
      <c r="I275">
        <f t="shared" si="23"/>
        <v>-11.936201244097559</v>
      </c>
      <c r="K275">
        <f t="shared" si="24"/>
        <v>-0.52369578910386994</v>
      </c>
      <c r="M275">
        <f t="shared" si="25"/>
        <v>-0.98735634428059105</v>
      </c>
      <c r="N275" s="13">
        <f t="shared" si="26"/>
        <v>5.368628783795259E-5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4.2203065148951771</v>
      </c>
      <c r="H276" s="10">
        <f t="shared" si="27"/>
        <v>-0.98303854174204608</v>
      </c>
      <c r="I276">
        <f t="shared" ref="I276:I339" si="30">H276*$E$6</f>
        <v>-11.796462500904553</v>
      </c>
      <c r="K276">
        <f t="shared" ref="K276:K339" si="31">($L$9/2)*$L$4*EXP(-$L$6*(G276/$L$10-1))+($L$9/2)*$L$4*EXP(-$L$6*(($H$4/$E$4)*G276/$L$10-1))+($L$9/2)*$L$4*EXP(-$L$6*(SQRT(4/3+$H$11^2/4)*G276/$L$10-1))-SQRT(($L$9/2)*$L$5^2*EXP(-2*$L$7*(G276/$L$10-1))+($L$9/2)*$L$5^2*EXP(-2*$L$7*(($H$4/$E$4)*G276/$L$10-1))+($L$9/2)*$L$5^2*EXP(-2*$L$7*(SQRT(4/3+$H$11^2/4)*G276/$L$10-1)))</f>
        <v>-0.51866196917268914</v>
      </c>
      <c r="M276">
        <f t="shared" ref="M276:M339" si="32">($L$9/2)*$O$6*EXP(-$O$4*(G276/$L$10-1))+($L$9/2)*$O$6*EXP(-$O$4*(($H$4/$E$4)*G276/$L$10-1))+($L$9/2)*$O$6*EXP(-$O$4*(SQRT(4/3+$H$11^2/4)*($H$4/$E$4)*G276/$L$10-1))-SQRT(($L$9/2)*$O$7^2*EXP(-2*$O$5*(G276/$L$10-1))+($L$9/2)*$O$7^2*EXP(-2*$O$5*(($H$4/$E$4)*G276/$L$10-1))+($L$9/2)*$O$7^2*EXP(-2*$O$5*(SQRT(4/3+$H$11^2/4)*($H$4/$E$4)*G276/$L$10-1)))</f>
        <v>-0.9760882917880318</v>
      </c>
      <c r="N276" s="13">
        <f t="shared" ref="N276:N339" si="33">(M276-H276)^2*O276</f>
        <v>4.8305974423275446E-5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4.2287126438885716</v>
      </c>
      <c r="H277" s="10">
        <f t="shared" ref="H277:H340" si="34">-(-$B$4)*(1+D277+$E$5*D277^3)*EXP(-D277)</f>
        <v>-0.97151988323805594</v>
      </c>
      <c r="I277">
        <f t="shared" si="30"/>
        <v>-11.658238598856672</v>
      </c>
      <c r="K277">
        <f t="shared" si="31"/>
        <v>-0.51367645449481159</v>
      </c>
      <c r="M277">
        <f t="shared" si="32"/>
        <v>-0.96494741662335792</v>
      </c>
      <c r="N277" s="13">
        <f t="shared" si="33"/>
        <v>4.3197317401319969E-5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4.2371187728819697</v>
      </c>
      <c r="H278" s="10">
        <f t="shared" si="34"/>
        <v>-0.96012619828376522</v>
      </c>
      <c r="I278">
        <f t="shared" si="30"/>
        <v>-11.521514379405183</v>
      </c>
      <c r="K278">
        <f t="shared" si="31"/>
        <v>-0.50873878797728289</v>
      </c>
      <c r="M278">
        <f t="shared" si="32"/>
        <v>-0.95393233348315065</v>
      </c>
      <c r="N278" s="13">
        <f t="shared" si="33"/>
        <v>3.8363961168292145E-5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4.2455249018753598</v>
      </c>
      <c r="H279" s="10">
        <f t="shared" si="34"/>
        <v>-0.9488562354634148</v>
      </c>
      <c r="I279">
        <f t="shared" si="30"/>
        <v>-11.386274825560978</v>
      </c>
      <c r="K279">
        <f t="shared" si="31"/>
        <v>-0.50384851654535479</v>
      </c>
      <c r="M279">
        <f t="shared" si="32"/>
        <v>-0.94304167039872566</v>
      </c>
      <c r="N279" s="13">
        <f t="shared" si="33"/>
        <v>3.3809166891503385E-5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4.2539310308687535</v>
      </c>
      <c r="H280" s="10">
        <f t="shared" si="34"/>
        <v>-0.93770875506510754</v>
      </c>
      <c r="I280">
        <f t="shared" si="30"/>
        <v>-11.25250506078129</v>
      </c>
      <c r="K280">
        <f t="shared" si="31"/>
        <v>-0.49900519112023473</v>
      </c>
      <c r="M280">
        <f t="shared" si="32"/>
        <v>-0.93227406867078721</v>
      </c>
      <c r="N280" s="13">
        <f t="shared" si="33"/>
        <v>2.9535816204610407E-5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4.262337159862148</v>
      </c>
      <c r="H281" s="10">
        <f t="shared" si="34"/>
        <v>-0.92668252898756531</v>
      </c>
      <c r="I281">
        <f t="shared" si="30"/>
        <v>-11.120190347850784</v>
      </c>
      <c r="K281">
        <f t="shared" si="31"/>
        <v>-0.49420836659642065</v>
      </c>
      <c r="M281">
        <f t="shared" si="32"/>
        <v>-0.92162818280193459</v>
      </c>
      <c r="N281" s="13">
        <f t="shared" si="33"/>
        <v>2.5546415364199811E-5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4.2707432888555461</v>
      </c>
      <c r="H282" s="10">
        <f t="shared" si="34"/>
        <v>-0.91577634064629976</v>
      </c>
      <c r="I282">
        <f t="shared" si="30"/>
        <v>-10.989316087755597</v>
      </c>
      <c r="K282">
        <f t="shared" si="31"/>
        <v>-0.48945760181858461</v>
      </c>
      <c r="M282">
        <f t="shared" si="32"/>
        <v>-0.91110268042700637</v>
      </c>
      <c r="N282" s="13">
        <f t="shared" si="33"/>
        <v>2.1843099845405494E-5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4.2791494178489362</v>
      </c>
      <c r="H283" s="10">
        <f t="shared" si="34"/>
        <v>-0.90498898487944146</v>
      </c>
      <c r="I283">
        <f t="shared" si="30"/>
        <v>-10.859867818553298</v>
      </c>
      <c r="K283">
        <f t="shared" si="31"/>
        <v>-0.48475245955808083</v>
      </c>
      <c r="M283">
        <f t="shared" si="32"/>
        <v>-0.90069624224147649</v>
      </c>
      <c r="N283" s="13">
        <f t="shared" si="33"/>
        <v>1.8427639355802491E-5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4.2875555468423299</v>
      </c>
      <c r="H284" s="10">
        <f t="shared" si="34"/>
        <v>-0.8943192678531654</v>
      </c>
      <c r="I284">
        <f t="shared" si="30"/>
        <v>-10.731831214237985</v>
      </c>
      <c r="K284">
        <f t="shared" si="31"/>
        <v>-0.48009250648905788</v>
      </c>
      <c r="M284">
        <f t="shared" si="32"/>
        <v>-0.89040756192792103</v>
      </c>
      <c r="N284" s="13">
        <f t="shared" si="33"/>
        <v>1.5301443245591904E-5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4.2959616758357244</v>
      </c>
      <c r="H285" s="10">
        <f t="shared" si="34"/>
        <v>-0.88376600696697183</v>
      </c>
      <c r="I285">
        <f t="shared" si="30"/>
        <v>-10.605192083603662</v>
      </c>
      <c r="K285">
        <f t="shared" si="31"/>
        <v>-0.47547731316427516</v>
      </c>
      <c r="M285">
        <f t="shared" si="32"/>
        <v>-0.8802353460808231</v>
      </c>
      <c r="N285" s="13">
        <f t="shared" si="33"/>
        <v>1.2465566292980526E-5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4.3043678048291225</v>
      </c>
      <c r="H286" s="10">
        <f t="shared" si="34"/>
        <v>-0.87332803075872079</v>
      </c>
      <c r="I286">
        <f t="shared" si="30"/>
        <v>-10.479936369104649</v>
      </c>
      <c r="K286">
        <f t="shared" si="31"/>
        <v>-0.47090645399057235</v>
      </c>
      <c r="M286">
        <f t="shared" si="32"/>
        <v>-0.87017831412965674</v>
      </c>
      <c r="N286" s="13">
        <f t="shared" si="33"/>
        <v>9.9207148434025875E-6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4.3127739338225117</v>
      </c>
      <c r="H287" s="10">
        <f t="shared" si="34"/>
        <v>-0.86300417880961489</v>
      </c>
      <c r="I287">
        <f t="shared" si="30"/>
        <v>-10.356050145715379</v>
      </c>
      <c r="K287">
        <f t="shared" si="31"/>
        <v>-0.46637950720407412</v>
      </c>
      <c r="M287">
        <f t="shared" si="32"/>
        <v>-0.860235198260483</v>
      </c>
      <c r="N287" s="13">
        <f t="shared" si="33"/>
        <v>7.6672532814707052E-6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4.3211800628159063</v>
      </c>
      <c r="H288" s="10">
        <f t="shared" si="34"/>
        <v>-0.85279330164908151</v>
      </c>
      <c r="I288">
        <f t="shared" si="30"/>
        <v>-10.233519619788979</v>
      </c>
      <c r="K288">
        <f t="shared" si="31"/>
        <v>-0.46189605484509688</v>
      </c>
      <c r="M288">
        <f t="shared" si="32"/>
        <v>-0.85040474333602634</v>
      </c>
      <c r="N288" s="13">
        <f t="shared" si="33"/>
        <v>5.7052108148649973E-6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4.3295861918092999</v>
      </c>
      <c r="H289" s="10">
        <f t="shared" si="34"/>
        <v>-0.84269426065977049</v>
      </c>
      <c r="I289">
        <f t="shared" si="30"/>
        <v>-10.112331127917246</v>
      </c>
      <c r="K289">
        <f t="shared" si="31"/>
        <v>-0.45745568273285908</v>
      </c>
      <c r="M289">
        <f t="shared" si="32"/>
        <v>-0.84068570681450772</v>
      </c>
      <c r="N289" s="13">
        <f t="shared" si="33"/>
        <v>4.0342885493198705E-6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4.337992320802698</v>
      </c>
      <c r="H290" s="10">
        <f t="shared" si="34"/>
        <v>-0.83270592798256649</v>
      </c>
      <c r="I290">
        <f t="shared" si="30"/>
        <v>-9.9924711357907974</v>
      </c>
      <c r="K290">
        <f t="shared" si="31"/>
        <v>-0.45305798043993145</v>
      </c>
      <c r="M290">
        <f t="shared" si="32"/>
        <v>-0.83107685866713354</v>
      </c>
      <c r="N290" s="13">
        <f t="shared" si="33"/>
        <v>2.6538668344851494E-6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4.3463984497960881</v>
      </c>
      <c r="H291" s="10">
        <f t="shared" si="34"/>
        <v>-0.82282718642179531</v>
      </c>
      <c r="I291">
        <f t="shared" si="30"/>
        <v>-9.8739262370615428</v>
      </c>
      <c r="K291">
        <f t="shared" si="31"/>
        <v>-0.44870254126651571</v>
      </c>
      <c r="M291">
        <f t="shared" si="32"/>
        <v>-0.82157698129448731</v>
      </c>
      <c r="N291" s="13">
        <f t="shared" si="33"/>
        <v>1.5630128603472168E-6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4.3548045787894818</v>
      </c>
      <c r="H292" s="10">
        <f t="shared" si="34"/>
        <v>-0.81305692935055252</v>
      </c>
      <c r="I292">
        <f t="shared" si="30"/>
        <v>-9.7566831522066302</v>
      </c>
      <c r="K292">
        <f t="shared" si="31"/>
        <v>-0.44438896221451091</v>
      </c>
      <c r="M292">
        <f t="shared" si="32"/>
        <v>-0.81218486944176038</v>
      </c>
      <c r="N292" s="13">
        <f t="shared" si="33"/>
        <v>7.6048848452254374E-7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4.3632107077828763</v>
      </c>
      <c r="H293" s="10">
        <f t="shared" si="34"/>
        <v>-0.80339406061636298</v>
      </c>
      <c r="I293">
        <f t="shared" si="30"/>
        <v>-9.6407287273963558</v>
      </c>
      <c r="K293">
        <f t="shared" si="31"/>
        <v>-0.44011684396145345</v>
      </c>
      <c r="M293">
        <f t="shared" si="32"/>
        <v>-0.8028993301130708</v>
      </c>
      <c r="N293" s="13">
        <f t="shared" si="33"/>
        <v>2.4475827088773817E-7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4.3716168367762744</v>
      </c>
      <c r="H294" s="10">
        <f t="shared" si="34"/>
        <v>-0.79383749444705909</v>
      </c>
      <c r="I294">
        <f t="shared" si="30"/>
        <v>-9.5260499333647086</v>
      </c>
      <c r="K294">
        <f t="shared" si="31"/>
        <v>-0.43588579083428824</v>
      </c>
      <c r="M294">
        <f t="shared" si="32"/>
        <v>-0.79371918248479734</v>
      </c>
      <c r="N294" s="13">
        <f t="shared" si="33"/>
        <v>1.3997720414226308E-8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4.3800229657696637</v>
      </c>
      <c r="H295" s="10">
        <f t="shared" si="34"/>
        <v>-0.78438615535703848</v>
      </c>
      <c r="I295">
        <f t="shared" si="30"/>
        <v>-9.4126338642844622</v>
      </c>
      <c r="K295">
        <f t="shared" si="31"/>
        <v>-0.43169541078303236</v>
      </c>
      <c r="M295">
        <f t="shared" si="32"/>
        <v>-0.78464325781811295</v>
      </c>
      <c r="N295" s="13">
        <f t="shared" si="33"/>
        <v>6.6101675490547012E-8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4.3884290947630582</v>
      </c>
      <c r="H296" s="10">
        <f t="shared" si="34"/>
        <v>-0.77503897805382349</v>
      </c>
      <c r="I296">
        <f t="shared" si="30"/>
        <v>-9.3004677366458814</v>
      </c>
      <c r="K296">
        <f t="shared" si="31"/>
        <v>-0.42754531535429424</v>
      </c>
      <c r="M296">
        <f t="shared" si="32"/>
        <v>-0.77567039937067095</v>
      </c>
      <c r="N296" s="13">
        <f t="shared" si="33"/>
        <v>3.9869287936937804E-7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4.3968352237564519</v>
      </c>
      <c r="H297" s="10">
        <f t="shared" si="34"/>
        <v>-0.76579490734511912</v>
      </c>
      <c r="I297">
        <f t="shared" si="30"/>
        <v>-9.1895388881414295</v>
      </c>
      <c r="K297">
        <f t="shared" si="31"/>
        <v>-0.42343511966474695</v>
      </c>
      <c r="M297">
        <f t="shared" si="32"/>
        <v>-0.76679946230768725</v>
      </c>
      <c r="N297" s="13">
        <f t="shared" si="33"/>
        <v>1.0091306728202513E-6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4.40524135274985</v>
      </c>
      <c r="H298" s="10">
        <f t="shared" si="34"/>
        <v>-0.75665289804623737</v>
      </c>
      <c r="I298">
        <f t="shared" si="30"/>
        <v>-9.0798347765548488</v>
      </c>
      <c r="K298">
        <f t="shared" si="31"/>
        <v>-0.41936444237447901</v>
      </c>
      <c r="M298">
        <f t="shared" si="32"/>
        <v>-0.75802931361229575</v>
      </c>
      <c r="N298" s="13">
        <f t="shared" si="33"/>
        <v>1.8945198104878286E-6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4.4136474817432401</v>
      </c>
      <c r="H299" s="10">
        <f t="shared" si="34"/>
        <v>-0.74761191488805778</v>
      </c>
      <c r="I299">
        <f t="shared" si="30"/>
        <v>-8.9713429786566934</v>
      </c>
      <c r="K299">
        <f t="shared" si="31"/>
        <v>-0.41533290566030978</v>
      </c>
      <c r="M299">
        <f t="shared" si="32"/>
        <v>-0.74935883199539421</v>
      </c>
      <c r="N299" s="13">
        <f t="shared" si="33"/>
        <v>3.0517193799046871E-6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4.4220536107366337</v>
      </c>
      <c r="H300" s="10">
        <f t="shared" si="34"/>
        <v>-0.73867093242541237</v>
      </c>
      <c r="I300">
        <f t="shared" si="30"/>
        <v>-8.8640511891049485</v>
      </c>
      <c r="K300">
        <f t="shared" si="31"/>
        <v>-0.41134013518901985</v>
      </c>
      <c r="M300">
        <f t="shared" si="32"/>
        <v>-0.74078690780490042</v>
      </c>
      <c r="N300" s="13">
        <f t="shared" si="33"/>
        <v>4.4773518065995727E-6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4.4304597397300327</v>
      </c>
      <c r="H301" s="10">
        <f t="shared" si="34"/>
        <v>-0.72982893494609868</v>
      </c>
      <c r="I301">
        <f t="shared" si="30"/>
        <v>-8.7579472193531842</v>
      </c>
      <c r="K301">
        <f t="shared" si="31"/>
        <v>-0.40738576009057681</v>
      </c>
      <c r="M301">
        <f t="shared" si="32"/>
        <v>-0.73231244293463182</v>
      </c>
      <c r="N301" s="13">
        <f t="shared" si="33"/>
        <v>6.1678119291079239E-6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4.4388658687234264</v>
      </c>
      <c r="H302" s="10">
        <f t="shared" si="34"/>
        <v>-0.72108491638040062</v>
      </c>
      <c r="I302">
        <f t="shared" si="30"/>
        <v>-8.653018996564807</v>
      </c>
      <c r="K302">
        <f t="shared" si="31"/>
        <v>-0.40346941293131894</v>
      </c>
      <c r="M302">
        <f t="shared" si="32"/>
        <v>-0.72393435073275114</v>
      </c>
      <c r="N302" s="13">
        <f t="shared" si="33"/>
        <v>8.1192761283552373E-6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4.4472719977168209</v>
      </c>
      <c r="H303" s="10">
        <f t="shared" si="34"/>
        <v>-0.71243788021117593</v>
      </c>
      <c r="I303">
        <f t="shared" si="30"/>
        <v>-8.5492545625341112</v>
      </c>
      <c r="K303">
        <f t="shared" si="31"/>
        <v>-0.39959072968710979</v>
      </c>
      <c r="M303">
        <f t="shared" si="32"/>
        <v>-0.71565155590983709</v>
      </c>
      <c r="N303" s="13">
        <f t="shared" si="33"/>
        <v>1.0327711496165268E-5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4.4556781267102101</v>
      </c>
      <c r="H304" s="10">
        <f t="shared" si="34"/>
        <v>-0.70388683938459706</v>
      </c>
      <c r="I304">
        <f t="shared" si="30"/>
        <v>-8.4466420726151643</v>
      </c>
      <c r="K304">
        <f t="shared" si="31"/>
        <v>-0.39574934971651243</v>
      </c>
      <c r="M304">
        <f t="shared" si="32"/>
        <v>-0.70746299444670935</v>
      </c>
      <c r="N304" s="13">
        <f t="shared" si="33"/>
        <v>1.2788885028271322E-5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4.4640842557036091</v>
      </c>
      <c r="H305" s="10">
        <f t="shared" si="34"/>
        <v>-0.69543081622146408</v>
      </c>
      <c r="I305">
        <f t="shared" si="30"/>
        <v>-8.3451697946575685</v>
      </c>
      <c r="K305">
        <f t="shared" si="31"/>
        <v>-0.39194491573394674</v>
      </c>
      <c r="M305">
        <f t="shared" si="32"/>
        <v>-0.69936761350196053</v>
      </c>
      <c r="N305" s="13">
        <f t="shared" si="33"/>
        <v>1.5498372827724256E-5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4.4724903846970019</v>
      </c>
      <c r="H306" s="10">
        <f t="shared" si="34"/>
        <v>-0.68706884232923471</v>
      </c>
      <c r="I306">
        <f t="shared" si="30"/>
        <v>-8.2448261079508161</v>
      </c>
      <c r="K306">
        <f t="shared" si="31"/>
        <v>-0.38817707378289495</v>
      </c>
      <c r="M306">
        <f t="shared" si="32"/>
        <v>-0.69136437131935735</v>
      </c>
      <c r="N306" s="13">
        <f t="shared" si="33"/>
        <v>1.8451569304984058E-5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4.4808965136903955</v>
      </c>
      <c r="H307" s="10">
        <f t="shared" si="34"/>
        <v>-0.67879995851462605</v>
      </c>
      <c r="I307">
        <f t="shared" si="30"/>
        <v>-8.1455995021755125</v>
      </c>
      <c r="K307">
        <f t="shared" si="31"/>
        <v>-0.38444547320909001</v>
      </c>
      <c r="M307">
        <f t="shared" si="32"/>
        <v>-0.68345223713499326</v>
      </c>
      <c r="N307" s="13">
        <f t="shared" si="33"/>
        <v>2.1643696361525845E-5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4.4893026426837856</v>
      </c>
      <c r="H308" s="10">
        <f t="shared" si="34"/>
        <v>-0.67062321469696429</v>
      </c>
      <c r="I308">
        <f t="shared" si="30"/>
        <v>-8.0474785763635719</v>
      </c>
      <c r="K308">
        <f t="shared" si="31"/>
        <v>-0.38074976663377835</v>
      </c>
      <c r="M308">
        <f t="shared" si="32"/>
        <v>-0.67563019108441702</v>
      </c>
      <c r="N308" s="13">
        <f t="shared" si="33"/>
        <v>2.5069812544509219E-5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4.4977087716771837</v>
      </c>
      <c r="H309" s="10">
        <f t="shared" si="34"/>
        <v>-0.66253766982217266</v>
      </c>
      <c r="I309">
        <f t="shared" si="30"/>
        <v>-7.9504520378660715</v>
      </c>
      <c r="K309">
        <f t="shared" si="31"/>
        <v>-0.37708960992699447</v>
      </c>
      <c r="M309">
        <f t="shared" si="32"/>
        <v>-0.66789722410962471</v>
      </c>
      <c r="N309" s="13">
        <f t="shared" si="33"/>
        <v>2.872482216014566E-5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4.5061149006705783</v>
      </c>
      <c r="H310" s="10">
        <f t="shared" si="34"/>
        <v>-0.65454239177752438</v>
      </c>
      <c r="I310">
        <f t="shared" si="30"/>
        <v>-7.8545087013302926</v>
      </c>
      <c r="K310">
        <f t="shared" si="31"/>
        <v>-0.37346466218092234</v>
      </c>
      <c r="M310">
        <f t="shared" si="32"/>
        <v>-0.66025233786609161</v>
      </c>
      <c r="N310" s="13">
        <f t="shared" si="33"/>
        <v>3.2603484334344216E-5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4.514521029663972</v>
      </c>
      <c r="H311" s="10">
        <f t="shared" si="34"/>
        <v>-0.64663645730703434</v>
      </c>
      <c r="I311">
        <f t="shared" si="30"/>
        <v>-7.7596374876844116</v>
      </c>
      <c r="K311">
        <f t="shared" si="31"/>
        <v>-0.36987458568327808</v>
      </c>
      <c r="M311">
        <f t="shared" si="32"/>
        <v>-0.65269454462973553</v>
      </c>
      <c r="N311" s="13">
        <f t="shared" si="33"/>
        <v>3.6700422009472856E-5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4.5229271586573621</v>
      </c>
      <c r="H312" s="10">
        <f t="shared" si="34"/>
        <v>-0.63881895192763227</v>
      </c>
      <c r="I312">
        <f t="shared" si="30"/>
        <v>-7.6658274231315868</v>
      </c>
      <c r="K312">
        <f t="shared" si="31"/>
        <v>-0.36631904589078734</v>
      </c>
      <c r="M312">
        <f t="shared" si="32"/>
        <v>-0.64522286720397715</v>
      </c>
      <c r="N312" s="13">
        <f t="shared" si="33"/>
        <v>4.1010130866603241E-5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4.5313332876507602</v>
      </c>
      <c r="H313" s="10">
        <f t="shared" si="34"/>
        <v>-0.63108896984602614</v>
      </c>
      <c r="I313">
        <f t="shared" si="30"/>
        <v>-7.5730676381523132</v>
      </c>
      <c r="K313">
        <f t="shared" si="31"/>
        <v>-0.36279771140271905</v>
      </c>
      <c r="M313">
        <f t="shared" si="32"/>
        <v>-0.63783633882684432</v>
      </c>
      <c r="N313" s="13">
        <f t="shared" si="33"/>
        <v>4.552698816330737E-5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4.5397394166441547</v>
      </c>
      <c r="H314" s="10">
        <f t="shared" si="34"/>
        <v>-0.62344561387636155</v>
      </c>
      <c r="I314">
        <f t="shared" si="30"/>
        <v>-7.4813473665163386</v>
      </c>
      <c r="K314">
        <f t="shared" si="31"/>
        <v>-0.35931025393452165</v>
      </c>
      <c r="M314">
        <f t="shared" si="32"/>
        <v>-0.6305340030782306</v>
      </c>
      <c r="N314" s="13">
        <f t="shared" si="33"/>
        <v>5.0245261477173746E-5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4.5481455456375484</v>
      </c>
      <c r="H315" s="10">
        <f t="shared" si="34"/>
        <v>-0.61588799535855598</v>
      </c>
      <c r="I315">
        <f t="shared" si="30"/>
        <v>-7.3906559443026723</v>
      </c>
      <c r="K315">
        <f t="shared" si="31"/>
        <v>-0.35585634829151969</v>
      </c>
      <c r="M315">
        <f t="shared" si="32"/>
        <v>-0.62331491378723924</v>
      </c>
      <c r="N315" s="13">
        <f t="shared" si="33"/>
        <v>5.5159117346315023E-5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4.5565516746309385</v>
      </c>
      <c r="H316" s="10">
        <f t="shared" si="34"/>
        <v>-0.60841523407744047</v>
      </c>
      <c r="I316">
        <f t="shared" si="30"/>
        <v>-7.3009828089292856</v>
      </c>
      <c r="K316">
        <f t="shared" si="31"/>
        <v>-0.35243567234272039</v>
      </c>
      <c r="M316">
        <f t="shared" si="32"/>
        <v>-0.61617813493973628</v>
      </c>
      <c r="N316" s="13">
        <f t="shared" si="33"/>
        <v>6.0262629797832992E-5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4.5649578036243366</v>
      </c>
      <c r="H317" s="10">
        <f t="shared" si="34"/>
        <v>-0.60102645818261713</v>
      </c>
      <c r="I317">
        <f t="shared" si="30"/>
        <v>-7.2123174981914051</v>
      </c>
      <c r="K317">
        <f t="shared" si="31"/>
        <v>-0.34904790699470911</v>
      </c>
      <c r="M317">
        <f t="shared" si="32"/>
        <v>-0.6091227405860814</v>
      </c>
      <c r="N317" s="13">
        <f t="shared" si="33"/>
        <v>6.5549788756645209E-5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4.5733639326177311</v>
      </c>
      <c r="H318" s="10">
        <f t="shared" si="34"/>
        <v>-0.59372080410912964</v>
      </c>
      <c r="I318">
        <f t="shared" si="30"/>
        <v>-7.1246496493095552</v>
      </c>
      <c r="K318">
        <f t="shared" si="31"/>
        <v>-0.3456927361656667</v>
      </c>
      <c r="M318">
        <f t="shared" si="32"/>
        <v>-0.60214781474912238</v>
      </c>
      <c r="N318" s="13">
        <f t="shared" si="33"/>
        <v>7.1014508326550823E-5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4.5817700616111248</v>
      </c>
      <c r="H319" s="10">
        <f t="shared" si="34"/>
        <v>-0.58649741649882881</v>
      </c>
      <c r="I319">
        <f t="shared" si="30"/>
        <v>-7.0379689979859457</v>
      </c>
      <c r="K319">
        <f t="shared" si="31"/>
        <v>-0.34236984675946763</v>
      </c>
      <c r="M319">
        <f t="shared" si="32"/>
        <v>-0.59525245133238547</v>
      </c>
      <c r="N319" s="13">
        <f t="shared" si="33"/>
        <v>7.6650634936790542E-5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4.590176190604514</v>
      </c>
      <c r="H320" s="10">
        <f t="shared" si="34"/>
        <v>-0.57935544812255468</v>
      </c>
      <c r="I320">
        <f t="shared" si="30"/>
        <v>-6.9522653774706562</v>
      </c>
      <c r="K320">
        <f t="shared" si="31"/>
        <v>-0.33907892863991485</v>
      </c>
      <c r="M320">
        <f t="shared" si="32"/>
        <v>-0.58843575402858983</v>
      </c>
      <c r="N320" s="13">
        <f t="shared" si="33"/>
        <v>8.2451955347176761E-5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4.5985823195979121</v>
      </c>
      <c r="H321" s="10">
        <f t="shared" si="34"/>
        <v>-0.57229405980304437</v>
      </c>
      <c r="I321">
        <f t="shared" si="30"/>
        <v>-6.8675287176365325</v>
      </c>
      <c r="K321">
        <f t="shared" si="31"/>
        <v>-0.33581967460507323</v>
      </c>
      <c r="M321">
        <f t="shared" si="32"/>
        <v>-0.58169683622842194</v>
      </c>
      <c r="N321" s="13">
        <f t="shared" si="33"/>
        <v>8.841220450563616E-5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4.6069884485913066</v>
      </c>
      <c r="H322" s="10">
        <f t="shared" si="34"/>
        <v>-0.5653124203386618</v>
      </c>
      <c r="I322">
        <f t="shared" si="30"/>
        <v>-6.7837490440639421</v>
      </c>
      <c r="K322">
        <f t="shared" si="31"/>
        <v>-0.33259178036175446</v>
      </c>
      <c r="M322">
        <f t="shared" si="32"/>
        <v>-0.57503482092969016</v>
      </c>
      <c r="N322" s="13">
        <f t="shared" si="33"/>
        <v>9.4525073252428558E-5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4.6153945775847003</v>
      </c>
      <c r="H323" s="10">
        <f t="shared" si="34"/>
        <v>-0.55840970642782106</v>
      </c>
      <c r="I323">
        <f t="shared" si="30"/>
        <v>-6.7009164771338527</v>
      </c>
      <c r="K323">
        <f t="shared" si="31"/>
        <v>-0.32939494450009171</v>
      </c>
      <c r="M323">
        <f t="shared" si="32"/>
        <v>-0.5684488406467525</v>
      </c>
      <c r="N323" s="13">
        <f t="shared" si="33"/>
        <v>1.0078421586572005E-4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4.6238007065780904</v>
      </c>
      <c r="H324" s="10">
        <f t="shared" si="34"/>
        <v>-0.55158510259423044</v>
      </c>
      <c r="I324">
        <f t="shared" si="30"/>
        <v>-6.6190212311307652</v>
      </c>
      <c r="K324">
        <f t="shared" si="31"/>
        <v>-0.32622886846826893</v>
      </c>
      <c r="M324">
        <f t="shared" si="32"/>
        <v>-0.56193803732035252</v>
      </c>
      <c r="N324" s="13">
        <f t="shared" si="33"/>
        <v>1.0718325744334462E-4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4.6322068355714885</v>
      </c>
      <c r="H325" s="10">
        <f t="shared" si="34"/>
        <v>-0.54483780111285851</v>
      </c>
      <c r="I325">
        <f t="shared" si="30"/>
        <v>-6.5380536133543021</v>
      </c>
      <c r="K325">
        <f t="shared" si="31"/>
        <v>-0.3230932565473697</v>
      </c>
      <c r="M325">
        <f t="shared" si="32"/>
        <v>-0.55550156222781322</v>
      </c>
      <c r="N325" s="13">
        <f t="shared" si="33"/>
        <v>1.1371580111682004E-4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4.640612964564883</v>
      </c>
      <c r="H326" s="10">
        <f t="shared" si="34"/>
        <v>-0.53816700193671585</v>
      </c>
      <c r="I326">
        <f t="shared" si="30"/>
        <v>-6.4580040232405906</v>
      </c>
      <c r="K326">
        <f t="shared" si="31"/>
        <v>-0.31998781582638192</v>
      </c>
      <c r="M326">
        <f t="shared" si="32"/>
        <v>-0.54913857589366732</v>
      </c>
      <c r="N326" s="13">
        <f t="shared" si="33"/>
        <v>1.2037543509285584E-4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4.6490190935582767</v>
      </c>
      <c r="H327" s="10">
        <f t="shared" si="34"/>
        <v>-0.5315719126243269</v>
      </c>
      <c r="I327">
        <f t="shared" si="30"/>
        <v>-6.3788629514919233</v>
      </c>
      <c r="K327">
        <f t="shared" si="31"/>
        <v>-0.3169122561773135</v>
      </c>
      <c r="M327">
        <f t="shared" si="32"/>
        <v>-0.54284824800064779</v>
      </c>
      <c r="N327" s="13">
        <f t="shared" si="33"/>
        <v>1.2715573951926597E-4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4.6574252225516704</v>
      </c>
      <c r="H328" s="10">
        <f t="shared" si="34"/>
        <v>-0.52505174826800516</v>
      </c>
      <c r="I328">
        <f t="shared" si="30"/>
        <v>-6.3006209792160615</v>
      </c>
      <c r="K328">
        <f t="shared" si="31"/>
        <v>-0.31386629023047335</v>
      </c>
      <c r="M328">
        <f t="shared" si="32"/>
        <v>-0.53662975730115536</v>
      </c>
      <c r="N328" s="13">
        <f t="shared" si="33"/>
        <v>1.3405029317170775E-4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4.665831351545064</v>
      </c>
      <c r="H329" s="10">
        <f t="shared" si="34"/>
        <v>-0.5186057314228657</v>
      </c>
      <c r="I329">
        <f t="shared" si="30"/>
        <v>-6.223268777074388</v>
      </c>
      <c r="K329">
        <f t="shared" si="31"/>
        <v>-0.31084963334988663</v>
      </c>
      <c r="M329">
        <f t="shared" si="32"/>
        <v>-0.53048229152915405</v>
      </c>
      <c r="N329" s="13">
        <f t="shared" si="33"/>
        <v>1.4105267995827988E-4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4.6742374805384586</v>
      </c>
      <c r="H330" s="10">
        <f t="shared" si="34"/>
        <v>-0.51223309203658185</v>
      </c>
      <c r="I330">
        <f t="shared" si="30"/>
        <v>-6.1467971044389822</v>
      </c>
      <c r="K330">
        <f t="shared" si="31"/>
        <v>-0.30786200360886096</v>
      </c>
      <c r="M330">
        <f t="shared" si="32"/>
        <v>-0.52440504731253379</v>
      </c>
      <c r="N330" s="13">
        <f t="shared" si="33"/>
        <v>1.4815649523977427E-4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4.6826436095318522</v>
      </c>
      <c r="H331" s="10">
        <f t="shared" si="34"/>
        <v>-0.50593306737989052</v>
      </c>
      <c r="I331">
        <f t="shared" si="30"/>
        <v>-6.0711968085586863</v>
      </c>
      <c r="K331">
        <f t="shared" si="31"/>
        <v>-0.30490312176570139</v>
      </c>
      <c r="M331">
        <f t="shared" si="32"/>
        <v>-0.51839723008594663</v>
      </c>
      <c r="N331" s="13">
        <f t="shared" si="33"/>
        <v>1.553553519630398E-4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4.6910497385252468</v>
      </c>
      <c r="H332" s="10">
        <f t="shared" si="34"/>
        <v>-0.49970490197783302</v>
      </c>
      <c r="I332">
        <f t="shared" si="30"/>
        <v>-5.9964588237339962</v>
      </c>
      <c r="K332">
        <f t="shared" si="31"/>
        <v>-0.30197271123957531</v>
      </c>
      <c r="M332">
        <f t="shared" si="32"/>
        <v>-0.51245805400412781</v>
      </c>
      <c r="N332" s="13">
        <f t="shared" si="33"/>
        <v>1.6264288660578689E-4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4.6994558675186404</v>
      </c>
      <c r="H333" s="10">
        <f t="shared" si="34"/>
        <v>-0.49354784754173026</v>
      </c>
      <c r="I333">
        <f t="shared" si="30"/>
        <v>-5.9225741705007628</v>
      </c>
      <c r="K333">
        <f t="shared" si="31"/>
        <v>-0.29907049808653485</v>
      </c>
      <c r="M333">
        <f t="shared" si="32"/>
        <v>-0.50658674185572317</v>
      </c>
      <c r="N333" s="13">
        <f t="shared" si="33"/>
        <v>1.7001276493147665E-4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4.707861996512035</v>
      </c>
      <c r="H334" s="10">
        <f t="shared" si="34"/>
        <v>-0.48746116290188757</v>
      </c>
      <c r="I334">
        <f t="shared" si="30"/>
        <v>-5.8495339548226504</v>
      </c>
      <c r="K334">
        <f t="shared" si="31"/>
        <v>-0.29619621097569021</v>
      </c>
      <c r="M334">
        <f t="shared" si="32"/>
        <v>-0.50078252497761766</v>
      </c>
      <c r="N334" s="13">
        <f t="shared" si="33"/>
        <v>1.7745868755269996E-4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4.7162681255054286</v>
      </c>
      <c r="H335" s="10">
        <f t="shared" si="34"/>
        <v>-0.48144411394101844</v>
      </c>
      <c r="I335">
        <f t="shared" si="30"/>
        <v>-5.7773293672922215</v>
      </c>
      <c r="K335">
        <f t="shared" si="31"/>
        <v>-0.29334958116554477</v>
      </c>
      <c r="M335">
        <f t="shared" si="32"/>
        <v>-0.49504464316979507</v>
      </c>
      <c r="N335" s="13">
        <f t="shared" si="33"/>
        <v>1.8497439530280763E-4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4.7246742544988232</v>
      </c>
      <c r="H336" s="10">
        <f t="shared" si="34"/>
        <v>-0.47549597352838963</v>
      </c>
      <c r="I336">
        <f t="shared" si="30"/>
        <v>-5.7059516823406753</v>
      </c>
      <c r="K336">
        <f t="shared" si="31"/>
        <v>-0.29053034248048387</v>
      </c>
      <c r="M336">
        <f t="shared" si="32"/>
        <v>-0.48937234461071905</v>
      </c>
      <c r="N336" s="13">
        <f t="shared" si="33"/>
        <v>1.9255367441450814E-4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4.7330803834922159</v>
      </c>
      <c r="H337" s="10">
        <f t="shared" si="34"/>
        <v>-0.46961602145467113</v>
      </c>
      <c r="I337">
        <f t="shared" si="30"/>
        <v>-5.6353922574560533</v>
      </c>
      <c r="K337">
        <f t="shared" si="31"/>
        <v>-0.28773823128742937</v>
      </c>
      <c r="M337">
        <f t="shared" si="32"/>
        <v>-0.48376488577326388</v>
      </c>
      <c r="N337" s="13">
        <f t="shared" si="33"/>
        <v>2.00190361505947E-4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4.7414865124856105</v>
      </c>
      <c r="H338" s="10">
        <f t="shared" si="34"/>
        <v>-0.46380354436749605</v>
      </c>
      <c r="I338">
        <f t="shared" si="30"/>
        <v>-5.565642532409953</v>
      </c>
      <c r="K338">
        <f t="shared" si="31"/>
        <v>-0.28497298647264802</v>
      </c>
      <c r="M338">
        <f t="shared" si="32"/>
        <v>-0.47822153134118173</v>
      </c>
      <c r="N338" s="13">
        <f t="shared" si="33"/>
        <v>2.0787834837336999E-4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4.7498926414790041</v>
      </c>
      <c r="H339" s="10">
        <f t="shared" si="34"/>
        <v>-0.45805783570771136</v>
      </c>
      <c r="I339">
        <f t="shared" si="30"/>
        <v>-5.4966940284925361</v>
      </c>
      <c r="K339">
        <f t="shared" si="31"/>
        <v>-0.2822343494187306</v>
      </c>
      <c r="M339">
        <f t="shared" si="32"/>
        <v>-0.47274155412613983</v>
      </c>
      <c r="N339" s="13">
        <f t="shared" si="33"/>
        <v>2.1561158659169551E-4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4.7582987704723987</v>
      </c>
      <c r="H340" s="10">
        <f t="shared" si="34"/>
        <v>-0.45237819564632592</v>
      </c>
      <c r="I340">
        <f t="shared" ref="I340:I403" si="37">H340*$E$6</f>
        <v>-5.4285383477559108</v>
      </c>
      <c r="K340">
        <f t="shared" ref="K340:K403" si="38">($L$9/2)*$L$4*EXP(-$L$6*(G340/$L$10-1))+($L$9/2)*$L$4*EXP(-$L$6*(($H$4/$E$4)*G340/$L$10-1))+($L$9/2)*$L$4*EXP(-$L$6*(SQRT(4/3+$H$11^2/4)*G340/$L$10-1))-SQRT(($L$9/2)*$L$5^2*EXP(-2*$L$7*(G340/$L$10-1))+($L$9/2)*$L$5^2*EXP(-2*$L$7*(($H$4/$E$4)*G340/$L$10-1))+($L$9/2)*$L$5^2*EXP(-2*$L$7*(SQRT(4/3+$H$11^2/4)*G340/$L$10-1)))</f>
        <v>-0.27952206398172769</v>
      </c>
      <c r="M340">
        <f t="shared" ref="M340:M403" si="39">($L$9/2)*$O$6*EXP(-$O$4*(G340/$L$10-1))+($L$9/2)*$O$6*EXP(-$O$4*(($H$4/$E$4)*G340/$L$10-1))+($L$9/2)*$O$6*EXP(-$O$4*(SQRT(4/3+$H$11^2/4)*($H$4/$E$4)*G340/$L$10-1))-SQRT(($L$9/2)*$O$7^2*EXP(-2*$O$5*(G340/$L$10-1))+($L$9/2)*$O$7^2*EXP(-2*$O$5*(($H$4/$E$4)*G340/$L$10-1))+($L$9/2)*$O$7^2*EXP(-2*$O$5*(SQRT(4/3+$H$11^2/4)*($H$4/$E$4)*G340/$L$10-1)))</f>
        <v>-0.46732423498531084</v>
      </c>
      <c r="N340" s="13">
        <f t="shared" ref="N340:N403" si="40">(M340-H340)^2*O340</f>
        <v>2.2338409192248471E-4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4.7667048994657923</v>
      </c>
      <c r="H341" s="10">
        <f t="shared" ref="H341:H404" si="41">-(-$B$4)*(1+D341+$E$5*D341^3)*EXP(-D341)</f>
        <v>-0.4467639310221358</v>
      </c>
      <c r="I341">
        <f t="shared" si="37"/>
        <v>-5.3611671722656293</v>
      </c>
      <c r="K341">
        <f t="shared" si="38"/>
        <v>-0.27683587646845254</v>
      </c>
      <c r="M341">
        <f t="shared" si="39"/>
        <v>-0.46196886273953797</v>
      </c>
      <c r="N341" s="13">
        <f t="shared" si="40"/>
        <v>2.3118994853086252E-4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4.7751110284591869</v>
      </c>
      <c r="H342" s="10">
        <f t="shared" si="41"/>
        <v>-0.44121435528003167</v>
      </c>
      <c r="I342">
        <f t="shared" si="37"/>
        <v>-5.2945722633603802</v>
      </c>
      <c r="K342">
        <f t="shared" si="38"/>
        <v>-0.27417553561394886</v>
      </c>
      <c r="M342">
        <f t="shared" si="39"/>
        <v>-0.45667473409207648</v>
      </c>
      <c r="N342" s="13">
        <f t="shared" si="40"/>
        <v>2.3902331301192431E-4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4.7835171574525805</v>
      </c>
      <c r="H343" s="10">
        <f t="shared" si="41"/>
        <v>-0.43572878840997026</v>
      </c>
      <c r="I343">
        <f t="shared" si="37"/>
        <v>-5.2287454609196429</v>
      </c>
      <c r="K343">
        <f t="shared" si="38"/>
        <v>-0.27154079255912444</v>
      </c>
      <c r="M343">
        <f t="shared" si="39"/>
        <v>-0.45144115354791997</v>
      </c>
      <c r="N343" s="13">
        <f t="shared" si="40"/>
        <v>2.4687841822825749E-4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4.7919232864459751</v>
      </c>
      <c r="H344" s="10">
        <f t="shared" si="41"/>
        <v>-0.43030655688661268</v>
      </c>
      <c r="I344">
        <f t="shared" si="37"/>
        <v>-5.1636786826393521</v>
      </c>
      <c r="K344">
        <f t="shared" si="38"/>
        <v>-0.26893140082854855</v>
      </c>
      <c r="M344">
        <f t="shared" si="39"/>
        <v>-0.44626743333370661</v>
      </c>
      <c r="N344" s="13">
        <f t="shared" si="40"/>
        <v>2.5474957695939776E-4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4.8003294154393688</v>
      </c>
      <c r="H345" s="10">
        <f t="shared" si="41"/>
        <v>-0.42494699360961291</v>
      </c>
      <c r="I345">
        <f t="shared" si="37"/>
        <v>-5.0993639233153552</v>
      </c>
      <c r="K345">
        <f t="shared" si="38"/>
        <v>-0.26634711630842089</v>
      </c>
      <c r="M345">
        <f t="shared" si="39"/>
        <v>-0.4411528933182306</v>
      </c>
      <c r="N345" s="13">
        <f t="shared" si="40"/>
        <v>2.6263118536577485E-4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4.8087355444327624</v>
      </c>
      <c r="H346" s="10">
        <f t="shared" si="41"/>
        <v>-0.41964943784455627</v>
      </c>
      <c r="I346">
        <f t="shared" si="37"/>
        <v>-5.035793254134675</v>
      </c>
      <c r="K346">
        <f t="shared" si="38"/>
        <v>-0.26378769722470224</v>
      </c>
      <c r="M346">
        <f t="shared" si="39"/>
        <v>-0.43609686093353711</v>
      </c>
      <c r="N346" s="13">
        <f t="shared" si="40"/>
        <v>2.7051772626794001E-4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4.817141673426157</v>
      </c>
      <c r="H347" s="10">
        <f t="shared" si="41"/>
        <v>-0.41441323516453532</v>
      </c>
      <c r="I347">
        <f t="shared" si="37"/>
        <v>-4.9729588219744238</v>
      </c>
      <c r="K347">
        <f t="shared" si="38"/>
        <v>-0.26125290412141644</v>
      </c>
      <c r="M347">
        <f t="shared" si="39"/>
        <v>-0.43109867109662825</v>
      </c>
      <c r="N347" s="13">
        <f t="shared" si="40"/>
        <v>2.7840377224397784E-4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4.8255478024195506</v>
      </c>
      <c r="H348" s="10">
        <f t="shared" si="41"/>
        <v>-0.40923773739235875</v>
      </c>
      <c r="I348">
        <f t="shared" si="37"/>
        <v>-4.9108528487083047</v>
      </c>
      <c r="K348">
        <f t="shared" si="38"/>
        <v>-0.25874249983912007</v>
      </c>
      <c r="M348">
        <f t="shared" si="39"/>
        <v>-0.42615766613177047</v>
      </c>
      <c r="N348" s="13">
        <f t="shared" si="40"/>
        <v>2.8628398854677094E-4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4.8339539314129452</v>
      </c>
      <c r="H349" s="10">
        <f t="shared" si="41"/>
        <v>-0.40412230254338255</v>
      </c>
      <c r="I349">
        <f t="shared" si="37"/>
        <v>-4.849467630520591</v>
      </c>
      <c r="K349">
        <f t="shared" si="38"/>
        <v>-0.25625624949353543</v>
      </c>
      <c r="M349">
        <f t="shared" si="39"/>
        <v>-0.42127319569340482</v>
      </c>
      <c r="N349" s="13">
        <f t="shared" si="40"/>
        <v>2.941531358434809E-4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4.8423600604063388</v>
      </c>
      <c r="H350" s="10">
        <f t="shared" si="41"/>
        <v>-0.3990662947689595</v>
      </c>
      <c r="I350">
        <f t="shared" si="37"/>
        <v>-4.7887955372275144</v>
      </c>
      <c r="K350">
        <f t="shared" si="38"/>
        <v>-0.25379392045435811</v>
      </c>
      <c r="M350">
        <f t="shared" si="39"/>
        <v>-0.41644461668967636</v>
      </c>
      <c r="N350" s="13">
        <f t="shared" si="40"/>
        <v>3.0200607278006833E-4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4.8507661893997334</v>
      </c>
      <c r="H351" s="10">
        <f t="shared" si="41"/>
        <v>-0.39406908430049409</v>
      </c>
      <c r="I351">
        <f t="shared" si="37"/>
        <v>-4.7288290116059288</v>
      </c>
      <c r="K351">
        <f t="shared" si="38"/>
        <v>-0.25135528232422621</v>
      </c>
      <c r="M351">
        <f t="shared" si="39"/>
        <v>-0.41167129320656637</v>
      </c>
      <c r="N351" s="13">
        <f t="shared" si="40"/>
        <v>3.0983775837301031E-4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4.8591723183931261</v>
      </c>
      <c r="H352" s="10">
        <f t="shared" si="41"/>
        <v>-0.3891300473941019</v>
      </c>
      <c r="I352">
        <f t="shared" si="37"/>
        <v>-4.6695605687292225</v>
      </c>
      <c r="K352">
        <f t="shared" si="38"/>
        <v>-0.2489401069178635</v>
      </c>
      <c r="M352">
        <f t="shared" si="39"/>
        <v>-0.40695259643265036</v>
      </c>
      <c r="N352" s="13">
        <f t="shared" si="40"/>
        <v>3.1764325423146476E-4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4.8675784473865216</v>
      </c>
      <c r="H353" s="10">
        <f t="shared" si="41"/>
        <v>-0.3842485662758568</v>
      </c>
      <c r="I353">
        <f t="shared" si="37"/>
        <v>-4.6109827953102815</v>
      </c>
      <c r="K353">
        <f t="shared" si="38"/>
        <v>-0.24654816824138295</v>
      </c>
      <c r="M353">
        <f t="shared" si="39"/>
        <v>-0.40228790458445823</v>
      </c>
      <c r="N353" s="13">
        <f t="shared" si="40"/>
        <v>3.2541772661217537E-4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4.8759845763799143</v>
      </c>
      <c r="H354" s="10">
        <f t="shared" si="41"/>
        <v>-0.37942402908762818</v>
      </c>
      <c r="I354">
        <f t="shared" si="37"/>
        <v>-4.5530883490515386</v>
      </c>
      <c r="K354">
        <f t="shared" si="38"/>
        <v>-0.24417924247176737</v>
      </c>
      <c r="M354">
        <f t="shared" si="39"/>
        <v>-0.39767660283247119</v>
      </c>
      <c r="N354" s="13">
        <f t="shared" si="40"/>
        <v>3.3315644831093257E-4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4.8843907053733089</v>
      </c>
      <c r="H355" s="10">
        <f t="shared" si="41"/>
        <v>-0.37465582983349066</v>
      </c>
      <c r="I355">
        <f t="shared" si="37"/>
        <v>-4.4958699580018884</v>
      </c>
      <c r="K355">
        <f t="shared" si="38"/>
        <v>-0.24183310793650661</v>
      </c>
      <c r="M355">
        <f t="shared" si="39"/>
        <v>-0.39311808322771541</v>
      </c>
      <c r="N355" s="13">
        <f t="shared" si="40"/>
        <v>3.4085480039256323E-4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4.8927968343667025</v>
      </c>
      <c r="H356" s="10">
        <f t="shared" si="41"/>
        <v>-0.36994336832670732</v>
      </c>
      <c r="I356">
        <f t="shared" si="37"/>
        <v>-4.4393204199204881</v>
      </c>
      <c r="K356">
        <f t="shared" si="38"/>
        <v>-0.23950954509341138</v>
      </c>
      <c r="M356">
        <f t="shared" si="39"/>
        <v>-0.38861174462899617</v>
      </c>
      <c r="N356" s="13">
        <f t="shared" si="40"/>
        <v>3.4850827376385981E-4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4.9012029633600962</v>
      </c>
      <c r="H357" s="10">
        <f t="shared" si="41"/>
        <v>-0.36528605013727022</v>
      </c>
      <c r="I357">
        <f t="shared" si="37"/>
        <v>-4.3834326016472431</v>
      </c>
      <c r="K357">
        <f t="shared" si="38"/>
        <v>-0.23720833651058817</v>
      </c>
      <c r="M357">
        <f t="shared" si="39"/>
        <v>-0.38415699263073788</v>
      </c>
      <c r="N357" s="13">
        <f t="shared" si="40"/>
        <v>3.5611247059176332E-4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4.9096090923534907</v>
      </c>
      <c r="H358" s="10">
        <f t="shared" si="41"/>
        <v>-0.36068328653999826</v>
      </c>
      <c r="I358">
        <f t="shared" si="37"/>
        <v>-4.3281994384799791</v>
      </c>
      <c r="K358">
        <f t="shared" si="38"/>
        <v>-0.23492926684658186</v>
      </c>
      <c r="M358">
        <f t="shared" si="39"/>
        <v>-0.37975323949145079</v>
      </c>
      <c r="N358" s="13">
        <f t="shared" si="40"/>
        <v>3.6366310557061303E-4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4.9180152213468844</v>
      </c>
      <c r="H359" s="10">
        <f t="shared" si="41"/>
        <v>-0.35613449446317991</v>
      </c>
      <c r="I359">
        <f t="shared" si="37"/>
        <v>-4.2736139335581589</v>
      </c>
      <c r="K359">
        <f t="shared" si="38"/>
        <v>-0.23267212283068545</v>
      </c>
      <c r="M359">
        <f t="shared" si="39"/>
        <v>-0.37539990406281804</v>
      </c>
      <c r="N359" s="13">
        <f t="shared" si="40"/>
        <v>3.7115600704182896E-4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4.9264213503402789</v>
      </c>
      <c r="H360" s="10">
        <f t="shared" si="41"/>
        <v>-0.35163909643775265</v>
      </c>
      <c r="I360">
        <f t="shared" si="37"/>
        <v>-4.2196691572530316</v>
      </c>
      <c r="K360">
        <f t="shared" si="38"/>
        <v>-0.23043669324341329</v>
      </c>
      <c r="M360">
        <f t="shared" si="39"/>
        <v>-0.37109641171940044</v>
      </c>
      <c r="N360" s="13">
        <f t="shared" si="40"/>
        <v>3.7858711796944465E-4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4.9348274793336726</v>
      </c>
      <c r="H361" s="10">
        <f t="shared" si="41"/>
        <v>-0.347196520547017</v>
      </c>
      <c r="I361">
        <f t="shared" si="37"/>
        <v>-4.1663582465642044</v>
      </c>
      <c r="K361">
        <f t="shared" si="38"/>
        <v>-0.22822276889714074</v>
      </c>
      <c r="M361">
        <f t="shared" si="39"/>
        <v>-0.36684219428896347</v>
      </c>
      <c r="N361" s="13">
        <f t="shared" si="40"/>
        <v>3.8595249677500536E-4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4.9432336083270672</v>
      </c>
      <c r="H362" s="10">
        <f t="shared" si="41"/>
        <v>-0.34280620037686926</v>
      </c>
      <c r="I362">
        <f t="shared" si="37"/>
        <v>-4.1136744045224312</v>
      </c>
      <c r="K362">
        <f t="shared" si="38"/>
        <v>-0.2260301426169074</v>
      </c>
      <c r="M362">
        <f t="shared" si="39"/>
        <v>-0.36263668998342197</v>
      </c>
      <c r="N362" s="13">
        <f t="shared" si="40"/>
        <v>3.9324831803559478E-4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4.9516397373204608</v>
      </c>
      <c r="H363" s="10">
        <f t="shared" si="41"/>
        <v>-0.33846757496655461</v>
      </c>
      <c r="I363">
        <f t="shared" si="37"/>
        <v>-4.0616108995986551</v>
      </c>
      <c r="K363">
        <f t="shared" si="38"/>
        <v>-0.22385860922138523</v>
      </c>
      <c r="M363">
        <f t="shared" si="39"/>
        <v>-0.35847934333040499</v>
      </c>
      <c r="N363" s="13">
        <f t="shared" si="40"/>
        <v>4.0047087304840288E-4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4.9600458663138554</v>
      </c>
      <c r="H364" s="10">
        <f t="shared" si="41"/>
        <v>-0.33418008875992466</v>
      </c>
      <c r="I364">
        <f t="shared" si="37"/>
        <v>-4.010161065119096</v>
      </c>
      <c r="K364">
        <f t="shared" si="38"/>
        <v>-0.22170796550400712</v>
      </c>
      <c r="M364">
        <f t="shared" si="39"/>
        <v>-0.35436960510543253</v>
      </c>
      <c r="N364" s="13">
        <f t="shared" si="40"/>
        <v>4.0761657026552916E-4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4.968451995307249</v>
      </c>
      <c r="H365" s="10">
        <f t="shared" si="41"/>
        <v>-0.32994319155719859</v>
      </c>
      <c r="I365">
        <f t="shared" si="37"/>
        <v>-3.9593182986863829</v>
      </c>
      <c r="K365">
        <f t="shared" si="38"/>
        <v>-0.21957801021426207</v>
      </c>
      <c r="M365">
        <f t="shared" si="39"/>
        <v>-0.35030693226471649</v>
      </c>
      <c r="N365" s="13">
        <f t="shared" si="40"/>
        <v>4.1468193560302151E-4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4.9768581243006436</v>
      </c>
      <c r="H366" s="10">
        <f t="shared" si="41"/>
        <v>-0.32575633846721636</v>
      </c>
      <c r="I366">
        <f t="shared" si="37"/>
        <v>-3.909076061606596</v>
      </c>
      <c r="K366">
        <f t="shared" si="38"/>
        <v>-0.21746854403914753</v>
      </c>
      <c r="M366">
        <f t="shared" si="39"/>
        <v>-0.34629078787856649</v>
      </c>
      <c r="N366" s="13">
        <f t="shared" si="40"/>
        <v>4.2166361262729776E-4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4.9852642532940372</v>
      </c>
      <c r="H367" s="10">
        <f t="shared" si="41"/>
        <v>-0.32161898986018017</v>
      </c>
      <c r="I367">
        <f t="shared" si="37"/>
        <v>-3.8594278783221618</v>
      </c>
      <c r="K367">
        <f t="shared" si="38"/>
        <v>-0.2153793695847874</v>
      </c>
      <c r="M367">
        <f t="shared" si="39"/>
        <v>-0.34232064106541699</v>
      </c>
      <c r="N367" s="13">
        <f t="shared" si="40"/>
        <v>4.2855836262328285E-4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4.9936703822874318</v>
      </c>
      <c r="H368" s="10">
        <f t="shared" si="41"/>
        <v>-0.31753061132087268</v>
      </c>
      <c r="I368">
        <f t="shared" si="37"/>
        <v>-3.8103673358504722</v>
      </c>
      <c r="K368">
        <f t="shared" si="38"/>
        <v>-0.21331029135820637</v>
      </c>
      <c r="M368">
        <f t="shared" si="39"/>
        <v>-0.33839596692645851</v>
      </c>
      <c r="N368" s="13">
        <f t="shared" si="40"/>
        <v>4.3536306454755217E-4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5.0020765112808245</v>
      </c>
      <c r="H369" s="10">
        <f t="shared" si="41"/>
        <v>-0.31349067360235033</v>
      </c>
      <c r="I369">
        <f t="shared" si="37"/>
        <v>-3.7618880832282038</v>
      </c>
      <c r="K369">
        <f t="shared" si="38"/>
        <v>-0.21126111574926637</v>
      </c>
      <c r="M369">
        <f t="shared" si="39"/>
        <v>-0.33451624648088168</v>
      </c>
      <c r="N369" s="13">
        <f t="shared" si="40"/>
        <v>4.4207471487043312E-4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5.0104826402742182</v>
      </c>
      <c r="H370" s="10">
        <f t="shared" si="41"/>
        <v>-0.30949865258009962</v>
      </c>
      <c r="I370">
        <f t="shared" si="37"/>
        <v>-3.7139838309611957</v>
      </c>
      <c r="K370">
        <f t="shared" si="38"/>
        <v>-0.20923165101276056</v>
      </c>
      <c r="M370">
        <f t="shared" si="39"/>
        <v>-0.3306809666017263</v>
      </c>
      <c r="N370" s="13">
        <f t="shared" si="40"/>
        <v>4.4869042731080226E-4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5.0188887692676127</v>
      </c>
      <c r="H371" s="10">
        <f t="shared" si="41"/>
        <v>-0.30555402920665331</v>
      </c>
      <c r="I371">
        <f t="shared" si="37"/>
        <v>-3.6666483504798397</v>
      </c>
      <c r="K371">
        <f t="shared" si="38"/>
        <v>-0.20722170725066522</v>
      </c>
      <c r="M371">
        <f t="shared" si="39"/>
        <v>-0.32688961995233412</v>
      </c>
      <c r="N371" s="13">
        <f t="shared" si="40"/>
        <v>4.5520743246718062E-4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5.0272948982610073</v>
      </c>
      <c r="H372" s="10">
        <f t="shared" si="41"/>
        <v>-0.3016562894666569</v>
      </c>
      <c r="I372">
        <f t="shared" si="37"/>
        <v>-3.6198754735998828</v>
      </c>
      <c r="K372">
        <f t="shared" si="38"/>
        <v>-0.20523109639455059</v>
      </c>
      <c r="M372">
        <f t="shared" si="39"/>
        <v>-0.32314170492340866</v>
      </c>
      <c r="N372" s="13">
        <f t="shared" si="40"/>
        <v>4.6162307734922721E-4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5.0357010272544009</v>
      </c>
      <c r="H373" s="10">
        <f t="shared" si="41"/>
        <v>-0.29780492433238209</v>
      </c>
      <c r="I373">
        <f t="shared" si="37"/>
        <v>-3.5736590919885849</v>
      </c>
      <c r="K373">
        <f t="shared" si="38"/>
        <v>-0.20325963218814491</v>
      </c>
      <c r="M373">
        <f t="shared" si="39"/>
        <v>-0.31943672557066771</v>
      </c>
      <c r="N373" s="13">
        <f t="shared" si="40"/>
        <v>4.6793482481269529E-4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5.0441071562477946</v>
      </c>
      <c r="H374" s="10">
        <f t="shared" si="41"/>
        <v>-0.29399942971967519</v>
      </c>
      <c r="I374">
        <f t="shared" si="37"/>
        <v>-3.5279931566361022</v>
      </c>
      <c r="K374">
        <f t="shared" si="38"/>
        <v>-0.20130713017005547</v>
      </c>
      <c r="M374">
        <f t="shared" si="39"/>
        <v>-0.31577419155309566</v>
      </c>
      <c r="N374" s="13">
        <f t="shared" si="40"/>
        <v>4.7414025290218499E-4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5.0525132852411891</v>
      </c>
      <c r="H375" s="10">
        <f t="shared" si="41"/>
        <v>-0.29023930644434115</v>
      </c>
      <c r="I375">
        <f t="shared" si="37"/>
        <v>-3.4828716773320938</v>
      </c>
      <c r="K375">
        <f t="shared" si="38"/>
        <v>-0.19937340765664399</v>
      </c>
      <c r="M375">
        <f t="shared" si="39"/>
        <v>-0.31215361807179132</v>
      </c>
      <c r="N375" s="13">
        <f t="shared" si="40"/>
        <v>4.8023705410499761E-4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5.0609194142345837</v>
      </c>
      <c r="H376" s="10">
        <f t="shared" si="41"/>
        <v>-0.2865240601789491</v>
      </c>
      <c r="I376">
        <f t="shared" si="37"/>
        <v>-3.438288722147389</v>
      </c>
      <c r="K376">
        <f t="shared" si="38"/>
        <v>-0.19745828372505628</v>
      </c>
      <c r="M376">
        <f t="shared" si="39"/>
        <v>-0.30857452580940614</v>
      </c>
      <c r="N376" s="13">
        <f t="shared" si="40"/>
        <v>4.8622303451996716E-4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5.0693255432279773</v>
      </c>
      <c r="H377" s="10">
        <f t="shared" si="41"/>
        <v>-0.28285320141006032</v>
      </c>
      <c r="I377">
        <f t="shared" si="37"/>
        <v>-3.3942384169207238</v>
      </c>
      <c r="K377">
        <f t="shared" si="38"/>
        <v>-0.19556157919640249</v>
      </c>
      <c r="M377">
        <f t="shared" si="39"/>
        <v>-0.30503644087017046</v>
      </c>
      <c r="N377" s="13">
        <f t="shared" si="40"/>
        <v>4.9209611294458752E-4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5.077731672221371</v>
      </c>
      <c r="H378" s="10">
        <f t="shared" si="41"/>
        <v>-0.27922624539586532</v>
      </c>
      <c r="I378">
        <f t="shared" si="37"/>
        <v>-3.3507149447503837</v>
      </c>
      <c r="K378">
        <f t="shared" si="38"/>
        <v>-0.1936831166190903</v>
      </c>
      <c r="M378">
        <f t="shared" si="39"/>
        <v>-0.30153889472050349</v>
      </c>
      <c r="N378" s="13">
        <f t="shared" si="40"/>
        <v>4.9785431988427602E-4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5.0861378012147647</v>
      </c>
      <c r="H379" s="10">
        <f t="shared" si="41"/>
        <v>-0.27564271212423125</v>
      </c>
      <c r="I379">
        <f t="shared" si="37"/>
        <v>-3.3077125454907748</v>
      </c>
      <c r="K379">
        <f t="shared" si="38"/>
        <v>-0.1918227202523087</v>
      </c>
      <c r="M379">
        <f t="shared" si="39"/>
        <v>-0.29808142413020794</v>
      </c>
      <c r="N379" s="13">
        <f t="shared" si="40"/>
        <v>5.0349579648716254E-4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5.0945439302081601</v>
      </c>
      <c r="H380" s="10">
        <f t="shared" si="41"/>
        <v>-0.27210212627114599</v>
      </c>
      <c r="I380">
        <f t="shared" si="37"/>
        <v>-3.2652255152537517</v>
      </c>
      <c r="K380">
        <f t="shared" si="38"/>
        <v>-0.18998021604966156</v>
      </c>
      <c r="M380">
        <f t="shared" si="39"/>
        <v>-0.29466357111424268</v>
      </c>
      <c r="N380" s="13">
        <f t="shared" si="40"/>
        <v>5.0901879340809419E-4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5.1029500592015538</v>
      </c>
      <c r="H381" s="10">
        <f t="shared" si="41"/>
        <v>-0.26860401715956073</v>
      </c>
      <c r="I381">
        <f t="shared" si="37"/>
        <v>-3.2232482059147287</v>
      </c>
      <c r="K381">
        <f t="shared" si="38"/>
        <v>-0.18815543164294998</v>
      </c>
      <c r="M381">
        <f t="shared" si="39"/>
        <v>-0.29128488287507187</v>
      </c>
      <c r="N381" s="13">
        <f t="shared" si="40"/>
        <v>5.1442166960504886E-4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5.1113561881949474</v>
      </c>
      <c r="H382" s="10">
        <f t="shared" si="41"/>
        <v>-0.26514791871861731</v>
      </c>
      <c r="I382">
        <f t="shared" si="37"/>
        <v>-3.1817750246234078</v>
      </c>
      <c r="K382">
        <f t="shared" si="38"/>
        <v>-0.18634819632610064</v>
      </c>
      <c r="M382">
        <f t="shared" si="39"/>
        <v>-0.28794491174558134</v>
      </c>
      <c r="N382" s="13">
        <f t="shared" si="40"/>
        <v>5.1970289107144659E-4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5.1197623171883402</v>
      </c>
      <c r="H383" s="10">
        <f t="shared" si="41"/>
        <v>-0.26173336944326142</v>
      </c>
      <c r="I383">
        <f t="shared" si="37"/>
        <v>-3.1408004333191371</v>
      </c>
      <c r="K383">
        <f t="shared" si="38"/>
        <v>-0.18455834103924404</v>
      </c>
      <c r="M383">
        <f t="shared" si="39"/>
        <v>-0.28464321513257135</v>
      </c>
      <c r="N383" s="13">
        <f t="shared" si="40"/>
        <v>5.2486102950799268E-4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5.1281684461817356</v>
      </c>
      <c r="H384" s="10">
        <f t="shared" si="41"/>
        <v>-0.25835991235423195</v>
      </c>
      <c r="I384">
        <f t="shared" si="37"/>
        <v>-3.1003189482507834</v>
      </c>
      <c r="K384">
        <f t="shared" si="38"/>
        <v>-0.18278569835293496</v>
      </c>
      <c r="M384">
        <f t="shared" si="39"/>
        <v>-0.28137935546080678</v>
      </c>
      <c r="N384" s="13">
        <f t="shared" si="40"/>
        <v>5.2989476093683562E-4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5.1365745751751302</v>
      </c>
      <c r="H385" s="10">
        <f t="shared" si="41"/>
        <v>-0.2550270949584218</v>
      </c>
      <c r="I385">
        <f t="shared" si="37"/>
        <v>-3.0603251395010616</v>
      </c>
      <c r="K385">
        <f t="shared" si="38"/>
        <v>-0.18103010245252149</v>
      </c>
      <c r="M385">
        <f t="shared" si="39"/>
        <v>-0.27815290011763677</v>
      </c>
      <c r="N385" s="13">
        <f t="shared" si="40"/>
        <v>5.3480286426197386E-4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5.1449807041685229</v>
      </c>
      <c r="H386" s="10">
        <f t="shared" si="41"/>
        <v>-0.25173446920960585</v>
      </c>
      <c r="I386">
        <f t="shared" si="37"/>
        <v>-3.0208136305152702</v>
      </c>
      <c r="K386">
        <f t="shared" si="38"/>
        <v>-0.1792913891226538</v>
      </c>
      <c r="M386">
        <f t="shared" si="39"/>
        <v>-0.27496342139816438</v>
      </c>
      <c r="N386" s="13">
        <f t="shared" si="40"/>
        <v>5.3958421977833796E-4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5.1533868331619166</v>
      </c>
      <c r="H387" s="10">
        <f t="shared" si="41"/>
        <v>-0.24848159146952842</v>
      </c>
      <c r="I387">
        <f t="shared" si="37"/>
        <v>-2.981779097634341</v>
      </c>
      <c r="K387">
        <f t="shared" si="38"/>
        <v>-0.17756939573193778</v>
      </c>
      <c r="M387">
        <f t="shared" si="39"/>
        <v>-0.27181049645097527</v>
      </c>
      <c r="N387" s="13">
        <f t="shared" si="40"/>
        <v>5.4423780763337569E-4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5.1617929621553102</v>
      </c>
      <c r="H388" s="10">
        <f t="shared" si="41"/>
        <v>-0.24526802246934828</v>
      </c>
      <c r="I388">
        <f t="shared" si="37"/>
        <v>-2.9432162696321793</v>
      </c>
      <c r="K388">
        <f t="shared" si="38"/>
        <v>-0.17586396121773026</v>
      </c>
      <c r="M388">
        <f t="shared" si="39"/>
        <v>-0.26869370722441538</v>
      </c>
      <c r="N388" s="13">
        <f t="shared" si="40"/>
        <v>5.4876270624378291E-4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5.1701990911487057</v>
      </c>
      <c r="H389" s="10">
        <f t="shared" si="41"/>
        <v>-0.24209332727143243</v>
      </c>
      <c r="I389">
        <f t="shared" si="37"/>
        <v>-2.9051199272571893</v>
      </c>
      <c r="K389">
        <f t="shared" si="38"/>
        <v>-0.17417492607107365</v>
      </c>
      <c r="M389">
        <f t="shared" si="39"/>
        <v>-0.26561264041341515</v>
      </c>
      <c r="N389" s="13">
        <f t="shared" si="40"/>
        <v>5.5315809067064091E-4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5.1786052201420993</v>
      </c>
      <c r="H390" s="10">
        <f t="shared" si="41"/>
        <v>-0.23895707523149623</v>
      </c>
      <c r="I390">
        <f t="shared" si="37"/>
        <v>-2.8674849027779548</v>
      </c>
      <c r="K390">
        <f t="shared" si="38"/>
        <v>-0.17250213232177247</v>
      </c>
      <c r="M390">
        <f t="shared" si="39"/>
        <v>-0.26256688740685913</v>
      </c>
      <c r="N390" s="13">
        <f t="shared" si="40"/>
        <v>5.5742323095591415E-4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5.187011349135493</v>
      </c>
      <c r="H391" s="10">
        <f t="shared" si="41"/>
        <v>-0.23585883996108337</v>
      </c>
      <c r="I391">
        <f t="shared" si="37"/>
        <v>-2.8303060795330004</v>
      </c>
      <c r="K391">
        <f t="shared" si="38"/>
        <v>-0.17084542352360427</v>
      </c>
      <c r="M391">
        <f t="shared" si="39"/>
        <v>-0.25955604423548762</v>
      </c>
      <c r="N391" s="13">
        <f t="shared" si="40"/>
        <v>5.6155749042284303E-4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5.1954174781288867</v>
      </c>
      <c r="H392" s="10">
        <f t="shared" si="41"/>
        <v>-0.23279819929038262</v>
      </c>
      <c r="I392">
        <f t="shared" si="37"/>
        <v>-2.7935783914845915</v>
      </c>
      <c r="K392">
        <f t="shared" si="38"/>
        <v>-0.16920464473967195</v>
      </c>
      <c r="M392">
        <f t="shared" si="39"/>
        <v>-0.25657971152034065</v>
      </c>
      <c r="N392" s="13">
        <f t="shared" si="40"/>
        <v>5.6556032394364329E-4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5.2038236071222812</v>
      </c>
      <c r="H393" s="10">
        <f t="shared" si="41"/>
        <v>-0.22977473523137315</v>
      </c>
      <c r="I393">
        <f t="shared" si="37"/>
        <v>-2.7572968227764778</v>
      </c>
      <c r="K393">
        <f t="shared" si="38"/>
        <v>-0.16757964252789079</v>
      </c>
      <c r="M393">
        <f t="shared" si="39"/>
        <v>-0.25363749442173</v>
      </c>
      <c r="N393" s="13">
        <f t="shared" si="40"/>
        <v>5.6943127617696044E-4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5.2122297361156757</v>
      </c>
      <c r="H394" s="10">
        <f t="shared" si="41"/>
        <v>-0.22678803394129893</v>
      </c>
      <c r="I394">
        <f t="shared" si="37"/>
        <v>-2.7214564072955874</v>
      </c>
      <c r="K394">
        <f t="shared" si="38"/>
        <v>-0.16597026492661013</v>
      </c>
      <c r="M394">
        <f t="shared" si="39"/>
        <v>-0.25072900258873676</v>
      </c>
      <c r="N394" s="13">
        <f t="shared" si="40"/>
        <v>5.7316997977760128E-4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5.2206358651090694</v>
      </c>
      <c r="H395" s="10">
        <f t="shared" si="41"/>
        <v>-0.22383768568646126</v>
      </c>
      <c r="I395">
        <f t="shared" si="37"/>
        <v>-2.6860522282375352</v>
      </c>
      <c r="K395">
        <f t="shared" si="38"/>
        <v>-0.16437636144037163</v>
      </c>
      <c r="M395">
        <f t="shared" si="39"/>
        <v>-0.24785385010923583</v>
      </c>
      <c r="N395" s="13">
        <f t="shared" si="40"/>
        <v>5.7677615358174312E-4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5.2290419941024631</v>
      </c>
      <c r="H396" s="10">
        <f t="shared" si="41"/>
        <v>-0.22092328480633192</v>
      </c>
      <c r="I396">
        <f t="shared" si="37"/>
        <v>-2.6510794176759829</v>
      </c>
      <c r="K396">
        <f t="shared" si="38"/>
        <v>-0.1627977830257967</v>
      </c>
      <c r="M396">
        <f t="shared" si="39"/>
        <v>-0.24501165546043316</v>
      </c>
      <c r="N396" s="13">
        <f t="shared" si="40"/>
        <v>5.8024960076936592E-4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5.2374481230958576</v>
      </c>
      <c r="H397" s="10">
        <f t="shared" si="41"/>
        <v>-0.21804442967797524</v>
      </c>
      <c r="I397">
        <f t="shared" si="37"/>
        <v>-2.616533156135703</v>
      </c>
      <c r="K397">
        <f t="shared" si="38"/>
        <v>-0.16123438207761068</v>
      </c>
      <c r="M397">
        <f t="shared" si="39"/>
        <v>-0.24220204145992527</v>
      </c>
      <c r="N397" s="13">
        <f t="shared" si="40"/>
        <v>5.8359020700741082E-4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5.2458542520892522</v>
      </c>
      <c r="H398" s="10">
        <f t="shared" si="41"/>
        <v>-0.215200722680782</v>
      </c>
      <c r="I398">
        <f t="shared" si="37"/>
        <v>-2.5824086721693842</v>
      </c>
      <c r="K398">
        <f t="shared" si="38"/>
        <v>-0.15968601241479499</v>
      </c>
      <c r="M398">
        <f t="shared" si="39"/>
        <v>-0.23942463521726465</v>
      </c>
      <c r="N398" s="13">
        <f t="shared" si="40"/>
        <v>5.8679793857516129E-4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5.2542603810826458</v>
      </c>
      <c r="H399" s="10">
        <f t="shared" si="41"/>
        <v>-0.21239177016150432</v>
      </c>
      <c r="I399">
        <f t="shared" si="37"/>
        <v>-2.5487012419380517</v>
      </c>
      <c r="K399">
        <f t="shared" si="38"/>
        <v>-0.15815252926687076</v>
      </c>
      <c r="M399">
        <f t="shared" si="39"/>
        <v>-0.23667906808603359</v>
      </c>
      <c r="N399" s="13">
        <f t="shared" si="40"/>
        <v>5.8987284047484388E-4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5.2626665100760386</v>
      </c>
      <c r="H400" s="10">
        <f t="shared" si="41"/>
        <v>-0.20961718239959284</v>
      </c>
      <c r="I400">
        <f t="shared" si="37"/>
        <v>-2.5154061887951142</v>
      </c>
      <c r="K400">
        <f t="shared" si="38"/>
        <v>-0.15663378926031007</v>
      </c>
      <c r="M400">
        <f t="shared" si="39"/>
        <v>-0.2339649756164196</v>
      </c>
      <c r="N400" s="13">
        <f t="shared" si="40"/>
        <v>5.9281503452935508E-4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5.2710726390694331</v>
      </c>
      <c r="H401" s="10">
        <f t="shared" si="41"/>
        <v>-0.20687657357282793</v>
      </c>
      <c r="I401">
        <f t="shared" si="37"/>
        <v>-2.4825188828739351</v>
      </c>
      <c r="K401">
        <f t="shared" si="38"/>
        <v>-0.15512965040507637</v>
      </c>
      <c r="M401">
        <f t="shared" si="39"/>
        <v>-0.23128199750829026</v>
      </c>
      <c r="N401" s="13">
        <f t="shared" si="40"/>
        <v>5.9562471746963752E-4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5.2794787680628268</v>
      </c>
      <c r="H402" s="10">
        <f t="shared" si="41"/>
        <v>-0.20416956172324469</v>
      </c>
      <c r="I402">
        <f t="shared" si="37"/>
        <v>-2.4500347406789365</v>
      </c>
      <c r="K402">
        <f t="shared" si="38"/>
        <v>-0.15363997208129204</v>
      </c>
      <c r="M402">
        <f t="shared" si="39"/>
        <v>-0.22862977756476452</v>
      </c>
      <c r="N402" s="13">
        <f t="shared" si="40"/>
        <v>5.9830215901373782E-4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5.2878848970562213</v>
      </c>
      <c r="H403" s="10">
        <f t="shared" si="41"/>
        <v>-0.20149576872334357</v>
      </c>
      <c r="I403">
        <f t="shared" si="37"/>
        <v>-2.4179492246801226</v>
      </c>
      <c r="K403">
        <f t="shared" si="38"/>
        <v>-0.15216461502603007</v>
      </c>
      <c r="M403">
        <f t="shared" si="39"/>
        <v>-0.22600796364626932</v>
      </c>
      <c r="N403" s="13">
        <f t="shared" si="40"/>
        <v>6.0084769993950691E-4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5.296291026049615</v>
      </c>
      <c r="H404" s="10">
        <f t="shared" si="41"/>
        <v>-0.19885482024258788</v>
      </c>
      <c r="I404">
        <f t="shared" ref="I404:I467" si="44">H404*$E$6</f>
        <v>-2.3862578429110544</v>
      </c>
      <c r="K404">
        <f t="shared" ref="K404:K467" si="45">($L$9/2)*$L$4*EXP(-$L$6*(G404/$L$10-1))+($L$9/2)*$L$4*EXP(-$L$6*(($H$4/$E$4)*G404/$L$10-1))+($L$9/2)*$L$4*EXP(-$L$6*(SQRT(4/3+$H$11^2/4)*G404/$L$10-1))-SQRT(($L$9/2)*$L$5^2*EXP(-2*$L$7*(G404/$L$10-1))+($L$9/2)*$L$5^2*EXP(-2*$L$7*(($H$4/$E$4)*G404/$L$10-1))+($L$9/2)*$L$5^2*EXP(-2*$L$7*(SQRT(4/3+$H$11^2/4)*G404/$L$10-1)))</f>
        <v>-0.15070344132023211</v>
      </c>
      <c r="M404">
        <f t="shared" ref="M404:M467" si="46">($L$9/2)*$O$6*EXP(-$O$4*(G404/$L$10-1))+($L$9/2)*$O$6*EXP(-$O$4*(($H$4/$E$4)*G404/$L$10-1))+($L$9/2)*$O$6*EXP(-$O$4*(SQRT(4/3+$H$11^2/4)*($H$4/$E$4)*G404/$L$10-1))-SQRT(($L$9/2)*$O$7^2*EXP(-2*$O$5*(G404/$L$10-1))+($L$9/2)*$O$7^2*EXP(-2*$O$5*(($H$4/$E$4)*G404/$L$10-1))+($L$9/2)*$O$7^2*EXP(-2*$O$5*(SQRT(4/3+$H$11^2/4)*($H$4/$E$4)*G404/$L$10-1)))</f>
        <v>-0.22341620762508696</v>
      </c>
      <c r="N404" s="13">
        <f t="shared" ref="N404:N467" si="47">(M404-H404)^2*O404</f>
        <v>6.0326175015318491E-4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5.3046971550430095</v>
      </c>
      <c r="H405" s="10">
        <f t="shared" ref="H405:H469" si="48">-(-$B$4)*(1+D405+$E$5*D405^3)*EXP(-D405)</f>
        <v>-0.19624634571417959</v>
      </c>
      <c r="I405">
        <f t="shared" si="44"/>
        <v>-2.3549561485701549</v>
      </c>
      <c r="K405">
        <f t="shared" si="45"/>
        <v>-0.1492563143757494</v>
      </c>
      <c r="M405">
        <f t="shared" si="46"/>
        <v>-0.22085416534038188</v>
      </c>
      <c r="N405" s="13">
        <f t="shared" si="47"/>
        <v>6.0554478675570644E-4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5.3131032840364032</v>
      </c>
      <c r="H406" s="10">
        <f t="shared" si="48"/>
        <v>-0.19366997830211352</v>
      </c>
      <c r="I406">
        <f t="shared" si="44"/>
        <v>-2.3240397396253623</v>
      </c>
      <c r="K406">
        <f t="shared" si="45"/>
        <v>-0.14782309892250656</v>
      </c>
      <c r="M406">
        <f t="shared" si="46"/>
        <v>-0.21832149655370672</v>
      </c>
      <c r="N406" s="13">
        <f t="shared" si="47"/>
        <v>6.0769735210863276E-4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5.3215094130297977</v>
      </c>
      <c r="H407" s="10">
        <f t="shared" si="48"/>
        <v>-0.19112535486850363</v>
      </c>
      <c r="I407">
        <f t="shared" si="44"/>
        <v>-2.2935042584220433</v>
      </c>
      <c r="K407">
        <f t="shared" si="45"/>
        <v>-0.14640366099578719</v>
      </c>
      <c r="M407">
        <f t="shared" si="46"/>
        <v>-0.215817864904981</v>
      </c>
      <c r="N407" s="13">
        <f t="shared" si="47"/>
        <v>6.0972005190153603E-4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5.3299155420231914</v>
      </c>
      <c r="H408" s="10">
        <f t="shared" si="48"/>
        <v>-0.18861211594118005</v>
      </c>
      <c r="I408">
        <f t="shared" si="44"/>
        <v>-2.2633453912941608</v>
      </c>
      <c r="K408">
        <f t="shared" si="45"/>
        <v>-0.14499786792364025</v>
      </c>
      <c r="M408">
        <f t="shared" si="46"/>
        <v>-0.21334293786894076</v>
      </c>
      <c r="N408" s="13">
        <f t="shared" si="47"/>
        <v>6.1161355322261019E-4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5.3383216710165851</v>
      </c>
      <c r="H409" s="10">
        <f t="shared" si="48"/>
        <v>-0.18612990568155258</v>
      </c>
      <c r="I409">
        <f t="shared" si="44"/>
        <v>-2.2335588681786307</v>
      </c>
      <c r="K409">
        <f t="shared" si="45"/>
        <v>-0.14360558831440495</v>
      </c>
      <c r="M409">
        <f t="shared" si="46"/>
        <v>-0.21089638671205133</v>
      </c>
      <c r="N409" s="13">
        <f t="shared" si="47"/>
        <v>6.1337858263405443E-4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5.3467278000099796</v>
      </c>
      <c r="H410" s="10">
        <f t="shared" si="48"/>
        <v>-0.18367837185273606</v>
      </c>
      <c r="I410">
        <f t="shared" si="44"/>
        <v>-2.2041404622328327</v>
      </c>
      <c r="K410">
        <f t="shared" si="45"/>
        <v>-0.14222669204435526</v>
      </c>
      <c r="M410">
        <f t="shared" si="46"/>
        <v>-0.20847788644988358</v>
      </c>
      <c r="N410" s="13">
        <f t="shared" si="47"/>
        <v>6.1501592425413298E-4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5.3551339290033741</v>
      </c>
      <c r="H411" s="10">
        <f t="shared" si="48"/>
        <v>-0.18125716578793777</v>
      </c>
      <c r="I411">
        <f t="shared" si="44"/>
        <v>-2.175085989455253</v>
      </c>
      <c r="K411">
        <f t="shared" si="45"/>
        <v>-0.14086105024546214</v>
      </c>
      <c r="M411">
        <f t="shared" si="46"/>
        <v>-0.20608711580494746</v>
      </c>
      <c r="N411" s="13">
        <f t="shared" si="47"/>
        <v>6.1652641784719949E-4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5.3635400579967678</v>
      </c>
      <c r="H412" s="10">
        <f t="shared" si="48"/>
        <v>-0.17886594235909883</v>
      </c>
      <c r="I412">
        <f t="shared" si="44"/>
        <v>-2.1463913083091861</v>
      </c>
      <c r="K412">
        <f t="shared" si="45"/>
        <v>-0.13950853529327123</v>
      </c>
      <c r="M412">
        <f t="shared" si="46"/>
        <v>-0.20372375716497682</v>
      </c>
      <c r="N412" s="13">
        <f t="shared" si="47"/>
        <v>6.1791095692332655E-4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5.3719461869901615</v>
      </c>
      <c r="H413" s="10">
        <f t="shared" si="48"/>
        <v>-0.17650435994579183</v>
      </c>
      <c r="I413">
        <f t="shared" si="44"/>
        <v>-2.118052319349502</v>
      </c>
      <c r="K413">
        <f t="shared" si="45"/>
        <v>-0.13816902079489618</v>
      </c>
      <c r="M413">
        <f t="shared" si="46"/>
        <v>-0.20138749654166332</v>
      </c>
      <c r="N413" s="13">
        <f t="shared" si="47"/>
        <v>6.1917048684879906E-4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5.380352315983556</v>
      </c>
      <c r="H414" s="10">
        <f t="shared" si="48"/>
        <v>-0.17417208040436682</v>
      </c>
      <c r="I414">
        <f t="shared" si="44"/>
        <v>-2.0900649648524019</v>
      </c>
      <c r="K414">
        <f t="shared" si="45"/>
        <v>-0.13684238157712719</v>
      </c>
      <c r="M414">
        <f t="shared" si="46"/>
        <v>-0.19907802352983714</v>
      </c>
      <c r="N414" s="13">
        <f t="shared" si="47"/>
        <v>6.2030600296916207E-4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5.3887584449769488</v>
      </c>
      <c r="H415" s="10">
        <f t="shared" si="48"/>
        <v>-0.17186876903734677</v>
      </c>
      <c r="I415">
        <f t="shared" si="44"/>
        <v>-2.062425228448161</v>
      </c>
      <c r="K415">
        <f t="shared" si="45"/>
        <v>-0.13552849367465308</v>
      </c>
      <c r="M415">
        <f t="shared" si="46"/>
        <v>-0.19679503126708739</v>
      </c>
      <c r="N415" s="13">
        <f t="shared" si="47"/>
        <v>6.2131854874579386E-4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5.3971645739703442</v>
      </c>
      <c r="H416" s="10">
        <f t="shared" si="48"/>
        <v>-0.16959409456306557</v>
      </c>
      <c r="I416">
        <f t="shared" si="44"/>
        <v>-2.0351291347567866</v>
      </c>
      <c r="K416">
        <f t="shared" si="45"/>
        <v>-0.13422723431839387</v>
      </c>
      <c r="M416">
        <f t="shared" si="46"/>
        <v>-0.19453821639381694</v>
      </c>
      <c r="N416" s="13">
        <f t="shared" si="47"/>
        <v>6.2220921390736706E-4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5.405570702963737</v>
      </c>
      <c r="H417" s="10">
        <f t="shared" si="48"/>
        <v>-0.16734772908555035</v>
      </c>
      <c r="I417">
        <f t="shared" si="44"/>
        <v>-2.0081727490266044</v>
      </c>
      <c r="K417">
        <f t="shared" si="45"/>
        <v>-0.1329384819239483</v>
      </c>
      <c r="M417">
        <f t="shared" si="46"/>
        <v>-0.19230727901373515</v>
      </c>
      <c r="N417" s="13">
        <f t="shared" si="47"/>
        <v>6.2297913261755004E-4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5.4139768319571306</v>
      </c>
      <c r="H418" s="10">
        <f t="shared" si="48"/>
        <v>-0.1651293480646405</v>
      </c>
      <c r="I418">
        <f t="shared" si="44"/>
        <v>-1.9815521767756858</v>
      </c>
      <c r="K418">
        <f t="shared" si="45"/>
        <v>-0.1316621160801478</v>
      </c>
      <c r="M418">
        <f t="shared" si="46"/>
        <v>-0.19010192265477271</v>
      </c>
      <c r="N418" s="13">
        <f t="shared" si="47"/>
        <v>6.2362948165971732E-4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5.4223829609505252</v>
      </c>
      <c r="H419" s="10">
        <f t="shared" si="48"/>
        <v>-0.16293863028634503</v>
      </c>
      <c r="I419">
        <f t="shared" si="44"/>
        <v>-1.9552635634361404</v>
      </c>
      <c r="K419">
        <f t="shared" si="45"/>
        <v>-0.13039801753772315</v>
      </c>
      <c r="M419">
        <f t="shared" si="46"/>
        <v>-0.18792185423042548</v>
      </c>
      <c r="N419" s="13">
        <f t="shared" si="47"/>
        <v>6.2416147864007476E-4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5.4307890899439197</v>
      </c>
      <c r="H420" s="10">
        <f t="shared" si="48"/>
        <v>-0.16077525783343202</v>
      </c>
      <c r="I420">
        <f t="shared" si="44"/>
        <v>-1.9293030940011842</v>
      </c>
      <c r="K420">
        <f t="shared" si="45"/>
        <v>-0.12914606819807831</v>
      </c>
      <c r="M420">
        <f t="shared" si="46"/>
        <v>-0.18576678400151816</v>
      </c>
      <c r="N420" s="13">
        <f t="shared" si="47"/>
        <v>6.2457638021013438E-4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5.4391952189373134</v>
      </c>
      <c r="H421" s="10">
        <f t="shared" si="48"/>
        <v>-0.15863891605625058</v>
      </c>
      <c r="I421">
        <f t="shared" si="44"/>
        <v>-1.9036669926750069</v>
      </c>
      <c r="K421">
        <f t="shared" si="45"/>
        <v>-0.1279061511021716</v>
      </c>
      <c r="M421">
        <f t="shared" si="46"/>
        <v>-0.18363642553838228</v>
      </c>
      <c r="N421" s="13">
        <f t="shared" si="47"/>
        <v>6.2487548030926404E-4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5.447601347930707</v>
      </c>
      <c r="H422" s="10">
        <f t="shared" si="48"/>
        <v>-0.15652929354378031</v>
      </c>
      <c r="I422">
        <f t="shared" si="44"/>
        <v>-1.8783515225253637</v>
      </c>
      <c r="K422">
        <f t="shared" si="45"/>
        <v>-0.12667815041950384</v>
      </c>
      <c r="M422">
        <f t="shared" si="46"/>
        <v>-0.18153049568344901</v>
      </c>
      <c r="N422" s="13">
        <f t="shared" si="47"/>
        <v>6.2506010842857448E-4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5.4560074769241016</v>
      </c>
      <c r="H423" s="10">
        <f t="shared" si="48"/>
        <v>-0.15444608209490795</v>
      </c>
      <c r="I423">
        <f t="shared" si="44"/>
        <v>-1.8533529851388955</v>
      </c>
      <c r="K423">
        <f t="shared" si="45"/>
        <v>-0.12546195143721184</v>
      </c>
      <c r="M423">
        <f t="shared" si="46"/>
        <v>-0.17944871451424885</v>
      </c>
      <c r="N423" s="13">
        <f t="shared" si="47"/>
        <v>6.2513162789667618E-4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5.4644136059174961</v>
      </c>
      <c r="H424" s="10">
        <f t="shared" si="48"/>
        <v>-0.15238897668992676</v>
      </c>
      <c r="I424">
        <f t="shared" si="44"/>
        <v>-1.8286677202791211</v>
      </c>
      <c r="K424">
        <f t="shared" si="45"/>
        <v>-0.12425744054926732</v>
      </c>
      <c r="M424">
        <f t="shared" si="46"/>
        <v>-0.17739080530681767</v>
      </c>
      <c r="N424" s="13">
        <f t="shared" si="47"/>
        <v>6.2509143418838493E-4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5.4728197349108898</v>
      </c>
      <c r="H425" s="10">
        <f t="shared" si="48"/>
        <v>-0.15035767546225826</v>
      </c>
      <c r="I425">
        <f t="shared" si="44"/>
        <v>-1.8042921055470991</v>
      </c>
      <c r="K425">
        <f t="shared" si="45"/>
        <v>-0.12306450524577837</v>
      </c>
      <c r="M425">
        <f t="shared" si="46"/>
        <v>-0.17535649449950141</v>
      </c>
      <c r="N425" s="13">
        <f t="shared" si="47"/>
        <v>6.2494095325683094E-4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5.4812258639042835</v>
      </c>
      <c r="H426" s="10">
        <f t="shared" si="48"/>
        <v>-0.1483518796703921</v>
      </c>
      <c r="I426">
        <f t="shared" si="44"/>
        <v>-1.7802225560447051</v>
      </c>
      <c r="K426">
        <f t="shared" si="45"/>
        <v>-0.12188303410239403</v>
      </c>
      <c r="M426">
        <f t="shared" si="46"/>
        <v>-0.17334551165715834</v>
      </c>
      <c r="N426" s="13">
        <f t="shared" si="47"/>
        <v>6.246816398899046E-4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5.489631992897678</v>
      </c>
      <c r="H427" s="10">
        <f t="shared" si="48"/>
        <v>-0.14637129367004378</v>
      </c>
      <c r="I427">
        <f t="shared" si="44"/>
        <v>-1.7564555240405255</v>
      </c>
      <c r="K427">
        <f t="shared" si="45"/>
        <v>-0.12071291676981093</v>
      </c>
      <c r="M427">
        <f t="shared" si="46"/>
        <v>-0.17135758943575402</v>
      </c>
      <c r="N427" s="13">
        <f t="shared" si="47"/>
        <v>6.2431497609154933E-4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5.4980381218910725</v>
      </c>
      <c r="H428" s="10">
        <f t="shared" si="48"/>
        <v>-0.14441562488652607</v>
      </c>
      <c r="I428">
        <f t="shared" si="44"/>
        <v>-1.7329874986383129</v>
      </c>
      <c r="K428">
        <f t="shared" si="45"/>
        <v>-0.11955404396338157</v>
      </c>
      <c r="M428">
        <f t="shared" si="46"/>
        <v>-0.16939246354734691</v>
      </c>
      <c r="N428" s="13">
        <f t="shared" si="47"/>
        <v>6.2384246948867471E-4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5.5064442508844662</v>
      </c>
      <c r="H429" s="10">
        <f t="shared" si="48"/>
        <v>-0.14248458378733403</v>
      </c>
      <c r="I429">
        <f t="shared" si="44"/>
        <v>-1.7098150054480084</v>
      </c>
      <c r="K429">
        <f t="shared" si="45"/>
        <v>-0.11840630745282028</v>
      </c>
      <c r="M429">
        <f t="shared" si="46"/>
        <v>-0.16744987272545525</v>
      </c>
      <c r="N429" s="13">
        <f t="shared" si="47"/>
        <v>6.232656517638778E-4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5.5148503798778599</v>
      </c>
      <c r="H430" s="10">
        <f t="shared" si="48"/>
        <v>-0.14057788385493888</v>
      </c>
      <c r="I430">
        <f t="shared" si="44"/>
        <v>-1.6869346062592667</v>
      </c>
      <c r="K430">
        <f t="shared" si="45"/>
        <v>-0.11726960005201073</v>
      </c>
      <c r="M430">
        <f t="shared" si="46"/>
        <v>-0.16552955869080921</v>
      </c>
      <c r="N430" s="13">
        <f t="shared" si="47"/>
        <v>6.2258607711500433E-4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5.5232565088712526</v>
      </c>
      <c r="H431" s="10">
        <f t="shared" si="48"/>
        <v>-0.13869524155979226</v>
      </c>
      <c r="I431">
        <f t="shared" si="44"/>
        <v>-1.6643428987175071</v>
      </c>
      <c r="K431">
        <f t="shared" si="45"/>
        <v>-0.11614381560890955</v>
      </c>
      <c r="M431">
        <f t="shared" si="46"/>
        <v>-0.1636312661174775</v>
      </c>
      <c r="N431" s="13">
        <f t="shared" si="47"/>
        <v>6.2180532074148102E-4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5.5316626378646472</v>
      </c>
      <c r="H432" s="10">
        <f t="shared" si="48"/>
        <v>-0.13683637633353496</v>
      </c>
      <c r="I432">
        <f t="shared" si="44"/>
        <v>-1.6420365160024195</v>
      </c>
      <c r="K432">
        <f t="shared" si="45"/>
        <v>-0.11502884899554881</v>
      </c>
      <c r="M432">
        <f t="shared" si="46"/>
        <v>-0.16175474259936998</v>
      </c>
      <c r="N432" s="13">
        <f t="shared" si="47"/>
        <v>6.2092497735830466E-4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5.5400687668580426</v>
      </c>
      <c r="H433" s="10">
        <f t="shared" si="48"/>
        <v>-0.13500101054241115</v>
      </c>
      <c r="I433">
        <f t="shared" si="44"/>
        <v>-1.6200121265089338</v>
      </c>
      <c r="K433">
        <f t="shared" si="45"/>
        <v>-0.11392459609813391</v>
      </c>
      <c r="M433">
        <f t="shared" si="46"/>
        <v>-0.15989973861710913</v>
      </c>
      <c r="N433" s="13">
        <f t="shared" si="47"/>
        <v>6.1994665973775327E-4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5.5484748958514354</v>
      </c>
      <c r="H434" s="10">
        <f t="shared" si="48"/>
        <v>-0.13318886946088518</v>
      </c>
      <c r="I434">
        <f t="shared" si="44"/>
        <v>-1.5982664335306223</v>
      </c>
      <c r="K434">
        <f t="shared" si="45"/>
        <v>-0.11283095380723683</v>
      </c>
      <c r="M434">
        <f t="shared" si="46"/>
        <v>-0.15806600750526792</v>
      </c>
      <c r="N434" s="13">
        <f t="shared" si="47"/>
        <v>6.1887199727927512E-4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5.556881024844829</v>
      </c>
      <c r="H435" s="10">
        <f t="shared" si="48"/>
        <v>-0.13139968124545806</v>
      </c>
      <c r="I435">
        <f t="shared" si="44"/>
        <v>-1.5767961749454966</v>
      </c>
      <c r="K435">
        <f t="shared" si="45"/>
        <v>-0.11174782000808413</v>
      </c>
      <c r="M435">
        <f t="shared" si="46"/>
        <v>-0.15625330541996893</v>
      </c>
      <c r="N435" s="13">
        <f t="shared" si="47"/>
        <v>6.1770263460783105E-4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5.5652871538382236</v>
      </c>
      <c r="H436" s="10">
        <f t="shared" si="48"/>
        <v>-0.12963317690868409</v>
      </c>
      <c r="I436">
        <f t="shared" si="44"/>
        <v>-1.5555981229042091</v>
      </c>
      <c r="K436">
        <f t="shared" si="45"/>
        <v>-0.11067509357093851</v>
      </c>
      <c r="M436">
        <f t="shared" si="46"/>
        <v>-0.15446139130684486</v>
      </c>
      <c r="N436" s="13">
        <f t="shared" si="47"/>
        <v>6.164402302010377E-4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5.5736932828316181</v>
      </c>
      <c r="H437" s="10">
        <f t="shared" si="48"/>
        <v>-0.12788909029338313</v>
      </c>
      <c r="I437">
        <f t="shared" si="44"/>
        <v>-1.5346690835205976</v>
      </c>
      <c r="K437">
        <f t="shared" si="45"/>
        <v>-0.1096126743415738</v>
      </c>
      <c r="M437">
        <f t="shared" si="46"/>
        <v>-0.15269002686935237</v>
      </c>
      <c r="N437" s="13">
        <f t="shared" si="47"/>
        <v>6.1508645504524881E-4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5.5820994118250118</v>
      </c>
      <c r="H438" s="10">
        <f t="shared" si="48"/>
        <v>-0.12616715804704945</v>
      </c>
      <c r="I438">
        <f t="shared" si="44"/>
        <v>-1.5140058965645933</v>
      </c>
      <c r="K438">
        <f t="shared" si="45"/>
        <v>-0.10856046313184084</v>
      </c>
      <c r="M438">
        <f t="shared" si="46"/>
        <v>-0.1509389765374386</v>
      </c>
      <c r="N438" s="13">
        <f t="shared" si="47"/>
        <v>6.1364299132078562E-4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5.5905055408184054</v>
      </c>
      <c r="H439" s="10">
        <f t="shared" si="48"/>
        <v>-0.12446711959645301</v>
      </c>
      <c r="I439">
        <f t="shared" si="44"/>
        <v>-1.4936054351574362</v>
      </c>
      <c r="K439">
        <f t="shared" si="45"/>
        <v>-0.10751836171032461</v>
      </c>
      <c r="M439">
        <f t="shared" si="46"/>
        <v>-0.14920800743655341</v>
      </c>
      <c r="N439" s="13">
        <f t="shared" si="47"/>
        <v>6.1211153111642757E-4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5.5989116698117991</v>
      </c>
      <c r="H440" s="10">
        <f t="shared" si="48"/>
        <v>-0.12278871712243374</v>
      </c>
      <c r="I440">
        <f t="shared" si="44"/>
        <v>-1.4734646054692049</v>
      </c>
      <c r="K440">
        <f t="shared" si="45"/>
        <v>-0.10648627279309256</v>
      </c>
      <c r="M440">
        <f t="shared" si="46"/>
        <v>-0.1474968893570095</v>
      </c>
      <c r="N440" s="13">
        <f t="shared" si="47"/>
        <v>6.1049377517346062E-4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5.6073177988051945</v>
      </c>
      <c r="H441" s="10">
        <f t="shared" si="48"/>
        <v>-0.12113169553488476</v>
      </c>
      <c r="I441">
        <f t="shared" si="44"/>
        <v>-1.453580346418617</v>
      </c>
      <c r="K441">
        <f t="shared" si="45"/>
        <v>-0.10546410003453047</v>
      </c>
      <c r="M441">
        <f t="shared" si="46"/>
        <v>-0.14580539472367951</v>
      </c>
      <c r="N441" s="13">
        <f t="shared" si="47"/>
        <v>6.0879143165913077E-4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5.6157239277985882</v>
      </c>
      <c r="H442" s="10">
        <f t="shared" si="48"/>
        <v>-0.11949580244792597</v>
      </c>
      <c r="I442">
        <f t="shared" si="44"/>
        <v>-1.4339496293751117</v>
      </c>
      <c r="K442">
        <f t="shared" si="45"/>
        <v>-0.10445174801826962</v>
      </c>
      <c r="M442">
        <f t="shared" si="46"/>
        <v>-0.14413329856603521</v>
      </c>
      <c r="N442" s="13">
        <f t="shared" si="47"/>
        <v>6.070062149698478E-4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5.6241300567919819</v>
      </c>
      <c r="H443" s="10">
        <f t="shared" si="48"/>
        <v>-0.11788078815526298</v>
      </c>
      <c r="I443">
        <f t="shared" si="44"/>
        <v>-1.4145694578631558</v>
      </c>
      <c r="K443">
        <f t="shared" si="45"/>
        <v>-0.10344912224819815</v>
      </c>
      <c r="M443">
        <f t="shared" si="46"/>
        <v>-0.14248037848851494</v>
      </c>
      <c r="N443" s="13">
        <f t="shared" si="47"/>
        <v>6.0513984456382315E-4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5.6325361857853755</v>
      </c>
      <c r="H444" s="10">
        <f t="shared" si="48"/>
        <v>-0.1162864056057332</v>
      </c>
      <c r="I444">
        <f t="shared" si="44"/>
        <v>-1.3954368672687982</v>
      </c>
      <c r="K444">
        <f t="shared" si="45"/>
        <v>-0.10245612913956187</v>
      </c>
      <c r="M444">
        <f t="shared" si="46"/>
        <v>-0.14084641464122513</v>
      </c>
      <c r="N444" s="13">
        <f t="shared" si="47"/>
        <v>6.0319404382344556E-4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5.6409423147787701</v>
      </c>
      <c r="H445" s="10">
        <f t="shared" si="48"/>
        <v>-0.11471241037903449</v>
      </c>
      <c r="I445">
        <f t="shared" si="44"/>
        <v>-1.3765489245484139</v>
      </c>
      <c r="K445">
        <f t="shared" si="45"/>
        <v>-0.10147267601015027</v>
      </c>
      <c r="M445">
        <f t="shared" si="46"/>
        <v>-0.13923118969096795</v>
      </c>
      <c r="N445" s="13">
        <f t="shared" si="47"/>
        <v>6.0117053894729667E-4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5.6493484437721646</v>
      </c>
      <c r="H446" s="10">
        <f t="shared" si="48"/>
        <v>-0.11315856066163819</v>
      </c>
      <c r="I446">
        <f t="shared" si="44"/>
        <v>-1.3579027279396583</v>
      </c>
      <c r="K446">
        <f t="shared" si="45"/>
        <v>-0.10049867107156754</v>
      </c>
      <c r="M446">
        <f t="shared" si="46"/>
        <v>-0.13763448879259213</v>
      </c>
      <c r="N446" s="13">
        <f t="shared" si="47"/>
        <v>5.9907105787162227E-4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5.6577545727655583</v>
      </c>
      <c r="H447" s="10">
        <f t="shared" si="48"/>
        <v>-0.1116246172228814</v>
      </c>
      <c r="I447">
        <f t="shared" si="44"/>
        <v>-1.3394954066745768</v>
      </c>
      <c r="K447">
        <f t="shared" si="45"/>
        <v>-9.9534023420588827E-2</v>
      </c>
      <c r="M447">
        <f t="shared" si="46"/>
        <v>-0.13605609956066453</v>
      </c>
      <c r="N447" s="13">
        <f t="shared" si="47"/>
        <v>5.968973292214088E-4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5.666160701758951</v>
      </c>
      <c r="H448" s="10">
        <f t="shared" si="48"/>
        <v>-0.11011034339124089</v>
      </c>
      <c r="I448">
        <f t="shared" si="44"/>
        <v>-1.3213241206948907</v>
      </c>
      <c r="K448">
        <f t="shared" si="45"/>
        <v>-9.8578643030598559E-2</v>
      </c>
      <c r="M448">
        <f t="shared" si="46"/>
        <v>-0.13449581204145655</v>
      </c>
      <c r="N448" s="13">
        <f t="shared" si="47"/>
        <v>5.9465108129065105E-4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5.6745668307523456</v>
      </c>
      <c r="H449" s="10">
        <f t="shared" si="48"/>
        <v>-0.10861550503078375</v>
      </c>
      <c r="I449">
        <f t="shared" si="44"/>
        <v>-1.303386060369405</v>
      </c>
      <c r="K449">
        <f t="shared" si="45"/>
        <v>-9.7632440743112905E-2</v>
      </c>
      <c r="M449">
        <f t="shared" si="46"/>
        <v>-0.13295341868524602</v>
      </c>
      <c r="N449" s="13">
        <f t="shared" si="47"/>
        <v>5.9233404105206076E-4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5.6829729597457401</v>
      </c>
      <c r="H450" s="10">
        <f t="shared" si="48"/>
        <v>-0.10713987051779662</v>
      </c>
      <c r="I450">
        <f t="shared" si="44"/>
        <v>-1.2856784462135595</v>
      </c>
      <c r="K450">
        <f t="shared" si="45"/>
        <v>-9.6695328259384344E-2</v>
      </c>
      <c r="M450">
        <f t="shared" si="46"/>
        <v>-0.13142871431892933</v>
      </c>
      <c r="N450" s="13">
        <f t="shared" si="47"/>
        <v>5.8994793319582265E-4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5.6913790887391338</v>
      </c>
      <c r="H451" s="10">
        <f t="shared" si="48"/>
        <v>-0.10568321071758925</v>
      </c>
      <c r="I451">
        <f t="shared" si="44"/>
        <v>-1.2681985286110711</v>
      </c>
      <c r="K451">
        <f t="shared" si="45"/>
        <v>-9.5767218132086662E-2</v>
      </c>
      <c r="M451">
        <f t="shared" si="46"/>
        <v>-0.12992149611893863</v>
      </c>
      <c r="N451" s="13">
        <f t="shared" si="47"/>
        <v>5.8749447919726665E-4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5.6997852177325274</v>
      </c>
      <c r="H452" s="10">
        <f t="shared" si="48"/>
        <v>-0.10424529896147379</v>
      </c>
      <c r="I452">
        <f t="shared" si="44"/>
        <v>-1.2509435875376855</v>
      </c>
      <c r="K452">
        <f t="shared" si="45"/>
        <v>-9.4848023757080471E-2</v>
      </c>
      <c r="M452">
        <f t="shared" si="46"/>
        <v>-0.12843156358446303</v>
      </c>
      <c r="N452" s="13">
        <f t="shared" si="47"/>
        <v>5.84975396413261E-4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5.708191346725922</v>
      </c>
      <c r="H453" s="10">
        <f t="shared" si="48"/>
        <v>-0.10282591102391603</v>
      </c>
      <c r="I453">
        <f t="shared" si="44"/>
        <v>-1.2339109322869923</v>
      </c>
      <c r="K453">
        <f t="shared" si="45"/>
        <v>-9.3937659365259399E-2</v>
      </c>
      <c r="M453">
        <f t="shared" si="46"/>
        <v>-0.1269587185109721</v>
      </c>
      <c r="N453" s="13">
        <f t="shared" si="47"/>
        <v>5.8239239720730941E-4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5.7165974757193156</v>
      </c>
      <c r="H454" s="10">
        <f t="shared" si="48"/>
        <v>-0.1014248250998597</v>
      </c>
      <c r="I454">
        <f t="shared" si="44"/>
        <v>-1.2170979011983163</v>
      </c>
      <c r="K454">
        <f t="shared" si="45"/>
        <v>-9.3036040014474158E-2</v>
      </c>
      <c r="M454">
        <f t="shared" si="46"/>
        <v>-0.12550276496403368</v>
      </c>
      <c r="N454" s="13">
        <f t="shared" si="47"/>
        <v>5.7974718810277829E-4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5.7250036047127102</v>
      </c>
      <c r="H455" s="10">
        <f t="shared" si="48"/>
        <v>-0.10004182178222046</v>
      </c>
      <c r="I455">
        <f t="shared" si="44"/>
        <v>-1.2005018613866456</v>
      </c>
      <c r="K455">
        <f t="shared" si="45"/>
        <v>-9.2143081581535405E-2</v>
      </c>
      <c r="M455">
        <f t="shared" si="46"/>
        <v>-0.12406350925342814</v>
      </c>
      <c r="N455" s="13">
        <f t="shared" si="47"/>
        <v>5.7704146896437626E-4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5.7334097337061039</v>
      </c>
      <c r="H456" s="10">
        <f t="shared" si="48"/>
        <v>-9.8676684039550211E-2</v>
      </c>
      <c r="I456">
        <f t="shared" si="44"/>
        <v>-1.1841202084746025</v>
      </c>
      <c r="K456">
        <f t="shared" si="45"/>
        <v>-9.1258700754294014E-2</v>
      </c>
      <c r="M456">
        <f t="shared" si="46"/>
        <v>-0.1226407599075518</v>
      </c>
      <c r="N456" s="13">
        <f t="shared" si="47"/>
        <v>5.7427693220733615E-4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5.7418158626994975</v>
      </c>
      <c r="H457" s="10">
        <f t="shared" si="48"/>
        <v>-9.7329197193869094E-2</v>
      </c>
      <c r="I457">
        <f t="shared" si="44"/>
        <v>-1.167950366326429</v>
      </c>
      <c r="K457">
        <f t="shared" si="45"/>
        <v>-9.038281502379783E-2</v>
      </c>
      <c r="M457">
        <f t="shared" si="46"/>
        <v>-0.12123432764810926</v>
      </c>
      <c r="N457" s="13">
        <f t="shared" si="47"/>
        <v>5.7145526203424089E-4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5.7502219916928921</v>
      </c>
      <c r="H458" s="10">
        <f t="shared" si="48"/>
        <v>-9.5999148898664968E-2</v>
      </c>
      <c r="I458">
        <f t="shared" si="44"/>
        <v>-1.1519897867839797</v>
      </c>
      <c r="K458">
        <f t="shared" si="45"/>
        <v>-8.9515342676524265E-2</v>
      </c>
      <c r="M458">
        <f t="shared" si="46"/>
        <v>-0.11984402536508894</v>
      </c>
      <c r="N458" s="13">
        <f t="shared" si="47"/>
        <v>5.6857813369901966E-4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5.7586281206862866</v>
      </c>
      <c r="H459" s="10">
        <f t="shared" si="48"/>
        <v>-9.4686329117059126E-2</v>
      </c>
      <c r="I459">
        <f t="shared" si="44"/>
        <v>-1.1362359494047096</v>
      </c>
      <c r="K459">
        <f t="shared" si="45"/>
        <v>-8.8656202786688995E-2</v>
      </c>
      <c r="M459">
        <f t="shared" si="46"/>
        <v>-0.11846966809202267</v>
      </c>
      <c r="N459" s="13">
        <f t="shared" si="47"/>
        <v>5.6564721279801983E-4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5.7670342496796803</v>
      </c>
      <c r="H460" s="10">
        <f t="shared" si="48"/>
        <v>-9.3390530100136218E-2</v>
      </c>
      <c r="I460">
        <f t="shared" si="44"/>
        <v>-1.1206863612016347</v>
      </c>
      <c r="K460">
        <f t="shared" si="45"/>
        <v>-8.780531520862829E-2</v>
      </c>
      <c r="M460">
        <f t="shared" si="46"/>
        <v>-0.11711107298152112</v>
      </c>
      <c r="N460" s="13">
        <f t="shared" si="47"/>
        <v>5.626641545876202E-4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5.7754403786730739</v>
      </c>
      <c r="H461" s="10">
        <f t="shared" si="48"/>
        <v>-9.2111546365438918E-2</v>
      </c>
      <c r="I461">
        <f t="shared" si="44"/>
        <v>-1.1053385563852669</v>
      </c>
      <c r="K461">
        <f t="shared" si="45"/>
        <v>-8.6962600569255158E-2</v>
      </c>
      <c r="M461">
        <f t="shared" si="46"/>
        <v>-0.11576805928108644</v>
      </c>
      <c r="N461" s="13">
        <f t="shared" si="47"/>
        <v>5.5963060332819793E-4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5.7838465076664685</v>
      </c>
      <c r="H462" s="10">
        <f t="shared" si="48"/>
        <v>-9.0849174675624381E-2</v>
      </c>
      <c r="I462">
        <f t="shared" si="44"/>
        <v>-1.0901900961074926</v>
      </c>
      <c r="K462">
        <f t="shared" si="45"/>
        <v>-8.6127980260589154E-2</v>
      </c>
      <c r="M462">
        <f t="shared" si="46"/>
        <v>-0.11444044830919683</v>
      </c>
      <c r="N462" s="13">
        <f t="shared" si="47"/>
        <v>5.5654819165409084E-4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5.792252636659863</v>
      </c>
      <c r="H463" s="10">
        <f t="shared" si="48"/>
        <v>-8.9603214017283273E-2</v>
      </c>
      <c r="I463">
        <f t="shared" si="44"/>
        <v>-1.0752385682073993</v>
      </c>
      <c r="K463">
        <f t="shared" si="45"/>
        <v>-8.530137643235873E-2</v>
      </c>
      <c r="M463">
        <f t="shared" si="46"/>
        <v>-0.11312806343166223</v>
      </c>
      <c r="N463" s="13">
        <f t="shared" si="47"/>
        <v>5.5341853996920625E-4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5.8006587656532558</v>
      </c>
      <c r="H464" s="10">
        <f t="shared" si="48"/>
        <v>-8.837346557991857E-2</v>
      </c>
      <c r="I464">
        <f t="shared" si="44"/>
        <v>-1.0604815869590229</v>
      </c>
      <c r="K464">
        <f t="shared" si="45"/>
        <v>-8.4482711984674247E-2</v>
      </c>
      <c r="M464">
        <f t="shared" si="46"/>
        <v>-0.11183073003824424</v>
      </c>
      <c r="N464" s="13">
        <f t="shared" si="47"/>
        <v>5.5024325586782894E-4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5.8090648946466494</v>
      </c>
      <c r="H465" s="10">
        <f t="shared" si="48"/>
        <v>-8.7159732735084844E-2</v>
      </c>
      <c r="I465">
        <f t="shared" si="44"/>
        <v>-1.0459167928210182</v>
      </c>
      <c r="K465">
        <f t="shared" si="45"/>
        <v>-8.367191056077293E-2</v>
      </c>
      <c r="M465">
        <f t="shared" si="46"/>
        <v>-0.11054827551954183</v>
      </c>
      <c r="N465" s="13">
        <f t="shared" si="47"/>
        <v>5.4702393358037479E-4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5.817471023640044</v>
      </c>
      <c r="H466" s="10">
        <f t="shared" si="48"/>
        <v>-8.5961821015685225E-2</v>
      </c>
      <c r="I466">
        <f t="shared" si="44"/>
        <v>-1.0315418521882227</v>
      </c>
      <c r="K466">
        <f t="shared" si="45"/>
        <v>-8.2868896539833703E-2</v>
      </c>
      <c r="M466">
        <f t="shared" si="46"/>
        <v>-0.1092805292441368</v>
      </c>
      <c r="N466" s="13">
        <f t="shared" si="47"/>
        <v>5.4376215344365496E-4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5.8258771526334376</v>
      </c>
      <c r="H467" s="10">
        <f t="shared" si="48"/>
        <v>-8.4779538095426946E-2</v>
      </c>
      <c r="I467">
        <f t="shared" si="44"/>
        <v>-1.0173544571451234</v>
      </c>
      <c r="K467">
        <f t="shared" si="45"/>
        <v>-8.2073595029862528E-2</v>
      </c>
      <c r="M467">
        <f t="shared" si="46"/>
        <v>-0.10802732253599977</v>
      </c>
      <c r="N467" s="13">
        <f t="shared" si="47"/>
        <v>5.4045948139533979E-4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5.8342832816268322</v>
      </c>
      <c r="H468" s="10">
        <f t="shared" si="48"/>
        <v>-8.3612693768432486E-2</v>
      </c>
      <c r="I468">
        <f t="shared" ref="I468:I469" si="50">H468*$E$6</f>
        <v>-1.0033523252211898</v>
      </c>
      <c r="K468">
        <f t="shared" ref="K468:K469" si="51">($L$9/2)*$L$4*EXP(-$L$6*(G468/$L$10-1))+($L$9/2)*$L$4*EXP(-$L$6*(($H$4/$E$4)*G468/$L$10-1))+($L$9/2)*$L$4*EXP(-$L$6*(SQRT(4/3+$H$11^2/4)*G468/$L$10-1))-SQRT(($L$9/2)*$L$5^2*EXP(-2*$L$7*(G468/$L$10-1))+($L$9/2)*$L$5^2*EXP(-2*$L$7*(($H$4/$E$4)*G468/$L$10-1))+($L$9/2)*$L$5^2*EXP(-2*$L$7*(SQRT(4/3+$H$11^2/4)*G468/$L$10-1)))</f>
        <v>-8.1285931860644964E-2</v>
      </c>
      <c r="M468">
        <f t="shared" ref="M468:M469" si="52">($L$9/2)*$O$6*EXP(-$O$4*(G468/$L$10-1))+($L$9/2)*$O$6*EXP(-$O$4*(($H$4/$E$4)*G468/$L$10-1))+($L$9/2)*$O$6*EXP(-$O$4*(SQRT(4/3+$H$11^2/4)*($H$4/$E$4)*G468/$L$10-1))-SQRT(($L$9/2)*$O$7^2*EXP(-2*$O$5*(G468/$L$10-1))+($L$9/2)*$O$7^2*EXP(-2*$O$5*(($H$4/$E$4)*G468/$L$10-1))+($L$9/2)*$O$7^2*EXP(-2*$O$5*(SQRT(4/3+$H$11^2/4)*($H$4/$E$4)*G468/$L$10-1)))</f>
        <v>-0.10678848865214771</v>
      </c>
      <c r="N468" s="13">
        <f t="shared" ref="N468:N469" si="53">(M468-H468)^2*O468</f>
        <v>5.3711746849204078E-4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5.8426894106202258</v>
      </c>
      <c r="H469" s="10">
        <f t="shared" si="48"/>
        <v>-8.2461099929007298E-2</v>
      </c>
      <c r="I469">
        <f t="shared" si="50"/>
        <v>-0.98953319914808757</v>
      </c>
      <c r="K469">
        <f t="shared" si="51"/>
        <v>-8.0505833576769284E-2</v>
      </c>
      <c r="M469">
        <f t="shared" si="52"/>
        <v>-0.10556386276055758</v>
      </c>
      <c r="N469" s="13">
        <f t="shared" si="53"/>
        <v>5.3373765045086142E-4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71EE6-366C-4401-BF4A-47F207C9D34C}">
  <dimension ref="A1:J463"/>
  <sheetViews>
    <sheetView tabSelected="1" workbookViewId="0">
      <selection activeCell="F21" sqref="F21"/>
    </sheetView>
  </sheetViews>
  <sheetFormatPr defaultRowHeight="18.75" x14ac:dyDescent="0.4"/>
  <sheetData>
    <row r="1" spans="1:10" x14ac:dyDescent="0.4">
      <c r="A1" s="38" t="s">
        <v>274</v>
      </c>
      <c r="B1" s="66"/>
      <c r="C1" s="66"/>
      <c r="D1" s="66"/>
      <c r="E1" s="66"/>
      <c r="F1" s="66"/>
      <c r="G1" s="66"/>
      <c r="H1" s="66"/>
      <c r="I1" s="66"/>
      <c r="J1" s="66"/>
    </row>
    <row r="2" spans="1:10" x14ac:dyDescent="0.4">
      <c r="A2" s="38"/>
      <c r="B2" s="66"/>
      <c r="C2" s="66"/>
      <c r="D2" s="66"/>
      <c r="E2" s="66"/>
      <c r="F2" s="66"/>
      <c r="G2" s="66"/>
      <c r="H2" s="66"/>
      <c r="I2" s="66"/>
      <c r="J2" s="66"/>
    </row>
    <row r="3" spans="1:10" x14ac:dyDescent="0.4">
      <c r="A3" s="67" t="s">
        <v>52</v>
      </c>
      <c r="B3" s="68" t="s">
        <v>193</v>
      </c>
      <c r="C3" s="66"/>
      <c r="D3" s="67" t="s">
        <v>177</v>
      </c>
      <c r="E3" s="68" t="s">
        <v>275</v>
      </c>
      <c r="F3" s="66"/>
      <c r="G3" s="67" t="s">
        <v>175</v>
      </c>
      <c r="H3" s="68" t="s">
        <v>275</v>
      </c>
      <c r="I3" s="66"/>
      <c r="J3" s="66"/>
    </row>
    <row r="4" spans="1:10" x14ac:dyDescent="0.4">
      <c r="A4" s="67" t="s">
        <v>11</v>
      </c>
      <c r="B4" s="69">
        <v>-1.1160000000000001</v>
      </c>
      <c r="C4" s="66"/>
      <c r="D4" s="67" t="s">
        <v>11</v>
      </c>
      <c r="E4" s="70">
        <v>-1.1214999999999999</v>
      </c>
      <c r="F4" s="66"/>
      <c r="G4" s="67" t="s">
        <v>11</v>
      </c>
      <c r="H4" s="70">
        <v>-1.1173999999999999</v>
      </c>
      <c r="I4" s="67" t="s">
        <v>2</v>
      </c>
      <c r="J4" s="70">
        <v>3.9</v>
      </c>
    </row>
    <row r="5" spans="1:10" x14ac:dyDescent="0.4">
      <c r="A5" s="67" t="s">
        <v>20</v>
      </c>
      <c r="B5" s="69">
        <v>39.994</v>
      </c>
      <c r="C5" s="66"/>
      <c r="D5" s="67" t="s">
        <v>20</v>
      </c>
      <c r="E5" s="70">
        <v>70.709999999999994</v>
      </c>
      <c r="F5" s="66"/>
      <c r="G5" s="67" t="s">
        <v>20</v>
      </c>
      <c r="H5" s="66">
        <v>41.868000000000002</v>
      </c>
      <c r="I5" s="67" t="s">
        <v>258</v>
      </c>
      <c r="J5" s="70">
        <v>6.3559999999999999</v>
      </c>
    </row>
    <row r="6" spans="1:10" x14ac:dyDescent="0.4">
      <c r="A6" s="67" t="s">
        <v>0</v>
      </c>
      <c r="B6" s="70">
        <v>1E-3</v>
      </c>
      <c r="C6" s="66"/>
      <c r="D6" s="67" t="s">
        <v>0</v>
      </c>
      <c r="E6" s="70">
        <v>1E-3</v>
      </c>
      <c r="F6" s="66"/>
      <c r="G6" s="67" t="s">
        <v>0</v>
      </c>
      <c r="H6" s="70">
        <v>1E-3</v>
      </c>
      <c r="I6" s="66"/>
      <c r="J6" s="66"/>
    </row>
    <row r="7" spans="1:10" x14ac:dyDescent="0.4">
      <c r="A7" s="71" t="s">
        <v>1</v>
      </c>
      <c r="B7" s="70">
        <v>4.6440000000000001</v>
      </c>
      <c r="C7" s="66"/>
      <c r="D7" s="71" t="s">
        <v>1</v>
      </c>
      <c r="E7" s="70">
        <v>4.6440000000000001</v>
      </c>
      <c r="F7" s="66"/>
      <c r="G7" s="71" t="s">
        <v>1</v>
      </c>
      <c r="H7" s="70">
        <v>4.6440000000000001</v>
      </c>
      <c r="J7" s="66"/>
    </row>
    <row r="9" spans="1:10" x14ac:dyDescent="0.4">
      <c r="A9" s="67" t="s">
        <v>52</v>
      </c>
      <c r="B9" s="68" t="s">
        <v>92</v>
      </c>
      <c r="C9" s="66"/>
      <c r="D9" s="67" t="s">
        <v>177</v>
      </c>
      <c r="E9" s="68" t="s">
        <v>92</v>
      </c>
      <c r="F9" s="66"/>
      <c r="G9" s="67" t="s">
        <v>175</v>
      </c>
      <c r="H9" s="68" t="s">
        <v>92</v>
      </c>
      <c r="I9" s="66"/>
      <c r="J9" s="66"/>
    </row>
    <row r="10" spans="1:10" x14ac:dyDescent="0.4">
      <c r="A10" s="67" t="s">
        <v>11</v>
      </c>
      <c r="B10" s="69">
        <v>-1.9059999999999999</v>
      </c>
      <c r="C10" s="66"/>
      <c r="D10" s="67" t="s">
        <v>11</v>
      </c>
      <c r="E10" s="70">
        <v>-1.9037999999999999</v>
      </c>
      <c r="F10" s="66"/>
      <c r="G10" s="67" t="s">
        <v>11</v>
      </c>
      <c r="H10" s="70">
        <v>-1.9064000000000001</v>
      </c>
      <c r="I10" s="67" t="s">
        <v>2</v>
      </c>
      <c r="J10" s="70">
        <v>3.0779999999999998</v>
      </c>
    </row>
    <row r="11" spans="1:10" x14ac:dyDescent="0.4">
      <c r="A11" s="67" t="s">
        <v>20</v>
      </c>
      <c r="B11" s="69">
        <v>20.154</v>
      </c>
      <c r="C11" s="66"/>
      <c r="D11" s="67" t="s">
        <v>20</v>
      </c>
      <c r="E11" s="70">
        <v>20.120999999999999</v>
      </c>
      <c r="F11" s="66"/>
      <c r="G11" s="67" t="s">
        <v>20</v>
      </c>
      <c r="H11">
        <v>20.190000000000001</v>
      </c>
      <c r="I11" s="67" t="s">
        <v>258</v>
      </c>
      <c r="J11" s="70">
        <v>4.923</v>
      </c>
    </row>
    <row r="12" spans="1:10" x14ac:dyDescent="0.4">
      <c r="A12" s="67" t="s">
        <v>0</v>
      </c>
      <c r="B12" s="70">
        <v>8.5000000000000006E-2</v>
      </c>
      <c r="C12" s="66"/>
      <c r="D12" s="67" t="s">
        <v>0</v>
      </c>
      <c r="E12" s="70">
        <v>8.5000000000000006E-2</v>
      </c>
      <c r="F12" s="66"/>
      <c r="G12" s="67" t="s">
        <v>0</v>
      </c>
      <c r="H12" s="70">
        <v>8.5000000000000006E-2</v>
      </c>
      <c r="I12" s="66"/>
      <c r="J12" s="66"/>
    </row>
    <row r="13" spans="1:10" x14ac:dyDescent="0.4">
      <c r="A13" s="71" t="s">
        <v>1</v>
      </c>
      <c r="B13" s="70">
        <v>2.2709999999999999</v>
      </c>
      <c r="C13" s="66"/>
      <c r="D13" s="71" t="s">
        <v>1</v>
      </c>
      <c r="E13" s="70">
        <v>2.2709999999999999</v>
      </c>
      <c r="F13" s="66"/>
      <c r="G13" s="71" t="s">
        <v>1</v>
      </c>
      <c r="H13" s="70">
        <v>2.2709999999999999</v>
      </c>
      <c r="I13" s="66"/>
      <c r="J13" s="66"/>
    </row>
    <row r="15" spans="1:10" x14ac:dyDescent="0.4">
      <c r="A15" s="67" t="s">
        <v>52</v>
      </c>
      <c r="B15" s="68" t="s">
        <v>123</v>
      </c>
      <c r="C15" s="66"/>
      <c r="D15" s="67" t="s">
        <v>177</v>
      </c>
      <c r="E15" s="68" t="s">
        <v>123</v>
      </c>
      <c r="F15" s="66"/>
      <c r="G15" s="67" t="s">
        <v>175</v>
      </c>
      <c r="H15" s="68" t="s">
        <v>123</v>
      </c>
      <c r="I15" s="66"/>
      <c r="J15" s="66"/>
    </row>
    <row r="16" spans="1:10" x14ac:dyDescent="0.4">
      <c r="A16" s="67" t="s">
        <v>11</v>
      </c>
      <c r="B16" s="69"/>
      <c r="C16" s="66"/>
      <c r="D16" s="67" t="s">
        <v>11</v>
      </c>
      <c r="E16" s="70">
        <v>-3.6436999999999999</v>
      </c>
      <c r="F16" s="66"/>
      <c r="G16" s="67" t="s">
        <v>11</v>
      </c>
      <c r="H16" s="70">
        <v>-3.7393999999999998</v>
      </c>
      <c r="I16" s="67" t="s">
        <v>2</v>
      </c>
      <c r="J16" s="70">
        <v>2.2599999999999998</v>
      </c>
    </row>
    <row r="17" spans="1:10" x14ac:dyDescent="0.4">
      <c r="A17" s="67" t="s">
        <v>20</v>
      </c>
      <c r="B17" s="69"/>
      <c r="C17" s="66"/>
      <c r="D17" s="67" t="s">
        <v>20</v>
      </c>
      <c r="E17" s="70">
        <v>7.8150000000000004</v>
      </c>
      <c r="F17" s="66"/>
      <c r="G17" s="67" t="s">
        <v>20</v>
      </c>
      <c r="H17">
        <v>7.8940000000000001</v>
      </c>
      <c r="I17" s="67" t="s">
        <v>258</v>
      </c>
      <c r="J17" s="70">
        <v>3.57</v>
      </c>
    </row>
    <row r="18" spans="1:10" x14ac:dyDescent="0.4">
      <c r="A18" s="67" t="s">
        <v>0</v>
      </c>
      <c r="B18" s="70">
        <v>0.751</v>
      </c>
      <c r="C18" s="66"/>
      <c r="D18" s="67" t="s">
        <v>0</v>
      </c>
      <c r="E18" s="70">
        <v>0.751</v>
      </c>
      <c r="F18" s="66"/>
      <c r="G18" s="67" t="s">
        <v>0</v>
      </c>
      <c r="H18" s="70">
        <v>0.751</v>
      </c>
      <c r="I18" s="66"/>
      <c r="J18" s="66"/>
    </row>
    <row r="19" spans="1:10" x14ac:dyDescent="0.4">
      <c r="A19" s="71" t="s">
        <v>1</v>
      </c>
      <c r="B19" s="70">
        <v>2.2349999999999999</v>
      </c>
      <c r="C19" s="66"/>
      <c r="D19" s="71" t="s">
        <v>1</v>
      </c>
      <c r="E19" s="70">
        <v>2.2349999999999999</v>
      </c>
      <c r="F19" s="66"/>
      <c r="G19" s="71" t="s">
        <v>1</v>
      </c>
      <c r="H19" s="70">
        <v>2.2349999999999999</v>
      </c>
      <c r="I19" s="66"/>
      <c r="J19" s="66"/>
    </row>
    <row r="21" spans="1:10" x14ac:dyDescent="0.4">
      <c r="A21" s="67" t="s">
        <v>52</v>
      </c>
      <c r="B21" s="68" t="s">
        <v>199</v>
      </c>
      <c r="C21" s="66"/>
      <c r="D21" s="67" t="s">
        <v>177</v>
      </c>
      <c r="E21" s="68" t="s">
        <v>199</v>
      </c>
      <c r="F21" s="66"/>
      <c r="G21" s="67" t="s">
        <v>175</v>
      </c>
      <c r="H21" s="68" t="s">
        <v>199</v>
      </c>
      <c r="I21" s="66"/>
      <c r="J21" s="66"/>
    </row>
    <row r="22" spans="1:10" x14ac:dyDescent="0.4">
      <c r="A22" s="67" t="s">
        <v>11</v>
      </c>
      <c r="B22" s="69">
        <v>-3.8298999999999999</v>
      </c>
      <c r="C22" s="66"/>
      <c r="D22" s="67" t="s">
        <v>11</v>
      </c>
      <c r="E22" s="70"/>
      <c r="F22" s="66"/>
      <c r="G22" s="67" t="s">
        <v>11</v>
      </c>
      <c r="H22" s="70">
        <v>-4.7061999999999999</v>
      </c>
      <c r="I22" s="67" t="s">
        <v>2</v>
      </c>
      <c r="J22" s="70">
        <v>2.5190000000000001</v>
      </c>
    </row>
    <row r="23" spans="1:10" x14ac:dyDescent="0.4">
      <c r="A23" s="67" t="s">
        <v>20</v>
      </c>
      <c r="B23" s="69">
        <v>7.2709999999999999</v>
      </c>
      <c r="C23" s="66"/>
      <c r="D23" s="67" t="s">
        <v>20</v>
      </c>
      <c r="E23" s="70"/>
      <c r="F23" s="66"/>
      <c r="G23" s="67" t="s">
        <v>20</v>
      </c>
      <c r="H23" s="66">
        <v>6.7229999999999999</v>
      </c>
      <c r="I23" s="67" t="s">
        <v>258</v>
      </c>
      <c r="J23" s="70">
        <v>2.4460000000000002</v>
      </c>
    </row>
    <row r="24" spans="1:10" x14ac:dyDescent="0.4">
      <c r="A24" s="67" t="s">
        <v>0</v>
      </c>
      <c r="B24" s="70">
        <v>0.39400000000000002</v>
      </c>
      <c r="C24" s="66"/>
      <c r="D24" s="67" t="s">
        <v>0</v>
      </c>
      <c r="E24" s="70">
        <v>0.39400000000000002</v>
      </c>
      <c r="F24" s="66"/>
      <c r="G24" s="67" t="s">
        <v>0</v>
      </c>
      <c r="H24" s="70">
        <v>0.39400000000000002</v>
      </c>
      <c r="I24" s="66"/>
      <c r="J24" s="66"/>
    </row>
    <row r="25" spans="1:10" x14ac:dyDescent="0.4">
      <c r="A25" s="71" t="s">
        <v>1</v>
      </c>
      <c r="B25" s="70">
        <v>2.7389999999999999</v>
      </c>
      <c r="C25" s="66"/>
      <c r="D25" s="71" t="s">
        <v>1</v>
      </c>
      <c r="E25" s="70">
        <v>2.7389999999999999</v>
      </c>
      <c r="F25" s="66"/>
      <c r="G25" s="71" t="s">
        <v>1</v>
      </c>
      <c r="H25" s="70">
        <v>2.7389999999999999</v>
      </c>
      <c r="J25" s="66"/>
    </row>
    <row r="27" spans="1:10" x14ac:dyDescent="0.4">
      <c r="A27" s="67" t="s">
        <v>52</v>
      </c>
      <c r="B27" s="68" t="s">
        <v>124</v>
      </c>
      <c r="C27" s="66"/>
      <c r="D27" s="67" t="s">
        <v>177</v>
      </c>
      <c r="E27" s="68" t="s">
        <v>124</v>
      </c>
      <c r="F27" s="66"/>
      <c r="G27" s="67" t="s">
        <v>175</v>
      </c>
      <c r="H27" s="68" t="s">
        <v>124</v>
      </c>
      <c r="I27" s="66"/>
      <c r="J27" s="66"/>
    </row>
    <row r="28" spans="1:10" x14ac:dyDescent="0.4">
      <c r="A28" s="67" t="s">
        <v>11</v>
      </c>
      <c r="B28" s="69">
        <v>-1.3116000000000001</v>
      </c>
      <c r="C28" s="66"/>
      <c r="D28" s="67" t="s">
        <v>11</v>
      </c>
      <c r="E28" s="70">
        <v>-1.3097000000000001</v>
      </c>
      <c r="F28" s="66"/>
      <c r="G28" s="67" t="s">
        <v>11</v>
      </c>
      <c r="H28" s="70">
        <v>-1.3122</v>
      </c>
      <c r="I28" s="67" t="s">
        <v>2</v>
      </c>
      <c r="J28" s="70">
        <v>3.7589999999999999</v>
      </c>
    </row>
    <row r="29" spans="1:10" x14ac:dyDescent="0.4">
      <c r="A29" s="67" t="s">
        <v>20</v>
      </c>
      <c r="B29" s="69">
        <v>36.247</v>
      </c>
      <c r="C29" s="66"/>
      <c r="D29" s="67" t="s">
        <v>20</v>
      </c>
      <c r="E29" s="70">
        <v>36.323999999999998</v>
      </c>
      <c r="F29" s="66"/>
      <c r="G29" s="67" t="s">
        <v>20</v>
      </c>
      <c r="H29">
        <f>74.234/2</f>
        <v>37.116999999999997</v>
      </c>
      <c r="I29" s="67" t="s">
        <v>258</v>
      </c>
      <c r="J29" s="70">
        <v>6.0650000000000004</v>
      </c>
    </row>
    <row r="30" spans="1:10" x14ac:dyDescent="0.4">
      <c r="A30" s="67" t="s">
        <v>0</v>
      </c>
      <c r="B30" s="70">
        <v>4.7E-2</v>
      </c>
      <c r="C30" s="66"/>
      <c r="D30" s="67" t="s">
        <v>0</v>
      </c>
      <c r="E30" s="70">
        <v>4.7E-2</v>
      </c>
      <c r="F30" s="66"/>
      <c r="G30" s="67" t="s">
        <v>0</v>
      </c>
      <c r="H30" s="70">
        <v>4.7E-2</v>
      </c>
      <c r="I30" s="66"/>
      <c r="J30" s="66"/>
    </row>
    <row r="31" spans="1:10" x14ac:dyDescent="0.4">
      <c r="A31" s="71" t="s">
        <v>1</v>
      </c>
      <c r="B31" s="70">
        <v>2.6</v>
      </c>
      <c r="C31" s="66"/>
      <c r="D31" s="71" t="s">
        <v>1</v>
      </c>
      <c r="E31" s="70">
        <v>2.6</v>
      </c>
      <c r="F31" s="66"/>
      <c r="G31" s="71" t="s">
        <v>1</v>
      </c>
      <c r="H31" s="70">
        <v>2.6</v>
      </c>
      <c r="J31" s="66"/>
    </row>
    <row r="33" spans="1:10" x14ac:dyDescent="0.4">
      <c r="A33" s="67" t="s">
        <v>52</v>
      </c>
      <c r="B33" s="68" t="s">
        <v>125</v>
      </c>
      <c r="C33" s="66"/>
      <c r="D33" s="67" t="s">
        <v>177</v>
      </c>
      <c r="E33" s="68" t="s">
        <v>125</v>
      </c>
      <c r="F33" s="66"/>
      <c r="G33" s="67" t="s">
        <v>175</v>
      </c>
      <c r="H33" s="68" t="s">
        <v>125</v>
      </c>
      <c r="I33" s="66"/>
      <c r="J33" s="66"/>
    </row>
    <row r="34" spans="1:10" x14ac:dyDescent="0.4">
      <c r="A34" s="67" t="s">
        <v>11</v>
      </c>
      <c r="B34" s="69">
        <v>-1.5829</v>
      </c>
      <c r="C34" s="66"/>
      <c r="D34" s="67" t="s">
        <v>11</v>
      </c>
      <c r="E34" s="70">
        <v>-1.5745</v>
      </c>
      <c r="F34" s="66"/>
      <c r="G34" s="67" t="s">
        <v>11</v>
      </c>
      <c r="H34" s="70">
        <v>-1.5908</v>
      </c>
      <c r="I34" s="67" t="s">
        <v>2</v>
      </c>
      <c r="J34" s="70">
        <v>3.2029999999999998</v>
      </c>
    </row>
    <row r="35" spans="1:10" x14ac:dyDescent="0.4">
      <c r="A35" s="67" t="s">
        <v>20</v>
      </c>
      <c r="B35" s="69">
        <v>22.866</v>
      </c>
      <c r="C35" s="66"/>
      <c r="D35" s="67" t="s">
        <v>20</v>
      </c>
      <c r="E35" s="70">
        <v>22.928000000000001</v>
      </c>
      <c r="F35" s="66"/>
      <c r="G35" s="67" t="s">
        <v>20</v>
      </c>
      <c r="H35">
        <v>22.774999999999999</v>
      </c>
      <c r="I35" s="67" t="s">
        <v>258</v>
      </c>
      <c r="J35" s="70">
        <v>5.1269999999999998</v>
      </c>
    </row>
    <row r="36" spans="1:10" x14ac:dyDescent="0.4">
      <c r="A36" s="67" t="s">
        <v>0</v>
      </c>
      <c r="B36" s="70">
        <v>0.217</v>
      </c>
      <c r="C36" s="66"/>
      <c r="D36" s="67" t="s">
        <v>0</v>
      </c>
      <c r="E36" s="70">
        <v>0.217</v>
      </c>
      <c r="F36" s="66"/>
      <c r="G36" s="67" t="s">
        <v>0</v>
      </c>
      <c r="H36" s="70">
        <v>0.217</v>
      </c>
      <c r="I36" s="66"/>
      <c r="J36" s="66"/>
    </row>
    <row r="37" spans="1:10" x14ac:dyDescent="0.4">
      <c r="A37" s="71" t="s">
        <v>1</v>
      </c>
      <c r="B37" s="70">
        <v>2.895</v>
      </c>
      <c r="C37" s="66"/>
      <c r="D37" s="71" t="s">
        <v>1</v>
      </c>
      <c r="E37" s="70">
        <v>2.895</v>
      </c>
      <c r="F37" s="66"/>
      <c r="G37" s="71" t="s">
        <v>1</v>
      </c>
      <c r="H37" s="70">
        <v>2.895</v>
      </c>
      <c r="J37" s="66"/>
    </row>
    <row r="39" spans="1:10" x14ac:dyDescent="0.4">
      <c r="A39" s="67" t="s">
        <v>52</v>
      </c>
      <c r="B39" s="68" t="s">
        <v>126</v>
      </c>
      <c r="C39" s="66"/>
      <c r="D39" s="67" t="s">
        <v>177</v>
      </c>
      <c r="E39" s="68" t="s">
        <v>126</v>
      </c>
      <c r="F39" s="66"/>
      <c r="G39" s="67" t="s">
        <v>175</v>
      </c>
      <c r="H39" s="68" t="s">
        <v>126</v>
      </c>
      <c r="I39" s="66"/>
      <c r="J39" s="66"/>
    </row>
    <row r="40" spans="1:10" x14ac:dyDescent="0.4">
      <c r="A40" s="67" t="s">
        <v>11</v>
      </c>
      <c r="B40" s="69">
        <v>-3.7456</v>
      </c>
      <c r="C40" s="66"/>
      <c r="D40" s="67" t="s">
        <v>11</v>
      </c>
      <c r="E40" s="72">
        <v>-3.6530999999999998</v>
      </c>
      <c r="F40" s="66"/>
      <c r="G40" s="67" t="s">
        <v>11</v>
      </c>
      <c r="H40" s="70"/>
      <c r="I40" s="67" t="s">
        <v>2</v>
      </c>
      <c r="J40" s="70"/>
    </row>
    <row r="41" spans="1:10" x14ac:dyDescent="0.4">
      <c r="A41" s="67" t="s">
        <v>20</v>
      </c>
      <c r="B41" s="69">
        <v>16.472000000000001</v>
      </c>
      <c r="C41" s="66"/>
      <c r="D41" s="67" t="s">
        <v>20</v>
      </c>
      <c r="E41" s="70">
        <v>16.701000000000001</v>
      </c>
      <c r="F41" s="66"/>
      <c r="G41" s="67" t="s">
        <v>20</v>
      </c>
      <c r="I41" s="67" t="s">
        <v>258</v>
      </c>
      <c r="J41" s="70"/>
    </row>
    <row r="42" spans="1:10" x14ac:dyDescent="0.4">
      <c r="A42" s="67" t="s">
        <v>0</v>
      </c>
      <c r="B42" s="70">
        <v>0.46100000000000002</v>
      </c>
      <c r="C42" s="66"/>
      <c r="D42" s="67" t="s">
        <v>0</v>
      </c>
      <c r="E42" s="70">
        <v>0.46100000000000002</v>
      </c>
      <c r="F42" s="66"/>
      <c r="G42" s="67" t="s">
        <v>0</v>
      </c>
      <c r="H42" s="70"/>
      <c r="I42" s="66"/>
      <c r="J42" s="66"/>
    </row>
    <row r="43" spans="1:10" x14ac:dyDescent="0.4">
      <c r="A43" s="71" t="s">
        <v>1</v>
      </c>
      <c r="B43" s="70">
        <v>3.4079999999999999</v>
      </c>
      <c r="C43" s="66"/>
      <c r="D43" s="71" t="s">
        <v>1</v>
      </c>
      <c r="E43" s="70">
        <v>3.4079999999999999</v>
      </c>
      <c r="F43" s="66"/>
      <c r="G43" s="71" t="s">
        <v>1</v>
      </c>
      <c r="H43" s="70"/>
      <c r="J43" s="66"/>
    </row>
    <row r="45" spans="1:10" x14ac:dyDescent="0.4">
      <c r="A45" s="67" t="s">
        <v>52</v>
      </c>
      <c r="B45" s="68" t="s">
        <v>127</v>
      </c>
      <c r="C45" s="66"/>
      <c r="D45" s="67" t="s">
        <v>177</v>
      </c>
      <c r="E45" s="68" t="s">
        <v>127</v>
      </c>
      <c r="F45" s="66"/>
      <c r="G45" s="67" t="s">
        <v>175</v>
      </c>
      <c r="H45" s="68" t="s">
        <v>127</v>
      </c>
      <c r="I45" s="66"/>
      <c r="J45" s="66"/>
    </row>
    <row r="46" spans="1:10" x14ac:dyDescent="0.4">
      <c r="A46" s="67" t="s">
        <v>11</v>
      </c>
      <c r="B46" s="69">
        <v>-4.8937999999999997</v>
      </c>
      <c r="C46" s="66"/>
      <c r="D46" s="67" t="s">
        <v>11</v>
      </c>
      <c r="E46" s="50">
        <v>-4.8997999999999999</v>
      </c>
      <c r="F46" s="66"/>
      <c r="G46" s="67" t="s">
        <v>11</v>
      </c>
      <c r="H46" s="50">
        <v>-4.9123999999999999</v>
      </c>
      <c r="I46" s="67" t="s">
        <v>2</v>
      </c>
      <c r="J46" s="70">
        <v>2.6389999999999998</v>
      </c>
    </row>
    <row r="47" spans="1:10" x14ac:dyDescent="0.4">
      <c r="A47" s="67" t="s">
        <v>20</v>
      </c>
      <c r="B47" s="69">
        <v>14.484</v>
      </c>
      <c r="C47" s="66"/>
      <c r="D47" s="67" t="s">
        <v>20</v>
      </c>
      <c r="E47" s="70">
        <v>14.776</v>
      </c>
      <c r="F47" s="66"/>
      <c r="G47" s="67" t="s">
        <v>20</v>
      </c>
      <c r="H47" s="1">
        <v>14.371499999999999</v>
      </c>
      <c r="I47" s="67" t="s">
        <v>258</v>
      </c>
      <c r="J47" s="70">
        <v>4.7640000000000002</v>
      </c>
    </row>
    <row r="48" spans="1:10" x14ac:dyDescent="0.4">
      <c r="A48" s="67" t="s">
        <v>0</v>
      </c>
      <c r="B48" s="70">
        <v>0.52900000000000003</v>
      </c>
      <c r="C48" s="66"/>
      <c r="D48" s="67" t="s">
        <v>0</v>
      </c>
      <c r="E48" s="70">
        <v>0.52900000000000003</v>
      </c>
      <c r="F48" s="66"/>
      <c r="G48" s="67" t="s">
        <v>0</v>
      </c>
      <c r="H48" s="70">
        <v>0.52900000000000003</v>
      </c>
      <c r="I48" s="66"/>
      <c r="J48" s="66"/>
    </row>
    <row r="49" spans="1:10" x14ac:dyDescent="0.4">
      <c r="A49" s="71" t="s">
        <v>1</v>
      </c>
      <c r="B49" s="70">
        <v>3.1389999999999998</v>
      </c>
      <c r="C49" s="66"/>
      <c r="D49" s="71" t="s">
        <v>1</v>
      </c>
      <c r="E49" s="70">
        <v>3.1389999999999998</v>
      </c>
      <c r="F49" s="66"/>
      <c r="G49" s="71" t="s">
        <v>1</v>
      </c>
      <c r="H49" s="70">
        <v>3.1389999999999998</v>
      </c>
      <c r="J49" s="66"/>
    </row>
    <row r="51" spans="1:10" x14ac:dyDescent="0.4">
      <c r="A51" s="67" t="s">
        <v>52</v>
      </c>
      <c r="B51" s="68" t="s">
        <v>230</v>
      </c>
      <c r="C51" s="66"/>
      <c r="D51" s="67" t="s">
        <v>177</v>
      </c>
      <c r="E51" s="68" t="s">
        <v>230</v>
      </c>
      <c r="F51" s="66"/>
      <c r="G51" s="67" t="s">
        <v>175</v>
      </c>
      <c r="H51" s="68" t="s">
        <v>230</v>
      </c>
      <c r="I51" s="66"/>
      <c r="J51" s="66"/>
    </row>
    <row r="52" spans="1:10" x14ac:dyDescent="0.4">
      <c r="A52" s="67" t="s">
        <v>11</v>
      </c>
      <c r="B52" s="69">
        <v>-1.8955</v>
      </c>
      <c r="C52" s="66"/>
      <c r="D52" s="67" t="s">
        <v>11</v>
      </c>
      <c r="E52" s="50"/>
      <c r="F52" s="66"/>
      <c r="G52" s="67" t="s">
        <v>11</v>
      </c>
      <c r="H52" s="50"/>
      <c r="I52" s="67" t="s">
        <v>2</v>
      </c>
      <c r="J52" s="70"/>
    </row>
    <row r="53" spans="1:10" x14ac:dyDescent="0.4">
      <c r="A53" s="67" t="s">
        <v>20</v>
      </c>
      <c r="B53" s="69">
        <v>122.02500000000001</v>
      </c>
      <c r="C53" s="66"/>
      <c r="D53" s="67" t="s">
        <v>20</v>
      </c>
      <c r="E53" s="70"/>
      <c r="F53" s="66"/>
      <c r="G53" s="67" t="s">
        <v>20</v>
      </c>
      <c r="H53" s="1"/>
      <c r="I53" s="67" t="s">
        <v>258</v>
      </c>
      <c r="J53" s="70"/>
    </row>
    <row r="54" spans="1:10" x14ac:dyDescent="0.4">
      <c r="A54" s="67" t="s">
        <v>0</v>
      </c>
      <c r="B54" s="70">
        <v>0.36599999999999999</v>
      </c>
      <c r="C54" s="66"/>
      <c r="D54" s="67" t="s">
        <v>0</v>
      </c>
      <c r="E54" s="70">
        <v>0.36599999999999999</v>
      </c>
      <c r="F54" s="66"/>
      <c r="G54" s="67" t="s">
        <v>0</v>
      </c>
      <c r="H54" s="70">
        <v>0.36599999999999999</v>
      </c>
      <c r="I54" s="66"/>
      <c r="J54" s="66"/>
    </row>
    <row r="55" spans="1:10" x14ac:dyDescent="0.4">
      <c r="A55" s="71" t="s">
        <v>1</v>
      </c>
      <c r="B55" s="70">
        <v>3.1509999999999998</v>
      </c>
      <c r="C55" s="66"/>
      <c r="D55" s="71" t="s">
        <v>1</v>
      </c>
      <c r="E55" s="70">
        <v>3.1509999999999998</v>
      </c>
      <c r="F55" s="66"/>
      <c r="G55" s="71" t="s">
        <v>1</v>
      </c>
      <c r="H55" s="70">
        <v>3.1509999999999998</v>
      </c>
      <c r="J55" s="66"/>
    </row>
    <row r="57" spans="1:10" x14ac:dyDescent="0.4">
      <c r="A57" s="67" t="s">
        <v>52</v>
      </c>
      <c r="B57" s="68" t="s">
        <v>232</v>
      </c>
      <c r="C57" s="66"/>
      <c r="D57" s="67" t="s">
        <v>177</v>
      </c>
      <c r="E57" s="68" t="s">
        <v>232</v>
      </c>
      <c r="F57" s="66"/>
      <c r="G57" s="67" t="s">
        <v>175</v>
      </c>
      <c r="H57" s="68" t="s">
        <v>232</v>
      </c>
      <c r="I57" s="66"/>
      <c r="J57" s="66"/>
    </row>
    <row r="58" spans="1:10" x14ac:dyDescent="0.4">
      <c r="A58" s="67" t="s">
        <v>11</v>
      </c>
      <c r="B58" s="69">
        <v>-2.8351999999999999</v>
      </c>
      <c r="C58" s="66"/>
      <c r="D58" s="67" t="s">
        <v>11</v>
      </c>
      <c r="E58" s="50">
        <v>-2.9990000000000001</v>
      </c>
      <c r="F58" s="66"/>
      <c r="G58" s="67" t="s">
        <v>11</v>
      </c>
      <c r="H58" s="50"/>
      <c r="I58" s="67" t="s">
        <v>2</v>
      </c>
      <c r="J58" s="70"/>
    </row>
    <row r="59" spans="1:10" x14ac:dyDescent="0.4">
      <c r="A59" s="67" t="s">
        <v>20</v>
      </c>
      <c r="B59" s="69">
        <v>15.852</v>
      </c>
      <c r="C59" s="66"/>
      <c r="D59" s="67" t="s">
        <v>20</v>
      </c>
      <c r="E59" s="70">
        <v>15.795999999999999</v>
      </c>
      <c r="F59" s="66"/>
      <c r="G59" s="67" t="s">
        <v>20</v>
      </c>
      <c r="H59" s="1"/>
      <c r="I59" s="67" t="s">
        <v>258</v>
      </c>
      <c r="J59" s="70"/>
    </row>
    <row r="60" spans="1:10" x14ac:dyDescent="0.4">
      <c r="A60" s="67" t="s">
        <v>0</v>
      </c>
      <c r="B60" s="70">
        <v>0.20599999999999999</v>
      </c>
      <c r="C60" s="66"/>
      <c r="D60" s="67" t="s">
        <v>0</v>
      </c>
      <c r="E60" s="70">
        <v>0.20599999999999999</v>
      </c>
      <c r="F60" s="66"/>
      <c r="G60" s="67" t="s">
        <v>0</v>
      </c>
      <c r="H60" s="70">
        <v>0.20599999999999999</v>
      </c>
      <c r="I60" s="66"/>
      <c r="J60" s="66"/>
    </row>
    <row r="61" spans="1:10" x14ac:dyDescent="0.4">
      <c r="A61" s="71" t="s">
        <v>1</v>
      </c>
      <c r="B61" s="70">
        <v>2.899</v>
      </c>
      <c r="C61" s="66"/>
      <c r="D61" s="71" t="s">
        <v>1</v>
      </c>
      <c r="E61" s="70">
        <v>2.899</v>
      </c>
      <c r="F61" s="66"/>
      <c r="G61" s="71" t="s">
        <v>1</v>
      </c>
      <c r="H61" s="70">
        <v>2.899</v>
      </c>
      <c r="J61" s="66"/>
    </row>
    <row r="63" spans="1:10" x14ac:dyDescent="0.4">
      <c r="A63" s="67" t="s">
        <v>52</v>
      </c>
      <c r="B63" s="68" t="s">
        <v>128</v>
      </c>
      <c r="C63" s="66"/>
      <c r="D63" s="67" t="s">
        <v>177</v>
      </c>
      <c r="E63" s="68" t="s">
        <v>128</v>
      </c>
      <c r="F63" s="66"/>
      <c r="G63" s="67" t="s">
        <v>175</v>
      </c>
      <c r="H63" s="68" t="s">
        <v>128</v>
      </c>
      <c r="I63" s="66"/>
      <c r="J63" s="66"/>
    </row>
    <row r="64" spans="1:10" x14ac:dyDescent="0.4">
      <c r="A64" s="67" t="s">
        <v>11</v>
      </c>
      <c r="B64" s="69">
        <v>-1.0981000000000001</v>
      </c>
      <c r="C64" s="66"/>
      <c r="D64" s="67" t="s">
        <v>11</v>
      </c>
      <c r="E64" s="72">
        <v>-1.081</v>
      </c>
      <c r="F64" s="66"/>
      <c r="G64" s="67" t="s">
        <v>11</v>
      </c>
      <c r="H64" s="50">
        <v>-1.0988</v>
      </c>
      <c r="I64" s="67" t="s">
        <v>2</v>
      </c>
      <c r="J64" s="70">
        <v>4.758</v>
      </c>
    </row>
    <row r="65" spans="1:10" x14ac:dyDescent="0.4">
      <c r="A65" s="67" t="s">
        <v>20</v>
      </c>
      <c r="B65" s="69">
        <v>73.709999999999994</v>
      </c>
      <c r="C65" s="66"/>
      <c r="D65" s="67" t="s">
        <v>20</v>
      </c>
      <c r="E65" s="70">
        <v>72.853999999999999</v>
      </c>
      <c r="F65" s="66"/>
      <c r="G65" s="67" t="s">
        <v>20</v>
      </c>
      <c r="H65" s="1">
        <v>74.375</v>
      </c>
      <c r="I65" s="67" t="s">
        <v>258</v>
      </c>
      <c r="J65" s="70">
        <v>7.5869999999999997</v>
      </c>
    </row>
    <row r="66" spans="1:10" x14ac:dyDescent="0.4">
      <c r="A66" s="67" t="s">
        <v>0</v>
      </c>
      <c r="B66" s="70">
        <v>2.1999999999999999E-2</v>
      </c>
      <c r="C66" s="66"/>
      <c r="D66" s="67" t="s">
        <v>0</v>
      </c>
      <c r="E66" s="70">
        <v>2.1999999999999999E-2</v>
      </c>
      <c r="F66" s="66"/>
      <c r="G66" s="67" t="s">
        <v>0</v>
      </c>
      <c r="H66" s="70">
        <v>2.1999999999999999E-2</v>
      </c>
      <c r="I66" s="66"/>
      <c r="J66" s="66"/>
    </row>
    <row r="67" spans="1:10" x14ac:dyDescent="0.4">
      <c r="A67" s="71" t="s">
        <v>1</v>
      </c>
      <c r="B67" s="70">
        <v>2.6669999999999998</v>
      </c>
      <c r="C67" s="66"/>
      <c r="D67" s="71" t="s">
        <v>1</v>
      </c>
      <c r="E67" s="70">
        <v>2.6669999999999998</v>
      </c>
      <c r="F67" s="66"/>
      <c r="G67" s="71" t="s">
        <v>1</v>
      </c>
      <c r="H67" s="70">
        <v>2.6669999999999998</v>
      </c>
      <c r="J67" s="66"/>
    </row>
    <row r="69" spans="1:10" x14ac:dyDescent="0.4">
      <c r="A69" s="67" t="s">
        <v>52</v>
      </c>
      <c r="B69" s="68" t="s">
        <v>129</v>
      </c>
      <c r="C69" s="66"/>
      <c r="D69" s="67" t="s">
        <v>177</v>
      </c>
      <c r="E69" s="68" t="s">
        <v>129</v>
      </c>
      <c r="F69" s="66"/>
      <c r="G69" s="67" t="s">
        <v>175</v>
      </c>
      <c r="H69" s="68" t="s">
        <v>129</v>
      </c>
      <c r="I69" s="66"/>
      <c r="J69" s="66"/>
    </row>
    <row r="70" spans="1:10" x14ac:dyDescent="0.4">
      <c r="A70" s="67" t="s">
        <v>11</v>
      </c>
      <c r="B70" s="69">
        <v>-1.9984999999999999</v>
      </c>
      <c r="C70" s="66"/>
      <c r="D70" s="67" t="s">
        <v>11</v>
      </c>
      <c r="E70" s="50">
        <v>-1.982</v>
      </c>
      <c r="F70" s="66"/>
      <c r="G70" s="67" t="s">
        <v>11</v>
      </c>
      <c r="H70" s="50">
        <v>-1.9995000000000001</v>
      </c>
      <c r="I70" s="67" t="s">
        <v>2</v>
      </c>
      <c r="J70" s="70">
        <v>3.8969999999999998</v>
      </c>
    </row>
    <row r="71" spans="1:10" x14ac:dyDescent="0.4">
      <c r="A71" s="67" t="s">
        <v>20</v>
      </c>
      <c r="B71" s="69">
        <v>41.761000000000003</v>
      </c>
      <c r="C71" s="66"/>
      <c r="D71" s="67" t="s">
        <v>20</v>
      </c>
      <c r="E71" s="70">
        <v>42.171999999999997</v>
      </c>
      <c r="F71" s="66"/>
      <c r="G71" s="67" t="s">
        <v>20</v>
      </c>
      <c r="H71" s="1">
        <v>42.415500000000002</v>
      </c>
      <c r="I71" s="67" t="s">
        <v>258</v>
      </c>
      <c r="J71" s="70">
        <v>6.4509999999999996</v>
      </c>
    </row>
    <row r="72" spans="1:10" x14ac:dyDescent="0.4">
      <c r="A72" s="67" t="s">
        <v>0</v>
      </c>
      <c r="B72" s="70">
        <v>0.105</v>
      </c>
      <c r="C72" s="66"/>
      <c r="D72" s="67" t="s">
        <v>0</v>
      </c>
      <c r="E72" s="70">
        <v>0.105</v>
      </c>
      <c r="F72" s="66"/>
      <c r="G72" s="67" t="s">
        <v>0</v>
      </c>
      <c r="H72" s="70">
        <v>0.105</v>
      </c>
      <c r="I72" s="66"/>
      <c r="J72" s="66"/>
    </row>
    <row r="73" spans="1:10" x14ac:dyDescent="0.4">
      <c r="A73" s="71" t="s">
        <v>1</v>
      </c>
      <c r="B73" s="70">
        <v>2.173</v>
      </c>
      <c r="C73" s="66"/>
      <c r="D73" s="71" t="s">
        <v>1</v>
      </c>
      <c r="E73" s="70">
        <v>2.173</v>
      </c>
      <c r="F73" s="66"/>
      <c r="G73" s="71" t="s">
        <v>1</v>
      </c>
      <c r="H73" s="70">
        <v>2.173</v>
      </c>
      <c r="J73" s="66"/>
    </row>
    <row r="75" spans="1:10" x14ac:dyDescent="0.4">
      <c r="A75" s="67" t="s">
        <v>52</v>
      </c>
      <c r="B75" s="68" t="s">
        <v>195</v>
      </c>
      <c r="C75" s="66"/>
      <c r="D75" s="67" t="s">
        <v>177</v>
      </c>
      <c r="E75" s="68" t="s">
        <v>195</v>
      </c>
      <c r="F75" s="66"/>
      <c r="G75" s="67" t="s">
        <v>175</v>
      </c>
      <c r="H75" s="68" t="s">
        <v>195</v>
      </c>
      <c r="I75" s="66"/>
      <c r="J75" s="66"/>
    </row>
    <row r="76" spans="1:10" x14ac:dyDescent="0.4">
      <c r="A76" s="67" t="s">
        <v>11</v>
      </c>
      <c r="B76" s="69">
        <v>-6.2832999999999997</v>
      </c>
      <c r="C76" s="66"/>
      <c r="D76" s="67" t="s">
        <v>11</v>
      </c>
      <c r="E76" s="50">
        <v>-6.2286999999999999</v>
      </c>
      <c r="F76" s="66"/>
      <c r="G76" s="67" t="s">
        <v>11</v>
      </c>
      <c r="H76" s="50">
        <v>-6.3324999999999996</v>
      </c>
      <c r="I76" s="67" t="s">
        <v>2</v>
      </c>
      <c r="J76" s="70">
        <v>3.319</v>
      </c>
    </row>
    <row r="77" spans="1:10" x14ac:dyDescent="0.4">
      <c r="A77" s="67" t="s">
        <v>20</v>
      </c>
      <c r="B77" s="69">
        <v>24.635999999999999</v>
      </c>
      <c r="C77" s="66"/>
      <c r="D77" s="67" t="s">
        <v>20</v>
      </c>
      <c r="E77" s="70">
        <v>24.864999999999998</v>
      </c>
      <c r="F77" s="66"/>
      <c r="G77" s="67" t="s">
        <v>20</v>
      </c>
      <c r="H77">
        <f>49.388/2</f>
        <v>24.693999999999999</v>
      </c>
      <c r="I77" s="67" t="s">
        <v>258</v>
      </c>
      <c r="J77" s="70">
        <v>5.1779999999999999</v>
      </c>
    </row>
    <row r="78" spans="1:10" x14ac:dyDescent="0.4">
      <c r="A78" s="67" t="s">
        <v>0</v>
      </c>
      <c r="B78" s="70">
        <v>0.32600000000000001</v>
      </c>
      <c r="C78" s="66"/>
      <c r="D78" s="67" t="s">
        <v>0</v>
      </c>
      <c r="E78" s="70">
        <v>0.32600000000000001</v>
      </c>
      <c r="F78" s="66"/>
      <c r="G78" s="67" t="s">
        <v>0</v>
      </c>
      <c r="H78" s="70">
        <v>0.32600000000000001</v>
      </c>
      <c r="I78" s="66"/>
      <c r="J78" s="66"/>
    </row>
    <row r="79" spans="1:10" x14ac:dyDescent="0.4">
      <c r="A79" s="71" t="s">
        <v>1</v>
      </c>
      <c r="B79" s="70">
        <v>2.2559999999999998</v>
      </c>
      <c r="C79" s="66"/>
      <c r="D79" s="71" t="s">
        <v>1</v>
      </c>
      <c r="E79" s="70">
        <v>2.2559999999999998</v>
      </c>
      <c r="F79" s="66"/>
      <c r="G79" s="71" t="s">
        <v>1</v>
      </c>
      <c r="H79" s="70">
        <v>2.2559999999999998</v>
      </c>
      <c r="J79" s="66"/>
    </row>
    <row r="81" spans="1:10" x14ac:dyDescent="0.4">
      <c r="A81" s="67" t="s">
        <v>52</v>
      </c>
      <c r="B81" s="68" t="s">
        <v>130</v>
      </c>
      <c r="C81" s="66"/>
      <c r="D81" s="67" t="s">
        <v>177</v>
      </c>
      <c r="E81" s="68" t="s">
        <v>130</v>
      </c>
      <c r="F81" s="66"/>
      <c r="G81" s="67" t="s">
        <v>175</v>
      </c>
      <c r="H81" s="68" t="s">
        <v>130</v>
      </c>
      <c r="I81" s="66"/>
      <c r="J81" s="66"/>
    </row>
    <row r="82" spans="1:10" x14ac:dyDescent="0.4">
      <c r="A82" s="67" t="s">
        <v>11</v>
      </c>
      <c r="B82" s="69">
        <v>-7.8334999999999999</v>
      </c>
      <c r="C82" s="66"/>
      <c r="D82" s="67" t="s">
        <v>11</v>
      </c>
      <c r="E82" s="50">
        <v>-7.7835000000000001</v>
      </c>
      <c r="F82" s="66"/>
      <c r="G82" s="67" t="s">
        <v>11</v>
      </c>
      <c r="H82" s="50">
        <v>-7.8910999999999998</v>
      </c>
      <c r="I82" s="67" t="s">
        <v>2</v>
      </c>
      <c r="J82" s="70">
        <v>2.9340000000000002</v>
      </c>
    </row>
    <row r="83" spans="1:10" x14ac:dyDescent="0.4">
      <c r="A83" s="67" t="s">
        <v>20</v>
      </c>
      <c r="B83" s="69">
        <v>17.344999999999999</v>
      </c>
      <c r="C83" s="66"/>
      <c r="D83" s="67" t="s">
        <v>20</v>
      </c>
      <c r="E83" s="70">
        <v>17.187999999999999</v>
      </c>
      <c r="F83" s="66"/>
      <c r="G83" s="67" t="s">
        <v>20</v>
      </c>
      <c r="H83" s="1">
        <f>34.714/2</f>
        <v>17.356999999999999</v>
      </c>
      <c r="I83" s="67" t="s">
        <v>258</v>
      </c>
      <c r="J83" s="70">
        <v>4.657</v>
      </c>
    </row>
    <row r="84" spans="1:10" x14ac:dyDescent="0.4">
      <c r="A84" s="67" t="s">
        <v>0</v>
      </c>
      <c r="B84" s="70">
        <v>0.68100000000000005</v>
      </c>
      <c r="C84" s="66"/>
      <c r="D84" s="67" t="s">
        <v>0</v>
      </c>
      <c r="E84" s="70">
        <v>0.68100000000000005</v>
      </c>
      <c r="F84" s="66"/>
      <c r="G84" s="67" t="s">
        <v>0</v>
      </c>
      <c r="H84" s="70">
        <v>0.68100000000000005</v>
      </c>
      <c r="I84" s="66"/>
      <c r="J84" s="66"/>
    </row>
    <row r="85" spans="1:10" x14ac:dyDescent="0.4">
      <c r="A85" s="71" t="s">
        <v>1</v>
      </c>
      <c r="B85" s="70">
        <v>2.524</v>
      </c>
      <c r="C85" s="66"/>
      <c r="D85" s="71" t="s">
        <v>1</v>
      </c>
      <c r="E85" s="70">
        <v>2.524</v>
      </c>
      <c r="F85" s="66"/>
      <c r="G85" s="71" t="s">
        <v>1</v>
      </c>
      <c r="H85" s="70">
        <v>2.524</v>
      </c>
      <c r="J85" s="66"/>
    </row>
    <row r="87" spans="1:10" x14ac:dyDescent="0.4">
      <c r="A87" s="67" t="s">
        <v>52</v>
      </c>
      <c r="B87" s="68" t="s">
        <v>131</v>
      </c>
      <c r="C87" s="66"/>
      <c r="D87" s="67" t="s">
        <v>177</v>
      </c>
      <c r="E87" s="68" t="s">
        <v>131</v>
      </c>
      <c r="F87" s="66"/>
      <c r="G87" s="67" t="s">
        <v>175</v>
      </c>
      <c r="H87" s="68" t="s">
        <v>131</v>
      </c>
      <c r="I87" s="66"/>
      <c r="J87" s="66"/>
    </row>
    <row r="88" spans="1:10" x14ac:dyDescent="0.4">
      <c r="A88" s="67" t="s">
        <v>11</v>
      </c>
      <c r="B88" s="69">
        <v>-8.8367000000000004</v>
      </c>
      <c r="C88" s="66"/>
      <c r="D88" s="67" t="s">
        <v>11</v>
      </c>
      <c r="E88" s="50">
        <v>-9.0823999999999998</v>
      </c>
      <c r="F88" s="66"/>
      <c r="G88" s="67" t="s">
        <v>11</v>
      </c>
      <c r="H88" s="50"/>
      <c r="I88" s="67" t="s">
        <v>2</v>
      </c>
      <c r="J88" s="70"/>
    </row>
    <row r="89" spans="1:10" x14ac:dyDescent="0.4">
      <c r="A89" s="67" t="s">
        <v>20</v>
      </c>
      <c r="B89" s="69">
        <v>13.926</v>
      </c>
      <c r="C89" s="66"/>
      <c r="D89" s="67" t="s">
        <v>20</v>
      </c>
      <c r="E89" s="70">
        <v>13.4</v>
      </c>
      <c r="F89" s="66"/>
      <c r="G89" s="67" t="s">
        <v>20</v>
      </c>
      <c r="H89" s="1"/>
      <c r="I89" s="67" t="s">
        <v>258</v>
      </c>
      <c r="J89" s="70"/>
    </row>
    <row r="90" spans="1:10" x14ac:dyDescent="0.4">
      <c r="A90" s="67" t="s">
        <v>0</v>
      </c>
      <c r="B90" s="70">
        <v>1.1020000000000001</v>
      </c>
      <c r="C90" s="66"/>
      <c r="D90" s="67" t="s">
        <v>0</v>
      </c>
      <c r="E90" s="70">
        <v>1.1020000000000001</v>
      </c>
      <c r="F90" s="66"/>
      <c r="G90" s="67" t="s">
        <v>0</v>
      </c>
      <c r="H90" s="70">
        <v>1.1020000000000001</v>
      </c>
      <c r="I90" s="66"/>
      <c r="J90" s="66"/>
    </row>
    <row r="91" spans="1:10" x14ac:dyDescent="0.4">
      <c r="A91" s="71" t="s">
        <v>1</v>
      </c>
      <c r="B91" s="70">
        <v>2.726</v>
      </c>
      <c r="C91" s="66"/>
      <c r="D91" s="71" t="s">
        <v>1</v>
      </c>
      <c r="E91" s="70">
        <v>2.726</v>
      </c>
      <c r="F91" s="66"/>
      <c r="G91" s="71" t="s">
        <v>1</v>
      </c>
      <c r="H91" s="70">
        <v>2.726</v>
      </c>
      <c r="J91" s="66"/>
    </row>
    <row r="93" spans="1:10" x14ac:dyDescent="0.4">
      <c r="A93" s="67" t="s">
        <v>52</v>
      </c>
      <c r="B93" s="68" t="s">
        <v>132</v>
      </c>
      <c r="C93" s="66"/>
      <c r="D93" s="67" t="s">
        <v>177</v>
      </c>
      <c r="E93" s="68" t="s">
        <v>132</v>
      </c>
      <c r="F93" s="66"/>
      <c r="G93" s="67" t="s">
        <v>175</v>
      </c>
      <c r="H93" s="68" t="s">
        <v>132</v>
      </c>
      <c r="I93" s="66"/>
      <c r="J93" s="66"/>
    </row>
    <row r="94" spans="1:10" x14ac:dyDescent="0.4">
      <c r="A94" s="67" t="s">
        <v>11</v>
      </c>
      <c r="B94" s="50">
        <v>-9.2486999999999995</v>
      </c>
      <c r="C94" s="66"/>
      <c r="D94" s="67" t="s">
        <v>11</v>
      </c>
      <c r="E94" s="50">
        <v>-9.6530000000000005</v>
      </c>
      <c r="F94" s="66"/>
      <c r="G94" s="67" t="s">
        <v>11</v>
      </c>
      <c r="H94" s="50">
        <v>-9.2326999999999995</v>
      </c>
      <c r="I94" s="67" t="s">
        <v>2</v>
      </c>
      <c r="J94" s="70">
        <v>2.4910000000000001</v>
      </c>
    </row>
    <row r="95" spans="1:10" x14ac:dyDescent="0.4">
      <c r="A95" s="67" t="s">
        <v>20</v>
      </c>
      <c r="B95" s="69">
        <v>11.903</v>
      </c>
      <c r="C95" s="66"/>
      <c r="D95" s="67" t="s">
        <v>20</v>
      </c>
      <c r="E95" s="70">
        <v>23.74</v>
      </c>
      <c r="F95" s="66"/>
      <c r="G95" s="67" t="s">
        <v>20</v>
      </c>
      <c r="H95" s="1">
        <v>11.952</v>
      </c>
      <c r="I95" s="67" t="s">
        <v>258</v>
      </c>
      <c r="J95" s="70">
        <v>4.45</v>
      </c>
    </row>
    <row r="96" spans="1:10" x14ac:dyDescent="0.4">
      <c r="A96" s="67" t="s">
        <v>0</v>
      </c>
      <c r="B96" s="70">
        <v>1.5509999999999999</v>
      </c>
      <c r="C96" s="66"/>
      <c r="D96" s="67" t="s">
        <v>0</v>
      </c>
      <c r="E96" s="70">
        <v>1.5509999999999999</v>
      </c>
      <c r="F96" s="66"/>
      <c r="G96" s="67" t="s">
        <v>0</v>
      </c>
      <c r="H96" s="70">
        <v>1.5509999999999999</v>
      </c>
      <c r="I96" s="66"/>
      <c r="J96" s="66"/>
    </row>
    <row r="97" spans="1:10" x14ac:dyDescent="0.4">
      <c r="A97" s="71" t="s">
        <v>1</v>
      </c>
      <c r="B97" s="70">
        <v>3.1219999999999999</v>
      </c>
      <c r="C97" s="66"/>
      <c r="D97" s="71" t="s">
        <v>1</v>
      </c>
      <c r="E97" s="70">
        <v>3.1219999999999999</v>
      </c>
      <c r="F97" s="66"/>
      <c r="G97" s="71" t="s">
        <v>1</v>
      </c>
      <c r="H97" s="70">
        <v>3.1219999999999999</v>
      </c>
      <c r="J97" s="66"/>
    </row>
    <row r="99" spans="1:10" x14ac:dyDescent="0.4">
      <c r="A99" s="67" t="s">
        <v>52</v>
      </c>
      <c r="B99" s="68" t="s">
        <v>201</v>
      </c>
      <c r="C99" s="66"/>
      <c r="D99" s="67" t="s">
        <v>177</v>
      </c>
      <c r="E99" s="68" t="s">
        <v>201</v>
      </c>
      <c r="F99" s="66"/>
      <c r="G99" s="67" t="s">
        <v>175</v>
      </c>
      <c r="H99" s="68" t="s">
        <v>201</v>
      </c>
      <c r="I99" s="66"/>
      <c r="J99" s="66"/>
    </row>
    <row r="100" spans="1:10" x14ac:dyDescent="0.4">
      <c r="A100" s="67" t="s">
        <v>11</v>
      </c>
      <c r="B100" s="50">
        <v>-9.0786999999999995</v>
      </c>
      <c r="C100" s="66"/>
      <c r="D100" s="67" t="s">
        <v>11</v>
      </c>
      <c r="E100" s="50">
        <v>-9.0166000000000004</v>
      </c>
      <c r="F100" s="66"/>
      <c r="G100" s="67" t="s">
        <v>11</v>
      </c>
      <c r="H100" s="50"/>
      <c r="I100" s="67" t="s">
        <v>2</v>
      </c>
      <c r="J100" s="70"/>
    </row>
    <row r="101" spans="1:10" x14ac:dyDescent="0.4">
      <c r="A101" s="67" t="s">
        <v>20</v>
      </c>
      <c r="B101" s="69">
        <v>10.805999999999999</v>
      </c>
      <c r="C101" s="66"/>
      <c r="D101" s="67" t="s">
        <v>20</v>
      </c>
      <c r="E101" s="70">
        <v>10.968999999999999</v>
      </c>
      <c r="F101" s="66"/>
      <c r="G101" s="67" t="s">
        <v>20</v>
      </c>
      <c r="H101" s="1"/>
      <c r="I101" s="67" t="s">
        <v>258</v>
      </c>
      <c r="J101" s="70"/>
    </row>
    <row r="102" spans="1:10" x14ac:dyDescent="0.4">
      <c r="A102" s="67" t="s">
        <v>0</v>
      </c>
      <c r="B102" s="70">
        <v>1.0680000000000001</v>
      </c>
      <c r="C102" s="66"/>
      <c r="D102" s="67" t="s">
        <v>0</v>
      </c>
      <c r="E102" s="70">
        <v>1.0680000000000001</v>
      </c>
      <c r="F102" s="66"/>
      <c r="G102" s="67" t="s">
        <v>0</v>
      </c>
      <c r="H102" s="70">
        <v>1.0680000000000001</v>
      </c>
      <c r="I102" s="66"/>
      <c r="J102" s="66"/>
    </row>
    <row r="103" spans="1:10" x14ac:dyDescent="0.4">
      <c r="A103" s="71" t="s">
        <v>1</v>
      </c>
      <c r="B103" s="70">
        <v>5.3010000000000002</v>
      </c>
      <c r="C103" s="66"/>
      <c r="D103" s="71" t="s">
        <v>1</v>
      </c>
      <c r="E103" s="70">
        <v>5.3010000000000002</v>
      </c>
      <c r="F103" s="66"/>
      <c r="G103" s="71" t="s">
        <v>1</v>
      </c>
      <c r="H103" s="70">
        <v>5.3010000000000002</v>
      </c>
      <c r="J103" s="66"/>
    </row>
    <row r="105" spans="1:10" x14ac:dyDescent="0.4">
      <c r="A105" s="67" t="s">
        <v>52</v>
      </c>
      <c r="B105" s="68" t="s">
        <v>133</v>
      </c>
      <c r="C105" s="66"/>
      <c r="D105" s="67" t="s">
        <v>177</v>
      </c>
      <c r="E105" s="68" t="s">
        <v>133</v>
      </c>
      <c r="F105" s="66"/>
      <c r="G105" s="67" t="s">
        <v>175</v>
      </c>
      <c r="H105" s="68" t="s">
        <v>133</v>
      </c>
      <c r="I105" s="66"/>
      <c r="J105" s="66"/>
    </row>
    <row r="106" spans="1:10" x14ac:dyDescent="0.4">
      <c r="A106" s="67" t="s">
        <v>11</v>
      </c>
      <c r="B106" s="50">
        <v>-8.3155999999999999</v>
      </c>
      <c r="C106" s="66"/>
      <c r="D106" s="67" t="s">
        <v>11</v>
      </c>
      <c r="E106" s="50">
        <v>-8.4693000000000005</v>
      </c>
      <c r="F106" s="66"/>
      <c r="G106" s="67" t="s">
        <v>11</v>
      </c>
      <c r="H106" s="50">
        <v>-8.3720999999999997</v>
      </c>
      <c r="I106" s="67" t="s">
        <v>2</v>
      </c>
      <c r="J106" s="70">
        <v>2.4660000000000002</v>
      </c>
    </row>
    <row r="107" spans="1:10" x14ac:dyDescent="0.4">
      <c r="A107" s="67" t="s">
        <v>20</v>
      </c>
      <c r="B107" s="69">
        <v>12.114000000000001</v>
      </c>
      <c r="C107" s="66"/>
      <c r="D107" s="67" t="s">
        <v>20</v>
      </c>
      <c r="E107" s="70">
        <v>11.454000000000001</v>
      </c>
      <c r="F107" s="66"/>
      <c r="G107" s="67" t="s">
        <v>20</v>
      </c>
      <c r="H107" s="1">
        <v>10.268000000000001</v>
      </c>
      <c r="I107" s="67" t="s">
        <v>258</v>
      </c>
      <c r="J107" s="70">
        <v>3.9</v>
      </c>
    </row>
    <row r="108" spans="1:10" x14ac:dyDescent="0.4">
      <c r="A108" s="67" t="s">
        <v>0</v>
      </c>
      <c r="B108" s="70">
        <v>1.036</v>
      </c>
      <c r="C108" s="66"/>
      <c r="D108" s="67" t="s">
        <v>0</v>
      </c>
      <c r="E108" s="70">
        <v>1.036</v>
      </c>
      <c r="F108" s="66"/>
      <c r="G108" s="67" t="s">
        <v>0</v>
      </c>
      <c r="H108" s="70">
        <v>1.036</v>
      </c>
      <c r="I108" s="66"/>
      <c r="J108" s="66"/>
    </row>
    <row r="109" spans="1:10" x14ac:dyDescent="0.4">
      <c r="A109" s="71" t="s">
        <v>1</v>
      </c>
      <c r="B109" s="70">
        <v>3.9580000000000002</v>
      </c>
      <c r="C109" s="66"/>
      <c r="D109" s="71" t="s">
        <v>1</v>
      </c>
      <c r="E109" s="70">
        <v>3.9580000000000002</v>
      </c>
      <c r="F109" s="66"/>
      <c r="G109" s="71" t="s">
        <v>1</v>
      </c>
      <c r="H109" s="70">
        <v>3.9580000000000002</v>
      </c>
      <c r="J109" s="66"/>
    </row>
    <row r="111" spans="1:10" x14ac:dyDescent="0.4">
      <c r="A111" s="67" t="s">
        <v>52</v>
      </c>
      <c r="B111" s="68" t="s">
        <v>134</v>
      </c>
      <c r="C111" s="66"/>
      <c r="D111" s="67" t="s">
        <v>177</v>
      </c>
      <c r="E111" s="68" t="s">
        <v>134</v>
      </c>
      <c r="F111" s="66"/>
      <c r="G111" s="67" t="s">
        <v>175</v>
      </c>
      <c r="H111" s="68" t="s">
        <v>134</v>
      </c>
      <c r="I111" s="66"/>
      <c r="J111" s="66"/>
    </row>
    <row r="112" spans="1:10" x14ac:dyDescent="0.4">
      <c r="A112" s="67" t="s">
        <v>11</v>
      </c>
      <c r="B112" s="50">
        <v>-7.0922000000000001</v>
      </c>
      <c r="C112" s="66"/>
      <c r="D112" s="67" t="s">
        <v>11</v>
      </c>
      <c r="E112" s="50"/>
      <c r="F112" s="66"/>
      <c r="G112" s="67" t="s">
        <v>11</v>
      </c>
      <c r="H112" s="50">
        <v>-7.1082999999999998</v>
      </c>
      <c r="I112" s="67" t="s">
        <v>2</v>
      </c>
      <c r="J112" s="70">
        <v>2.5009999999999999</v>
      </c>
    </row>
    <row r="113" spans="1:10" x14ac:dyDescent="0.4">
      <c r="A113" s="67" t="s">
        <v>20</v>
      </c>
      <c r="B113" s="69">
        <v>10.913</v>
      </c>
      <c r="C113" s="66"/>
      <c r="D113" s="67" t="s">
        <v>20</v>
      </c>
      <c r="E113" s="70"/>
      <c r="F113" s="66"/>
      <c r="G113" s="67" t="s">
        <v>20</v>
      </c>
      <c r="H113" s="1">
        <v>10.922499999999999</v>
      </c>
      <c r="I113" s="67" t="s">
        <v>258</v>
      </c>
      <c r="J113" s="70">
        <v>4.0330000000000004</v>
      </c>
    </row>
    <row r="114" spans="1:10" x14ac:dyDescent="0.4">
      <c r="A114" s="67" t="s">
        <v>0</v>
      </c>
      <c r="B114" s="70">
        <v>1.2589999999999999</v>
      </c>
      <c r="C114" s="66"/>
      <c r="D114" s="67" t="s">
        <v>0</v>
      </c>
      <c r="E114" s="70">
        <v>1.2589999999999999</v>
      </c>
      <c r="F114" s="66"/>
      <c r="G114" s="67" t="s">
        <v>0</v>
      </c>
      <c r="H114" s="70">
        <v>1.2589999999999999</v>
      </c>
      <c r="I114" s="66"/>
      <c r="J114" s="66"/>
    </row>
    <row r="115" spans="1:10" x14ac:dyDescent="0.4">
      <c r="A115" s="71" t="s">
        <v>1</v>
      </c>
      <c r="B115" s="70">
        <v>3.4449999999999998</v>
      </c>
      <c r="C115" s="66"/>
      <c r="D115" s="71" t="s">
        <v>1</v>
      </c>
      <c r="E115" s="70">
        <v>3.4449999999999998</v>
      </c>
      <c r="F115" s="66"/>
      <c r="G115" s="71" t="s">
        <v>1</v>
      </c>
      <c r="H115" s="70">
        <v>3.4449999999999998</v>
      </c>
      <c r="J115" s="66"/>
    </row>
    <row r="117" spans="1:10" x14ac:dyDescent="0.4">
      <c r="A117" s="67" t="s">
        <v>52</v>
      </c>
      <c r="B117" s="68" t="s">
        <v>135</v>
      </c>
      <c r="C117" s="66"/>
      <c r="D117" s="67" t="s">
        <v>177</v>
      </c>
      <c r="E117" s="68" t="s">
        <v>135</v>
      </c>
      <c r="F117" s="66"/>
      <c r="G117" s="67" t="s">
        <v>175</v>
      </c>
      <c r="H117" s="68" t="s">
        <v>135</v>
      </c>
      <c r="I117" s="66"/>
      <c r="J117" s="66"/>
    </row>
    <row r="118" spans="1:10" x14ac:dyDescent="0.4">
      <c r="A118" s="67" t="s">
        <v>11</v>
      </c>
      <c r="B118" s="50">
        <v>-5.7797999999999998</v>
      </c>
      <c r="C118" s="66"/>
      <c r="D118" s="67" t="s">
        <v>11</v>
      </c>
      <c r="E118" s="50">
        <v>-5.6845999999999997</v>
      </c>
      <c r="F118" s="66"/>
      <c r="G118" s="67" t="s">
        <v>11</v>
      </c>
      <c r="H118" s="50">
        <v>-5.7539999999999996</v>
      </c>
      <c r="I118" s="67" t="s">
        <v>2</v>
      </c>
      <c r="J118" s="70">
        <v>2.4740000000000002</v>
      </c>
    </row>
    <row r="119" spans="1:10" x14ac:dyDescent="0.4">
      <c r="A119" s="67" t="s">
        <v>20</v>
      </c>
      <c r="B119" s="69">
        <v>10.772</v>
      </c>
      <c r="C119" s="66"/>
      <c r="D119" s="67" t="s">
        <v>20</v>
      </c>
      <c r="E119" s="70">
        <v>10.861000000000001</v>
      </c>
      <c r="F119" s="66"/>
      <c r="G119" s="67" t="s">
        <v>20</v>
      </c>
      <c r="H119" s="1">
        <v>10.79</v>
      </c>
      <c r="I119" s="67" t="s">
        <v>258</v>
      </c>
      <c r="J119" s="70">
        <v>4.07</v>
      </c>
    </row>
    <row r="120" spans="1:10" x14ac:dyDescent="0.4">
      <c r="A120" s="67" t="s">
        <v>0</v>
      </c>
      <c r="B120" s="70">
        <v>1.179</v>
      </c>
      <c r="C120" s="66"/>
      <c r="D120" s="67" t="s">
        <v>0</v>
      </c>
      <c r="E120" s="70">
        <v>1.179</v>
      </c>
      <c r="F120" s="66"/>
      <c r="G120" s="67" t="s">
        <v>0</v>
      </c>
      <c r="H120" s="70">
        <v>1.179</v>
      </c>
      <c r="I120" s="66"/>
      <c r="J120" s="66"/>
    </row>
    <row r="121" spans="1:10" x14ac:dyDescent="0.4">
      <c r="A121" s="71" t="s">
        <v>1</v>
      </c>
      <c r="B121" s="70">
        <v>3.637</v>
      </c>
      <c r="C121" s="66"/>
      <c r="D121" s="71" t="s">
        <v>1</v>
      </c>
      <c r="E121" s="70">
        <v>3.637</v>
      </c>
      <c r="F121" s="66"/>
      <c r="G121" s="71" t="s">
        <v>1</v>
      </c>
      <c r="H121" s="70">
        <v>3.637</v>
      </c>
      <c r="J121" s="66"/>
    </row>
    <row r="123" spans="1:10" x14ac:dyDescent="0.4">
      <c r="A123" s="67" t="s">
        <v>52</v>
      </c>
      <c r="B123" s="68" t="s">
        <v>112</v>
      </c>
      <c r="C123" s="66"/>
      <c r="D123" s="67" t="s">
        <v>177</v>
      </c>
      <c r="E123" s="68" t="s">
        <v>112</v>
      </c>
      <c r="F123" s="66"/>
      <c r="G123" s="67" t="s">
        <v>175</v>
      </c>
      <c r="H123" s="68" t="s">
        <v>112</v>
      </c>
      <c r="I123" s="66"/>
      <c r="J123" s="66"/>
    </row>
    <row r="124" spans="1:10" x14ac:dyDescent="0.4">
      <c r="A124" s="67" t="s">
        <v>11</v>
      </c>
      <c r="B124" s="50">
        <v>-4.0991999999999997</v>
      </c>
      <c r="C124" s="66"/>
      <c r="D124" s="67" t="s">
        <v>11</v>
      </c>
      <c r="E124" s="50">
        <v>-4.0621999999999998</v>
      </c>
      <c r="F124" s="66"/>
      <c r="G124" s="67" t="s">
        <v>11</v>
      </c>
      <c r="H124" s="50">
        <v>-4.0914999999999999</v>
      </c>
      <c r="I124" s="67" t="s">
        <v>2</v>
      </c>
      <c r="J124" s="70">
        <v>2.5510000000000002</v>
      </c>
    </row>
    <row r="125" spans="1:10" x14ac:dyDescent="0.4">
      <c r="A125" s="67" t="s">
        <v>20</v>
      </c>
      <c r="B125" s="69">
        <v>11.872</v>
      </c>
      <c r="C125" s="66"/>
      <c r="D125" s="67" t="s">
        <v>20</v>
      </c>
      <c r="E125" s="70">
        <v>11.853</v>
      </c>
      <c r="F125" s="66"/>
      <c r="G125" s="67" t="s">
        <v>20</v>
      </c>
      <c r="H125" s="1">
        <v>11.8085</v>
      </c>
      <c r="I125" s="67" t="s">
        <v>258</v>
      </c>
      <c r="J125" s="70">
        <v>4.1900000000000004</v>
      </c>
    </row>
    <row r="126" spans="1:10" x14ac:dyDescent="0.4">
      <c r="A126" s="67" t="s">
        <v>0</v>
      </c>
      <c r="B126" s="70">
        <v>0.83099999999999996</v>
      </c>
      <c r="C126" s="66"/>
      <c r="D126" s="67" t="s">
        <v>0</v>
      </c>
      <c r="E126" s="70">
        <v>0.83099999999999996</v>
      </c>
      <c r="F126" s="66"/>
      <c r="G126" s="67" t="s">
        <v>0</v>
      </c>
      <c r="H126" s="70">
        <v>0.83099999999999996</v>
      </c>
      <c r="I126" s="66"/>
      <c r="J126" s="66"/>
    </row>
    <row r="127" spans="1:10" x14ac:dyDescent="0.4">
      <c r="A127" s="71" t="s">
        <v>1</v>
      </c>
      <c r="B127" s="70">
        <v>3.7810000000000001</v>
      </c>
      <c r="C127" s="66"/>
      <c r="D127" s="71" t="s">
        <v>1</v>
      </c>
      <c r="E127" s="70">
        <v>3.7810000000000001</v>
      </c>
      <c r="F127" s="66"/>
      <c r="G127" s="71" t="s">
        <v>1</v>
      </c>
      <c r="H127" s="70">
        <v>3.7810000000000001</v>
      </c>
      <c r="J127" s="66"/>
    </row>
    <row r="129" spans="1:10" x14ac:dyDescent="0.4">
      <c r="A129" s="67" t="s">
        <v>52</v>
      </c>
      <c r="B129" s="68" t="s">
        <v>136</v>
      </c>
      <c r="C129" s="66"/>
      <c r="D129" s="67" t="s">
        <v>177</v>
      </c>
      <c r="E129" s="68" t="s">
        <v>136</v>
      </c>
      <c r="F129" s="66"/>
      <c r="G129" s="67" t="s">
        <v>175</v>
      </c>
      <c r="H129" s="68" t="s">
        <v>136</v>
      </c>
      <c r="I129" s="66"/>
      <c r="J129" s="66"/>
    </row>
    <row r="130" spans="1:10" x14ac:dyDescent="0.4">
      <c r="A130" s="67" t="s">
        <v>11</v>
      </c>
      <c r="B130" s="50"/>
      <c r="C130" s="66"/>
      <c r="D130" s="67" t="s">
        <v>11</v>
      </c>
      <c r="E130" s="50"/>
      <c r="F130" s="66"/>
      <c r="G130" s="67" t="s">
        <v>11</v>
      </c>
      <c r="H130" s="50">
        <v>-1.2595000000000001</v>
      </c>
      <c r="I130" s="67" t="s">
        <v>2</v>
      </c>
      <c r="J130" s="70">
        <v>2.6269999999999998</v>
      </c>
    </row>
    <row r="131" spans="1:10" x14ac:dyDescent="0.4">
      <c r="A131" s="67" t="s">
        <v>20</v>
      </c>
      <c r="B131" s="69"/>
      <c r="C131" s="66"/>
      <c r="D131" s="67" t="s">
        <v>20</v>
      </c>
      <c r="E131" s="70"/>
      <c r="F131" s="66"/>
      <c r="G131" s="67" t="s">
        <v>20</v>
      </c>
      <c r="H131" s="1">
        <v>15.557499999999999</v>
      </c>
      <c r="I131" s="67" t="s">
        <v>258</v>
      </c>
      <c r="J131" s="70">
        <v>5.2069999999999999</v>
      </c>
    </row>
    <row r="132" spans="1:10" x14ac:dyDescent="0.4">
      <c r="A132" s="67" t="s">
        <v>0</v>
      </c>
      <c r="B132" s="70">
        <v>0.42899999999999999</v>
      </c>
      <c r="C132" s="66"/>
      <c r="D132" s="67" t="s">
        <v>0</v>
      </c>
      <c r="E132" s="70">
        <v>0.42899999999999999</v>
      </c>
      <c r="F132" s="66"/>
      <c r="G132" s="67" t="s">
        <v>0</v>
      </c>
      <c r="H132" s="70">
        <v>0.42899999999999999</v>
      </c>
      <c r="I132" s="66"/>
      <c r="J132" s="66"/>
    </row>
    <row r="133" spans="1:10" x14ac:dyDescent="0.4">
      <c r="A133" s="71" t="s">
        <v>1</v>
      </c>
      <c r="B133" s="70">
        <v>4.0990000000000002</v>
      </c>
      <c r="C133" s="66"/>
      <c r="D133" s="71" t="s">
        <v>1</v>
      </c>
      <c r="E133" s="70">
        <v>4.0990000000000002</v>
      </c>
      <c r="F133" s="66"/>
      <c r="G133" s="71" t="s">
        <v>1</v>
      </c>
      <c r="H133" s="70">
        <v>4.0990000000000002</v>
      </c>
      <c r="J133" s="66"/>
    </row>
    <row r="135" spans="1:10" x14ac:dyDescent="0.4">
      <c r="A135" s="67" t="s">
        <v>52</v>
      </c>
      <c r="B135" s="68" t="s">
        <v>137</v>
      </c>
      <c r="C135" s="66"/>
      <c r="D135" s="67" t="s">
        <v>177</v>
      </c>
      <c r="E135" s="68" t="s">
        <v>137</v>
      </c>
      <c r="F135" s="66"/>
      <c r="G135" s="67" t="s">
        <v>175</v>
      </c>
      <c r="H135" s="68" t="s">
        <v>137</v>
      </c>
      <c r="I135" s="66"/>
      <c r="J135" s="66"/>
    </row>
    <row r="136" spans="1:10" x14ac:dyDescent="0.4">
      <c r="A136" s="67" t="s">
        <v>11</v>
      </c>
      <c r="B136" s="50">
        <v>-4.2889999999999997</v>
      </c>
      <c r="C136" s="66"/>
      <c r="D136" s="67" t="s">
        <v>11</v>
      </c>
      <c r="E136" s="50">
        <v>-4.2771999999999997</v>
      </c>
      <c r="F136" s="66"/>
      <c r="G136" s="67" t="s">
        <v>11</v>
      </c>
      <c r="H136" s="50">
        <v>-4.2916999999999996</v>
      </c>
      <c r="I136" s="67" t="s">
        <v>2</v>
      </c>
      <c r="J136" s="70">
        <v>2.9910000000000001</v>
      </c>
    </row>
    <row r="137" spans="1:10" x14ac:dyDescent="0.4">
      <c r="A137" s="67" t="s">
        <v>20</v>
      </c>
      <c r="B137" s="69">
        <v>19.652999999999999</v>
      </c>
      <c r="C137" s="66"/>
      <c r="D137" s="67" t="s">
        <v>20</v>
      </c>
      <c r="E137" s="70">
        <v>19.513999999999999</v>
      </c>
      <c r="F137" s="66"/>
      <c r="G137" s="67" t="s">
        <v>20</v>
      </c>
      <c r="H137" s="1">
        <v>19.383500000000002</v>
      </c>
      <c r="I137" s="67" t="s">
        <v>258</v>
      </c>
      <c r="J137" s="70">
        <v>5.0030000000000001</v>
      </c>
    </row>
    <row r="138" spans="1:10" x14ac:dyDescent="0.4">
      <c r="A138" s="67" t="s">
        <v>0</v>
      </c>
      <c r="B138" s="70">
        <v>0.35299999999999998</v>
      </c>
      <c r="C138" s="66"/>
      <c r="D138" s="67" t="s">
        <v>0</v>
      </c>
      <c r="E138" s="70">
        <v>0.35299999999999998</v>
      </c>
      <c r="F138" s="66"/>
      <c r="G138" s="67" t="s">
        <v>0</v>
      </c>
      <c r="H138" s="70">
        <v>0.35299999999999998</v>
      </c>
      <c r="I138" s="66"/>
      <c r="J138" s="66"/>
    </row>
    <row r="139" spans="1:10" x14ac:dyDescent="0.4">
      <c r="A139" s="71" t="s">
        <v>1</v>
      </c>
      <c r="B139" s="70">
        <v>3.5870000000000002</v>
      </c>
      <c r="C139" s="66"/>
      <c r="D139" s="71" t="s">
        <v>1</v>
      </c>
      <c r="E139" s="70">
        <v>3.5870000000000002</v>
      </c>
      <c r="F139" s="66"/>
      <c r="G139" s="71" t="s">
        <v>1</v>
      </c>
      <c r="H139" s="70">
        <v>3.5870000000000002</v>
      </c>
      <c r="J139" s="66"/>
    </row>
    <row r="141" spans="1:10" x14ac:dyDescent="0.4">
      <c r="A141" s="67" t="s">
        <v>52</v>
      </c>
      <c r="B141" s="68" t="s">
        <v>236</v>
      </c>
      <c r="C141" s="66"/>
      <c r="D141" s="67" t="s">
        <v>177</v>
      </c>
      <c r="E141" s="68" t="s">
        <v>236</v>
      </c>
      <c r="F141" s="66"/>
      <c r="G141" s="67" t="s">
        <v>175</v>
      </c>
      <c r="H141" s="68" t="s">
        <v>236</v>
      </c>
      <c r="I141" s="66"/>
      <c r="J141" s="66"/>
    </row>
    <row r="142" spans="1:10" x14ac:dyDescent="0.4">
      <c r="A142" s="67" t="s">
        <v>11</v>
      </c>
      <c r="B142" s="50">
        <v>-4.1005000000000003</v>
      </c>
      <c r="C142" s="66"/>
      <c r="D142" s="67" t="s">
        <v>11</v>
      </c>
      <c r="E142" s="50"/>
      <c r="F142" s="66"/>
      <c r="G142" s="67" t="s">
        <v>11</v>
      </c>
      <c r="H142" s="50"/>
      <c r="I142" s="67" t="s">
        <v>2</v>
      </c>
      <c r="J142" s="70"/>
    </row>
    <row r="143" spans="1:10" x14ac:dyDescent="0.4">
      <c r="A143" s="67" t="s">
        <v>20</v>
      </c>
      <c r="B143" s="69">
        <v>19.417999999999999</v>
      </c>
      <c r="C143" s="66"/>
      <c r="D143" s="67" t="s">
        <v>20</v>
      </c>
      <c r="E143" s="70"/>
      <c r="F143" s="66"/>
      <c r="G143" s="67" t="s">
        <v>20</v>
      </c>
      <c r="H143" s="1"/>
      <c r="I143" s="67" t="s">
        <v>258</v>
      </c>
      <c r="J143" s="70"/>
    </row>
    <row r="144" spans="1:10" x14ac:dyDescent="0.4">
      <c r="A144" s="67" t="s">
        <v>0</v>
      </c>
      <c r="B144" s="70">
        <v>0.41</v>
      </c>
      <c r="C144" s="66"/>
      <c r="D144" s="67" t="s">
        <v>0</v>
      </c>
      <c r="E144" s="70">
        <v>0.35299999999999998</v>
      </c>
      <c r="F144" s="66"/>
      <c r="G144" s="67" t="s">
        <v>0</v>
      </c>
      <c r="H144" s="70">
        <v>0.35299999999999998</v>
      </c>
      <c r="I144" s="66"/>
      <c r="J144" s="66"/>
    </row>
    <row r="145" spans="1:10" x14ac:dyDescent="0.4">
      <c r="A145" s="71" t="s">
        <v>1</v>
      </c>
      <c r="B145" s="70">
        <v>3.085</v>
      </c>
      <c r="C145" s="66"/>
      <c r="D145" s="71" t="s">
        <v>1</v>
      </c>
      <c r="E145" s="70">
        <v>3.5870000000000002</v>
      </c>
      <c r="F145" s="66"/>
      <c r="G145" s="71" t="s">
        <v>1</v>
      </c>
      <c r="H145" s="70">
        <v>3.5870000000000002</v>
      </c>
      <c r="J145" s="66"/>
    </row>
    <row r="147" spans="1:10" x14ac:dyDescent="0.4">
      <c r="A147" s="67" t="s">
        <v>52</v>
      </c>
      <c r="B147" s="68" t="s">
        <v>237</v>
      </c>
      <c r="C147" s="66"/>
      <c r="D147" s="67" t="s">
        <v>177</v>
      </c>
      <c r="E147" s="68" t="s">
        <v>237</v>
      </c>
      <c r="F147" s="66"/>
      <c r="G147" s="67" t="s">
        <v>175</v>
      </c>
      <c r="H147" s="68" t="s">
        <v>237</v>
      </c>
      <c r="I147" s="66"/>
      <c r="J147" s="66"/>
    </row>
    <row r="148" spans="1:10" x14ac:dyDescent="0.4">
      <c r="A148" s="67" t="s">
        <v>11</v>
      </c>
      <c r="B148" s="50"/>
      <c r="C148" s="66"/>
      <c r="D148" s="67" t="s">
        <v>11</v>
      </c>
      <c r="E148" s="50">
        <v>-2.8936000000000002</v>
      </c>
      <c r="F148" s="66"/>
      <c r="G148" s="67" t="s">
        <v>11</v>
      </c>
      <c r="H148" s="50"/>
      <c r="I148" s="67" t="s">
        <v>2</v>
      </c>
      <c r="J148" s="70"/>
    </row>
    <row r="149" spans="1:10" x14ac:dyDescent="0.4">
      <c r="A149" s="67" t="s">
        <v>20</v>
      </c>
      <c r="B149" s="69"/>
      <c r="C149" s="66"/>
      <c r="D149" s="67" t="s">
        <v>20</v>
      </c>
      <c r="E149" s="70">
        <v>20.492000000000001</v>
      </c>
      <c r="F149" s="66"/>
      <c r="G149" s="67" t="s">
        <v>20</v>
      </c>
      <c r="H149" s="1"/>
      <c r="I149" s="67" t="s">
        <v>258</v>
      </c>
      <c r="J149" s="70"/>
    </row>
    <row r="150" spans="1:10" x14ac:dyDescent="0.4">
      <c r="A150" s="67" t="s">
        <v>0</v>
      </c>
      <c r="B150" s="70">
        <v>0.28399999999999997</v>
      </c>
      <c r="C150" s="66"/>
      <c r="D150" s="67" t="s">
        <v>0</v>
      </c>
      <c r="E150" s="70">
        <v>0.28399999999999997</v>
      </c>
      <c r="F150" s="66"/>
      <c r="G150" s="67" t="s">
        <v>0</v>
      </c>
      <c r="H150" s="70">
        <v>0.28399999999999997</v>
      </c>
      <c r="I150" s="66"/>
      <c r="J150" s="66"/>
    </row>
    <row r="151" spans="1:10" x14ac:dyDescent="0.4">
      <c r="A151" s="71" t="s">
        <v>1</v>
      </c>
      <c r="B151" s="70">
        <v>3.3039999999999998</v>
      </c>
      <c r="C151" s="66"/>
      <c r="D151" s="71" t="s">
        <v>1</v>
      </c>
      <c r="E151" s="70">
        <v>3.3039999999999998</v>
      </c>
      <c r="F151" s="66"/>
      <c r="G151" s="71" t="s">
        <v>1</v>
      </c>
      <c r="H151" s="70">
        <v>3.3039999999999998</v>
      </c>
      <c r="J151" s="66"/>
    </row>
    <row r="153" spans="1:10" x14ac:dyDescent="0.4">
      <c r="A153" s="67" t="s">
        <v>52</v>
      </c>
      <c r="B153" s="68" t="s">
        <v>239</v>
      </c>
      <c r="C153" s="66"/>
      <c r="D153" s="67" t="s">
        <v>177</v>
      </c>
      <c r="E153" s="68" t="s">
        <v>239</v>
      </c>
      <c r="F153" s="66"/>
      <c r="G153" s="67" t="s">
        <v>175</v>
      </c>
      <c r="H153" s="68" t="s">
        <v>239</v>
      </c>
      <c r="I153" s="66"/>
      <c r="J153" s="66"/>
    </row>
    <row r="154" spans="1:10" x14ac:dyDescent="0.4">
      <c r="A154" s="67" t="s">
        <v>11</v>
      </c>
      <c r="B154" s="50">
        <v>-0.97070000000000001</v>
      </c>
      <c r="C154" s="66"/>
      <c r="D154" s="67" t="s">
        <v>11</v>
      </c>
      <c r="E154" s="50">
        <v>-1.0074000000000001</v>
      </c>
      <c r="F154" s="66"/>
      <c r="G154" s="67" t="s">
        <v>11</v>
      </c>
      <c r="H154" s="50"/>
      <c r="I154" s="67" t="s">
        <v>2</v>
      </c>
      <c r="J154" s="70"/>
    </row>
    <row r="155" spans="1:10" x14ac:dyDescent="0.4">
      <c r="A155" s="67" t="s">
        <v>20</v>
      </c>
      <c r="B155" s="69">
        <v>26.373999999999999</v>
      </c>
      <c r="C155" s="66"/>
      <c r="D155" s="67" t="s">
        <v>20</v>
      </c>
      <c r="E155" s="70">
        <v>26.596</v>
      </c>
      <c r="F155" s="66"/>
      <c r="G155" s="67" t="s">
        <v>20</v>
      </c>
      <c r="H155" s="1"/>
      <c r="I155" s="67" t="s">
        <v>258</v>
      </c>
      <c r="J155" s="70"/>
    </row>
    <row r="156" spans="1:10" x14ac:dyDescent="0.4">
      <c r="A156" s="67" t="s">
        <v>0</v>
      </c>
      <c r="B156" s="70">
        <v>0.13500000000000001</v>
      </c>
      <c r="C156" s="66"/>
      <c r="D156" s="67" t="s">
        <v>0</v>
      </c>
      <c r="E156" s="70">
        <v>0.13500000000000001</v>
      </c>
      <c r="F156" s="66"/>
      <c r="G156" s="67" t="s">
        <v>0</v>
      </c>
      <c r="H156" s="70">
        <v>0.13500000000000001</v>
      </c>
      <c r="I156" s="66"/>
      <c r="J156" s="66"/>
    </row>
    <row r="157" spans="1:10" x14ac:dyDescent="0.4">
      <c r="A157" s="71" t="s">
        <v>1</v>
      </c>
      <c r="B157" s="70">
        <v>3.6619999999999999</v>
      </c>
      <c r="C157" s="66"/>
      <c r="D157" s="71" t="s">
        <v>1</v>
      </c>
      <c r="E157" s="70">
        <v>3.6619999999999999</v>
      </c>
      <c r="F157" s="66"/>
      <c r="G157" s="71" t="s">
        <v>1</v>
      </c>
      <c r="H157" s="70">
        <v>3.6619999999999999</v>
      </c>
      <c r="J157" s="66"/>
    </row>
    <row r="159" spans="1:10" x14ac:dyDescent="0.4">
      <c r="A159" s="67" t="s">
        <v>52</v>
      </c>
      <c r="B159" s="68" t="s">
        <v>138</v>
      </c>
      <c r="C159" s="66"/>
      <c r="D159" s="67" t="s">
        <v>177</v>
      </c>
      <c r="E159" s="68" t="s">
        <v>138</v>
      </c>
      <c r="F159" s="66"/>
      <c r="G159" s="67" t="s">
        <v>175</v>
      </c>
      <c r="H159" s="68" t="s">
        <v>138</v>
      </c>
      <c r="I159" s="66"/>
      <c r="J159" s="66"/>
    </row>
    <row r="160" spans="1:10" x14ac:dyDescent="0.4">
      <c r="A160" s="67" t="s">
        <v>11</v>
      </c>
      <c r="B160" s="50">
        <v>-0.96519999999999995</v>
      </c>
      <c r="C160" s="66"/>
      <c r="D160" s="67" t="s">
        <v>11</v>
      </c>
      <c r="E160" s="50">
        <v>-0.97130000000000005</v>
      </c>
      <c r="F160" s="66"/>
      <c r="G160" s="67" t="s">
        <v>11</v>
      </c>
      <c r="H160" s="50">
        <v>-0.97050000000000003</v>
      </c>
      <c r="I160" s="67" t="s">
        <v>2</v>
      </c>
      <c r="J160" s="70">
        <v>5.0510000000000002</v>
      </c>
    </row>
    <row r="161" spans="1:10" x14ac:dyDescent="0.4">
      <c r="A161" s="67" t="s">
        <v>20</v>
      </c>
      <c r="B161" s="69">
        <v>90.891999999999996</v>
      </c>
      <c r="C161" s="66"/>
      <c r="D161" s="67" t="s">
        <v>20</v>
      </c>
      <c r="E161" s="70">
        <v>89.902000000000001</v>
      </c>
      <c r="F161" s="66"/>
      <c r="G161" s="67" t="s">
        <v>20</v>
      </c>
      <c r="H161" s="1">
        <v>90.495000000000005</v>
      </c>
      <c r="I161" s="67" t="s">
        <v>258</v>
      </c>
      <c r="J161" s="70">
        <v>8.1929999999999996</v>
      </c>
    </row>
    <row r="162" spans="1:10" x14ac:dyDescent="0.4">
      <c r="A162" s="67" t="s">
        <v>0</v>
      </c>
      <c r="B162" s="70">
        <v>1.7000000000000001E-2</v>
      </c>
      <c r="C162" s="66"/>
      <c r="D162" s="67" t="s">
        <v>0</v>
      </c>
      <c r="E162" s="70">
        <v>1.7000000000000001E-2</v>
      </c>
      <c r="F162" s="66"/>
      <c r="G162" s="67" t="s">
        <v>0</v>
      </c>
      <c r="H162" s="70">
        <v>1.7000000000000001E-2</v>
      </c>
      <c r="I162" s="66"/>
      <c r="J162" s="66"/>
    </row>
    <row r="163" spans="1:10" x14ac:dyDescent="0.4">
      <c r="A163" s="71" t="s">
        <v>1</v>
      </c>
      <c r="B163" s="70">
        <v>2.661</v>
      </c>
      <c r="C163" s="66"/>
      <c r="D163" s="71" t="s">
        <v>1</v>
      </c>
      <c r="E163" s="70">
        <v>2.661</v>
      </c>
      <c r="F163" s="66"/>
      <c r="G163" s="71" t="s">
        <v>1</v>
      </c>
      <c r="H163" s="70">
        <v>2.661</v>
      </c>
      <c r="J163" s="66"/>
    </row>
    <row r="165" spans="1:10" x14ac:dyDescent="0.4">
      <c r="A165" s="67" t="s">
        <v>52</v>
      </c>
      <c r="B165" s="68" t="s">
        <v>205</v>
      </c>
      <c r="C165" s="66"/>
      <c r="D165" s="67" t="s">
        <v>177</v>
      </c>
      <c r="E165" s="68" t="s">
        <v>205</v>
      </c>
      <c r="F165" s="66"/>
      <c r="G165" s="67" t="s">
        <v>175</v>
      </c>
      <c r="H165" s="68" t="s">
        <v>205</v>
      </c>
      <c r="I165" s="66"/>
      <c r="J165" s="66"/>
    </row>
    <row r="166" spans="1:10" x14ac:dyDescent="0.4">
      <c r="A166" s="67" t="s">
        <v>11</v>
      </c>
      <c r="B166" s="50">
        <v>-1.6831</v>
      </c>
      <c r="C166" s="66"/>
      <c r="D166" s="67" t="s">
        <v>11</v>
      </c>
      <c r="E166" s="50">
        <v>-1.6763999999999999</v>
      </c>
      <c r="F166" s="66"/>
      <c r="G166" s="67" t="s">
        <v>11</v>
      </c>
      <c r="H166" s="50">
        <v>-1.6839</v>
      </c>
      <c r="I166" s="67" t="s">
        <v>2</v>
      </c>
      <c r="J166" s="70">
        <v>4.2510000000000003</v>
      </c>
    </row>
    <row r="167" spans="1:10" x14ac:dyDescent="0.4">
      <c r="A167" s="67" t="s">
        <v>20</v>
      </c>
      <c r="B167" s="69">
        <v>54.610999999999997</v>
      </c>
      <c r="C167" s="66"/>
      <c r="D167" s="67" t="s">
        <v>20</v>
      </c>
      <c r="E167" s="70">
        <v>53.706000000000003</v>
      </c>
      <c r="F167" s="66"/>
      <c r="G167" s="67" t="s">
        <v>20</v>
      </c>
      <c r="H167" s="1">
        <v>55.220500000000001</v>
      </c>
      <c r="I167" s="67" t="s">
        <v>258</v>
      </c>
      <c r="J167" s="70">
        <v>7.056</v>
      </c>
    </row>
    <row r="168" spans="1:10" x14ac:dyDescent="0.4">
      <c r="A168" s="67" t="s">
        <v>0</v>
      </c>
      <c r="B168" s="70">
        <v>1.7000000000000001E-2</v>
      </c>
      <c r="C168" s="66"/>
      <c r="D168" s="67" t="s">
        <v>0</v>
      </c>
      <c r="E168" s="70">
        <v>1.7000000000000001E-2</v>
      </c>
      <c r="F168" s="66"/>
      <c r="G168" s="67" t="s">
        <v>0</v>
      </c>
      <c r="H168" s="70">
        <v>4.4999999999999998E-2</v>
      </c>
      <c r="I168" s="66"/>
      <c r="J168" s="66"/>
    </row>
    <row r="169" spans="1:10" x14ac:dyDescent="0.4">
      <c r="A169" s="71" t="s">
        <v>1</v>
      </c>
      <c r="B169" s="70">
        <v>2.661</v>
      </c>
      <c r="C169" s="66"/>
      <c r="D169" s="71" t="s">
        <v>1</v>
      </c>
      <c r="E169" s="70">
        <v>2.661</v>
      </c>
      <c r="F169" s="66"/>
      <c r="G169" s="71" t="s">
        <v>1</v>
      </c>
      <c r="H169" s="70">
        <v>5.3410000000000002</v>
      </c>
      <c r="J169" s="66"/>
    </row>
    <row r="171" spans="1:10" x14ac:dyDescent="0.4">
      <c r="A171" s="67" t="s">
        <v>52</v>
      </c>
      <c r="B171" s="68" t="s">
        <v>139</v>
      </c>
      <c r="C171" s="66"/>
      <c r="D171" s="67" t="s">
        <v>177</v>
      </c>
      <c r="E171" s="68" t="s">
        <v>139</v>
      </c>
      <c r="F171" s="66"/>
      <c r="G171" s="67" t="s">
        <v>175</v>
      </c>
      <c r="H171" s="68" t="s">
        <v>139</v>
      </c>
      <c r="I171" s="66"/>
      <c r="J171" s="66"/>
    </row>
    <row r="172" spans="1:10" x14ac:dyDescent="0.4">
      <c r="A172" s="67" t="s">
        <v>11</v>
      </c>
      <c r="B172" s="50">
        <v>-6.4424999999999999</v>
      </c>
      <c r="C172" s="66"/>
      <c r="D172" s="67" t="s">
        <v>11</v>
      </c>
      <c r="E172" s="50"/>
      <c r="F172" s="66"/>
      <c r="G172" s="67" t="s">
        <v>11</v>
      </c>
      <c r="H172" s="50">
        <v>-6.4629000000000003</v>
      </c>
      <c r="I172" s="67" t="s">
        <v>2</v>
      </c>
      <c r="J172" s="70">
        <v>3.6589999999999998</v>
      </c>
    </row>
    <row r="173" spans="1:10" x14ac:dyDescent="0.4">
      <c r="A173" s="67" t="s">
        <v>20</v>
      </c>
      <c r="B173" s="69">
        <v>32.439</v>
      </c>
      <c r="C173" s="66"/>
      <c r="D173" s="67" t="s">
        <v>20</v>
      </c>
      <c r="E173" s="70"/>
      <c r="F173" s="66"/>
      <c r="G173" s="67" t="s">
        <v>20</v>
      </c>
      <c r="H173" s="1">
        <v>32.847000000000001</v>
      </c>
      <c r="I173" s="67" t="s">
        <v>258</v>
      </c>
      <c r="J173" s="70">
        <v>5.6660000000000004</v>
      </c>
    </row>
    <row r="174" spans="1:10" x14ac:dyDescent="0.4">
      <c r="A174" s="67" t="s">
        <v>0</v>
      </c>
      <c r="B174" s="70">
        <v>0.245</v>
      </c>
      <c r="C174" s="66"/>
      <c r="D174" s="67" t="s">
        <v>0</v>
      </c>
      <c r="E174" s="70">
        <v>0.245</v>
      </c>
      <c r="F174" s="66"/>
      <c r="G174" s="67" t="s">
        <v>0</v>
      </c>
      <c r="H174" s="70">
        <v>0.245</v>
      </c>
      <c r="I174" s="66"/>
      <c r="J174" s="66"/>
    </row>
    <row r="175" spans="1:10" x14ac:dyDescent="0.4">
      <c r="A175" s="71" t="s">
        <v>1</v>
      </c>
      <c r="B175" s="70">
        <v>2.0310000000000001</v>
      </c>
      <c r="C175" s="66"/>
      <c r="D175" s="71" t="s">
        <v>1</v>
      </c>
      <c r="E175" s="70">
        <v>2.0310000000000001</v>
      </c>
      <c r="F175" s="66"/>
      <c r="G175" s="71" t="s">
        <v>1</v>
      </c>
      <c r="H175" s="70">
        <v>2.0310000000000001</v>
      </c>
      <c r="J175" s="66"/>
    </row>
    <row r="177" spans="1:10" x14ac:dyDescent="0.4">
      <c r="A177" s="67" t="s">
        <v>52</v>
      </c>
      <c r="B177" s="68" t="s">
        <v>140</v>
      </c>
      <c r="C177" s="66"/>
      <c r="D177" s="67" t="s">
        <v>177</v>
      </c>
      <c r="E177" s="68" t="s">
        <v>140</v>
      </c>
      <c r="F177" s="66"/>
      <c r="G177" s="67" t="s">
        <v>175</v>
      </c>
      <c r="H177" s="68" t="s">
        <v>140</v>
      </c>
      <c r="I177" s="66"/>
      <c r="J177" s="66"/>
    </row>
    <row r="178" spans="1:10" x14ac:dyDescent="0.4">
      <c r="A178" s="67" t="s">
        <v>11</v>
      </c>
      <c r="B178" s="50">
        <v>-8.5068999999999999</v>
      </c>
      <c r="C178" s="66"/>
      <c r="D178" s="67" t="s">
        <v>11</v>
      </c>
      <c r="E178" s="50">
        <v>-8.4731000000000005</v>
      </c>
      <c r="F178" s="66"/>
      <c r="G178" s="67" t="s">
        <v>11</v>
      </c>
      <c r="H178" s="72">
        <v>-8.5477000000000007</v>
      </c>
      <c r="I178" s="67" t="s">
        <v>2</v>
      </c>
      <c r="J178" s="70">
        <v>3.2389999999999999</v>
      </c>
    </row>
    <row r="179" spans="1:10" x14ac:dyDescent="0.4">
      <c r="A179" s="67" t="s">
        <v>20</v>
      </c>
      <c r="B179" s="69">
        <v>23.344999999999999</v>
      </c>
      <c r="C179" s="66"/>
      <c r="D179" s="67" t="s">
        <v>20</v>
      </c>
      <c r="E179" s="70">
        <v>23.004000000000001</v>
      </c>
      <c r="F179" s="66"/>
      <c r="G179" s="67" t="s">
        <v>20</v>
      </c>
      <c r="H179" s="1">
        <v>23.499500000000001</v>
      </c>
      <c r="I179" s="67" t="s">
        <v>258</v>
      </c>
      <c r="J179" s="70">
        <v>5.1719999999999997</v>
      </c>
    </row>
    <row r="180" spans="1:10" x14ac:dyDescent="0.4">
      <c r="A180" s="67" t="s">
        <v>0</v>
      </c>
      <c r="B180" s="70">
        <v>0.56999999999999995</v>
      </c>
      <c r="C180" s="66"/>
      <c r="D180" s="67" t="s">
        <v>0</v>
      </c>
      <c r="E180" s="70">
        <v>0.56999999999999995</v>
      </c>
      <c r="F180" s="66"/>
      <c r="G180" s="67" t="s">
        <v>0</v>
      </c>
      <c r="H180" s="70">
        <v>0.56999999999999995</v>
      </c>
      <c r="I180" s="66"/>
      <c r="J180" s="66"/>
    </row>
    <row r="181" spans="1:10" x14ac:dyDescent="0.4">
      <c r="A181" s="71" t="s">
        <v>1</v>
      </c>
      <c r="B181" s="70">
        <v>2.2959999999999998</v>
      </c>
      <c r="C181" s="66"/>
      <c r="D181" s="71" t="s">
        <v>1</v>
      </c>
      <c r="E181" s="70">
        <v>2.2959999999999998</v>
      </c>
      <c r="F181" s="66"/>
      <c r="G181" s="71" t="s">
        <v>1</v>
      </c>
      <c r="H181" s="70">
        <v>2.2959999999999998</v>
      </c>
      <c r="J181" s="66"/>
    </row>
    <row r="183" spans="1:10" x14ac:dyDescent="0.4">
      <c r="A183" s="67" t="s">
        <v>52</v>
      </c>
      <c r="B183" s="68" t="s">
        <v>141</v>
      </c>
      <c r="C183" s="66"/>
      <c r="D183" s="67" t="s">
        <v>177</v>
      </c>
      <c r="E183" s="68" t="s">
        <v>141</v>
      </c>
      <c r="F183" s="66"/>
      <c r="G183" s="67" t="s">
        <v>175</v>
      </c>
      <c r="H183" s="68" t="s">
        <v>141</v>
      </c>
      <c r="I183" s="66"/>
      <c r="J183" s="66"/>
    </row>
    <row r="184" spans="1:10" x14ac:dyDescent="0.4">
      <c r="A184" s="67" t="s">
        <v>11</v>
      </c>
      <c r="B184" s="50">
        <v>-9.7811000000000003</v>
      </c>
      <c r="C184" s="66"/>
      <c r="D184" s="67" t="s">
        <v>11</v>
      </c>
      <c r="E184" s="50">
        <v>-10.1013</v>
      </c>
      <c r="F184" s="66"/>
      <c r="G184" s="67" t="s">
        <v>11</v>
      </c>
      <c r="H184" s="72"/>
      <c r="I184" s="67" t="s">
        <v>2</v>
      </c>
      <c r="J184" s="70"/>
    </row>
    <row r="185" spans="1:10" x14ac:dyDescent="0.4">
      <c r="A185" s="67" t="s">
        <v>20</v>
      </c>
      <c r="B185" s="69">
        <v>18.936</v>
      </c>
      <c r="C185" s="66"/>
      <c r="D185" s="67" t="s">
        <v>20</v>
      </c>
      <c r="E185" s="70">
        <v>18.306000000000001</v>
      </c>
      <c r="F185" s="66"/>
      <c r="G185" s="67" t="s">
        <v>20</v>
      </c>
      <c r="H185" s="1"/>
      <c r="I185" s="67" t="s">
        <v>258</v>
      </c>
      <c r="J185" s="70"/>
    </row>
    <row r="186" spans="1:10" x14ac:dyDescent="0.4">
      <c r="A186" s="67" t="s">
        <v>0</v>
      </c>
      <c r="B186" s="70">
        <v>1.0469999999999999</v>
      </c>
      <c r="C186" s="66"/>
      <c r="D186" s="67" t="s">
        <v>0</v>
      </c>
      <c r="E186" s="70">
        <v>1.0469999999999999</v>
      </c>
      <c r="F186" s="66"/>
      <c r="G186" s="67" t="s">
        <v>0</v>
      </c>
      <c r="H186" s="70">
        <v>1.0469999999999999</v>
      </c>
      <c r="I186" s="66"/>
      <c r="J186" s="66"/>
    </row>
    <row r="187" spans="1:10" x14ac:dyDescent="0.4">
      <c r="A187" s="71" t="s">
        <v>1</v>
      </c>
      <c r="B187" s="70">
        <v>2.7519999999999998</v>
      </c>
      <c r="C187" s="66"/>
      <c r="D187" s="71" t="s">
        <v>1</v>
      </c>
      <c r="E187" s="70">
        <v>2.7519999999999998</v>
      </c>
      <c r="F187" s="66"/>
      <c r="G187" s="71" t="s">
        <v>1</v>
      </c>
      <c r="H187" s="70">
        <v>2.7519999999999998</v>
      </c>
      <c r="J187" s="66"/>
    </row>
    <row r="189" spans="1:10" x14ac:dyDescent="0.4">
      <c r="A189" s="67" t="s">
        <v>52</v>
      </c>
      <c r="B189" s="68" t="s">
        <v>142</v>
      </c>
      <c r="C189" s="66"/>
      <c r="D189" s="67" t="s">
        <v>177</v>
      </c>
      <c r="E189" s="68" t="s">
        <v>142</v>
      </c>
      <c r="F189" s="66"/>
      <c r="G189" s="67" t="s">
        <v>175</v>
      </c>
      <c r="H189" s="68" t="s">
        <v>142</v>
      </c>
      <c r="I189" s="66"/>
      <c r="J189" s="66"/>
    </row>
    <row r="190" spans="1:10" x14ac:dyDescent="0.4">
      <c r="A190" s="67" t="s">
        <v>11</v>
      </c>
      <c r="B190" s="50">
        <v>-10.4193</v>
      </c>
      <c r="C190" s="66"/>
      <c r="D190" s="67" t="s">
        <v>11</v>
      </c>
      <c r="E190" s="50">
        <v>-10.845599999999999</v>
      </c>
      <c r="F190" s="66"/>
      <c r="G190" s="67" t="s">
        <v>11</v>
      </c>
      <c r="H190" s="72"/>
      <c r="I190" s="67" t="s">
        <v>2</v>
      </c>
      <c r="J190" s="70"/>
    </row>
    <row r="191" spans="1:10" x14ac:dyDescent="0.4">
      <c r="A191" s="67" t="s">
        <v>20</v>
      </c>
      <c r="B191" s="69">
        <v>16.143999999999998</v>
      </c>
      <c r="C191" s="66"/>
      <c r="D191" s="67" t="s">
        <v>20</v>
      </c>
      <c r="E191" s="70">
        <v>15.891999999999999</v>
      </c>
      <c r="F191" s="66"/>
      <c r="G191" s="67" t="s">
        <v>20</v>
      </c>
      <c r="H191" s="1"/>
      <c r="I191" s="67" t="s">
        <v>258</v>
      </c>
      <c r="J191" s="70"/>
    </row>
    <row r="192" spans="1:10" x14ac:dyDescent="0.4">
      <c r="A192" s="67" t="s">
        <v>0</v>
      </c>
      <c r="B192" s="70">
        <v>1.5780000000000001</v>
      </c>
      <c r="C192" s="66"/>
      <c r="D192" s="67" t="s">
        <v>0</v>
      </c>
      <c r="E192" s="70">
        <v>1.5780000000000001</v>
      </c>
      <c r="F192" s="66"/>
      <c r="G192" s="67" t="s">
        <v>0</v>
      </c>
      <c r="H192" s="70">
        <v>1.5780000000000001</v>
      </c>
      <c r="I192" s="66"/>
      <c r="J192" s="66"/>
    </row>
    <row r="193" spans="1:10" x14ac:dyDescent="0.4">
      <c r="A193" s="71" t="s">
        <v>1</v>
      </c>
      <c r="B193" s="70">
        <v>3.2</v>
      </c>
      <c r="C193" s="66"/>
      <c r="D193" s="71" t="s">
        <v>1</v>
      </c>
      <c r="E193" s="70">
        <v>3.2</v>
      </c>
      <c r="F193" s="66"/>
      <c r="G193" s="71" t="s">
        <v>1</v>
      </c>
      <c r="H193" s="70">
        <v>3.2</v>
      </c>
      <c r="J193" s="66"/>
    </row>
    <row r="195" spans="1:10" x14ac:dyDescent="0.4">
      <c r="A195" s="67" t="s">
        <v>52</v>
      </c>
      <c r="B195" s="68" t="s">
        <v>207</v>
      </c>
      <c r="C195" s="66"/>
      <c r="D195" s="67" t="s">
        <v>177</v>
      </c>
      <c r="E195" s="68" t="s">
        <v>207</v>
      </c>
      <c r="F195" s="66"/>
      <c r="G195" s="67" t="s">
        <v>175</v>
      </c>
      <c r="H195" s="68" t="s">
        <v>207</v>
      </c>
      <c r="I195" s="66"/>
      <c r="J195" s="66"/>
    </row>
    <row r="196" spans="1:10" x14ac:dyDescent="0.4">
      <c r="A196" s="67" t="s">
        <v>11</v>
      </c>
      <c r="B196" s="50">
        <v>-10.293799999999999</v>
      </c>
      <c r="C196" s="66"/>
      <c r="D196" s="67" t="s">
        <v>11</v>
      </c>
      <c r="E196" s="50"/>
      <c r="F196" s="66"/>
      <c r="G196" s="67" t="s">
        <v>11</v>
      </c>
      <c r="H196" s="72">
        <v>-10.3606</v>
      </c>
      <c r="I196" s="67" t="s">
        <v>2</v>
      </c>
      <c r="J196" s="70">
        <v>2.7610000000000001</v>
      </c>
    </row>
    <row r="197" spans="1:10" x14ac:dyDescent="0.4">
      <c r="A197" s="67" t="s">
        <v>20</v>
      </c>
      <c r="B197" s="69">
        <v>14.66</v>
      </c>
      <c r="C197" s="66"/>
      <c r="D197" s="67" t="s">
        <v>20</v>
      </c>
      <c r="E197" s="70"/>
      <c r="F197" s="66"/>
      <c r="G197" s="67" t="s">
        <v>20</v>
      </c>
      <c r="H197" s="1">
        <v>14.5915</v>
      </c>
      <c r="I197" s="67" t="s">
        <v>258</v>
      </c>
      <c r="J197" s="70">
        <v>4.4210000000000003</v>
      </c>
    </row>
    <row r="198" spans="1:10" x14ac:dyDescent="0.4">
      <c r="A198" s="67" t="s">
        <v>0</v>
      </c>
      <c r="B198" s="70">
        <v>1.784</v>
      </c>
      <c r="C198" s="66"/>
      <c r="D198" s="67" t="s">
        <v>0</v>
      </c>
      <c r="E198" s="70"/>
      <c r="F198" s="66"/>
      <c r="G198" s="67" t="s">
        <v>0</v>
      </c>
      <c r="H198" s="70">
        <v>1.784</v>
      </c>
      <c r="I198" s="66"/>
      <c r="J198" s="66"/>
    </row>
    <row r="199" spans="1:10" x14ac:dyDescent="0.4">
      <c r="A199" s="71" t="s">
        <v>1</v>
      </c>
      <c r="B199" s="70">
        <v>3.39</v>
      </c>
      <c r="C199" s="66"/>
      <c r="D199" s="71" t="s">
        <v>1</v>
      </c>
      <c r="E199" s="70"/>
      <c r="F199" s="66"/>
      <c r="G199" s="71" t="s">
        <v>1</v>
      </c>
      <c r="H199" s="70">
        <v>3.39</v>
      </c>
      <c r="J199" s="66"/>
    </row>
    <row r="201" spans="1:10" x14ac:dyDescent="0.4">
      <c r="A201" s="67" t="s">
        <v>52</v>
      </c>
      <c r="B201" s="68" t="s">
        <v>143</v>
      </c>
      <c r="C201" s="66"/>
      <c r="D201" s="67" t="s">
        <v>177</v>
      </c>
      <c r="E201" s="68" t="s">
        <v>143</v>
      </c>
      <c r="F201" s="66"/>
      <c r="G201" s="67" t="s">
        <v>175</v>
      </c>
      <c r="H201" s="68" t="s">
        <v>143</v>
      </c>
      <c r="I201" s="66"/>
      <c r="J201" s="66"/>
    </row>
    <row r="202" spans="1:10" x14ac:dyDescent="0.4">
      <c r="A202" s="67" t="s">
        <v>11</v>
      </c>
      <c r="B202" s="50">
        <v>-9.1651000000000007</v>
      </c>
      <c r="C202" s="66"/>
      <c r="D202" s="67" t="s">
        <v>11</v>
      </c>
      <c r="E202" s="50"/>
      <c r="F202" s="66"/>
      <c r="G202" s="67" t="s">
        <v>11</v>
      </c>
      <c r="H202" s="72">
        <v>-9.2744</v>
      </c>
      <c r="I202" s="67" t="s">
        <v>2</v>
      </c>
      <c r="J202" s="70">
        <v>2.7330000000000001</v>
      </c>
    </row>
    <row r="203" spans="1:10" x14ac:dyDescent="0.4">
      <c r="A203" s="67" t="s">
        <v>20</v>
      </c>
      <c r="B203" s="69">
        <v>13.996</v>
      </c>
      <c r="C203" s="66"/>
      <c r="D203" s="67" t="s">
        <v>20</v>
      </c>
      <c r="E203" s="70"/>
      <c r="F203" s="66"/>
      <c r="G203" s="67" t="s">
        <v>20</v>
      </c>
      <c r="H203" s="1">
        <v>13.952</v>
      </c>
      <c r="I203" s="67" t="s">
        <v>258</v>
      </c>
      <c r="J203" s="70">
        <v>4.3140000000000001</v>
      </c>
    </row>
    <row r="204" spans="1:10" x14ac:dyDescent="0.4">
      <c r="A204" s="67" t="s">
        <v>0</v>
      </c>
      <c r="B204" s="70">
        <v>1.843</v>
      </c>
      <c r="C204" s="66"/>
      <c r="D204" s="67" t="s">
        <v>0</v>
      </c>
      <c r="E204" s="70">
        <v>1.843</v>
      </c>
      <c r="F204" s="66"/>
      <c r="G204" s="67" t="s">
        <v>0</v>
      </c>
      <c r="H204" s="70">
        <v>1.843</v>
      </c>
      <c r="I204" s="66"/>
      <c r="J204" s="66"/>
    </row>
    <row r="205" spans="1:10" x14ac:dyDescent="0.4">
      <c r="A205" s="71" t="s">
        <v>1</v>
      </c>
      <c r="B205" s="70">
        <v>3.7130000000000001</v>
      </c>
      <c r="C205" s="66"/>
      <c r="D205" s="71" t="s">
        <v>1</v>
      </c>
      <c r="E205" s="70">
        <v>3.7130000000000001</v>
      </c>
      <c r="F205" s="66"/>
      <c r="G205" s="71" t="s">
        <v>1</v>
      </c>
      <c r="H205" s="70">
        <v>3.7130000000000001</v>
      </c>
      <c r="J205" s="66"/>
    </row>
    <row r="207" spans="1:10" x14ac:dyDescent="0.4">
      <c r="A207" s="67" t="s">
        <v>52</v>
      </c>
      <c r="B207" s="68" t="s">
        <v>166</v>
      </c>
      <c r="C207" s="66"/>
      <c r="D207" s="67" t="s">
        <v>177</v>
      </c>
      <c r="E207" s="68" t="s">
        <v>166</v>
      </c>
      <c r="F207" s="66"/>
      <c r="G207" s="67" t="s">
        <v>175</v>
      </c>
      <c r="H207" s="68" t="s">
        <v>166</v>
      </c>
      <c r="I207" s="66"/>
      <c r="J207" s="66"/>
    </row>
    <row r="208" spans="1:10" x14ac:dyDescent="0.4">
      <c r="A208" s="67" t="s">
        <v>11</v>
      </c>
      <c r="B208" s="50">
        <v>-7.3384999999999998</v>
      </c>
      <c r="C208" s="66"/>
      <c r="D208" s="67" t="s">
        <v>11</v>
      </c>
      <c r="E208" s="50"/>
      <c r="F208" s="66"/>
      <c r="G208" s="67" t="s">
        <v>11</v>
      </c>
      <c r="H208" s="72"/>
      <c r="I208" s="67" t="s">
        <v>2</v>
      </c>
      <c r="J208" s="70"/>
    </row>
    <row r="209" spans="1:10" x14ac:dyDescent="0.4">
      <c r="A209" s="67" t="s">
        <v>20</v>
      </c>
      <c r="B209" s="69">
        <v>14.199</v>
      </c>
      <c r="C209" s="66"/>
      <c r="D209" s="67" t="s">
        <v>20</v>
      </c>
      <c r="E209" s="70"/>
      <c r="F209" s="66"/>
      <c r="G209" s="67" t="s">
        <v>20</v>
      </c>
      <c r="H209" s="1"/>
      <c r="I209" s="67" t="s">
        <v>258</v>
      </c>
      <c r="J209" s="70"/>
    </row>
    <row r="210" spans="1:10" x14ac:dyDescent="0.4">
      <c r="A210" s="67" t="s">
        <v>0</v>
      </c>
      <c r="B210" s="70">
        <v>1.496</v>
      </c>
      <c r="C210" s="66"/>
      <c r="D210" s="67" t="s">
        <v>0</v>
      </c>
      <c r="E210" s="70">
        <v>1.496</v>
      </c>
      <c r="F210" s="66"/>
      <c r="G210" s="67" t="s">
        <v>0</v>
      </c>
      <c r="H210" s="70">
        <v>1.496</v>
      </c>
      <c r="I210" s="66"/>
      <c r="J210" s="66"/>
    </row>
    <row r="211" spans="1:10" x14ac:dyDescent="0.4">
      <c r="A211" s="71" t="s">
        <v>1</v>
      </c>
      <c r="B211" s="70">
        <v>3.9740000000000002</v>
      </c>
      <c r="C211" s="66"/>
      <c r="D211" s="71" t="s">
        <v>1</v>
      </c>
      <c r="E211" s="70">
        <v>3.9740000000000002</v>
      </c>
      <c r="F211" s="66"/>
      <c r="G211" s="71" t="s">
        <v>1</v>
      </c>
      <c r="H211" s="70">
        <v>3.9740000000000002</v>
      </c>
      <c r="J211" s="66"/>
    </row>
    <row r="213" spans="1:10" x14ac:dyDescent="0.4">
      <c r="A213" s="67" t="s">
        <v>52</v>
      </c>
      <c r="B213" s="68" t="s">
        <v>144</v>
      </c>
      <c r="C213" s="66"/>
      <c r="D213" s="67" t="s">
        <v>177</v>
      </c>
      <c r="E213" s="68" t="s">
        <v>144</v>
      </c>
      <c r="F213" s="66"/>
      <c r="G213" s="67" t="s">
        <v>175</v>
      </c>
      <c r="H213" s="68" t="s">
        <v>144</v>
      </c>
      <c r="I213" s="66"/>
      <c r="J213" s="66"/>
    </row>
    <row r="214" spans="1:10" x14ac:dyDescent="0.4">
      <c r="A214" s="67" t="s">
        <v>11</v>
      </c>
      <c r="B214" s="50">
        <v>-5.1764999999999999</v>
      </c>
      <c r="C214" s="66"/>
      <c r="D214" s="67" t="s">
        <v>11</v>
      </c>
      <c r="E214" s="50"/>
      <c r="F214" s="66"/>
      <c r="G214" s="67" t="s">
        <v>11</v>
      </c>
      <c r="H214" s="72"/>
      <c r="I214" s="67" t="s">
        <v>2</v>
      </c>
      <c r="J214" s="70"/>
    </row>
    <row r="215" spans="1:10" x14ac:dyDescent="0.4">
      <c r="A215" s="67" t="s">
        <v>20</v>
      </c>
      <c r="B215" s="69">
        <v>15.49</v>
      </c>
      <c r="C215" s="66"/>
      <c r="D215" s="67" t="s">
        <v>20</v>
      </c>
      <c r="E215" s="70"/>
      <c r="F215" s="66"/>
      <c r="G215" s="67" t="s">
        <v>20</v>
      </c>
      <c r="H215" s="1"/>
      <c r="I215" s="67" t="s">
        <v>258</v>
      </c>
      <c r="J215" s="70"/>
    </row>
    <row r="216" spans="1:10" x14ac:dyDescent="0.4">
      <c r="A216" s="67" t="s">
        <v>0</v>
      </c>
      <c r="B216" s="70">
        <v>0.97399999999999998</v>
      </c>
      <c r="C216" s="66"/>
      <c r="D216" s="67" t="s">
        <v>0</v>
      </c>
      <c r="E216" s="70">
        <v>0.97399999999999998</v>
      </c>
      <c r="F216" s="66"/>
      <c r="G216" s="67" t="s">
        <v>0</v>
      </c>
      <c r="H216" s="70">
        <v>0.97399999999999998</v>
      </c>
      <c r="I216" s="66"/>
      <c r="J216" s="66"/>
    </row>
    <row r="217" spans="1:10" x14ac:dyDescent="0.4">
      <c r="A217" s="71" t="s">
        <v>1</v>
      </c>
      <c r="B217" s="70">
        <v>4.2569999999999997</v>
      </c>
      <c r="C217" s="66"/>
      <c r="D217" s="71" t="s">
        <v>1</v>
      </c>
      <c r="E217" s="70">
        <v>4.2569999999999997</v>
      </c>
      <c r="F217" s="66"/>
      <c r="G217" s="71" t="s">
        <v>1</v>
      </c>
      <c r="H217" s="70">
        <v>4.2569999999999997</v>
      </c>
      <c r="J217" s="66"/>
    </row>
    <row r="219" spans="1:10" x14ac:dyDescent="0.4">
      <c r="A219" s="67" t="s">
        <v>52</v>
      </c>
      <c r="B219" s="68" t="s">
        <v>119</v>
      </c>
      <c r="C219" s="66"/>
      <c r="D219" s="67" t="s">
        <v>177</v>
      </c>
      <c r="E219" s="68" t="s">
        <v>119</v>
      </c>
      <c r="F219" s="66"/>
      <c r="G219" s="67" t="s">
        <v>175</v>
      </c>
      <c r="H219" s="68" t="s">
        <v>119</v>
      </c>
      <c r="I219" s="66"/>
      <c r="J219" s="66"/>
    </row>
    <row r="220" spans="1:10" x14ac:dyDescent="0.4">
      <c r="A220" s="67" t="s">
        <v>11</v>
      </c>
      <c r="B220" s="50">
        <v>-2.8289</v>
      </c>
      <c r="C220" s="66"/>
      <c r="D220" s="67" t="s">
        <v>11</v>
      </c>
      <c r="E220" s="50"/>
      <c r="F220" s="66"/>
      <c r="G220" s="67" t="s">
        <v>11</v>
      </c>
      <c r="H220" s="72">
        <v>-2.8250000000000002</v>
      </c>
      <c r="I220" s="67" t="s">
        <v>2</v>
      </c>
      <c r="J220" s="70">
        <v>2.9529999999999998</v>
      </c>
    </row>
    <row r="221" spans="1:10" x14ac:dyDescent="0.4">
      <c r="A221" s="67" t="s">
        <v>20</v>
      </c>
      <c r="B221" s="69">
        <v>18.004999999999999</v>
      </c>
      <c r="C221" s="66"/>
      <c r="D221" s="67" t="s">
        <v>20</v>
      </c>
      <c r="E221" s="70"/>
      <c r="F221" s="66"/>
      <c r="G221" s="67" t="s">
        <v>20</v>
      </c>
      <c r="H221" s="1">
        <v>18.114000000000001</v>
      </c>
      <c r="I221" s="67" t="s">
        <v>258</v>
      </c>
      <c r="J221" s="70">
        <v>4.798</v>
      </c>
    </row>
    <row r="222" spans="1:10" x14ac:dyDescent="0.4">
      <c r="A222" s="67" t="s">
        <v>0</v>
      </c>
      <c r="B222" s="70">
        <v>0.52400000000000002</v>
      </c>
      <c r="C222" s="66"/>
      <c r="D222" s="67" t="s">
        <v>0</v>
      </c>
      <c r="E222" s="70">
        <v>0.52400000000000002</v>
      </c>
      <c r="F222" s="66"/>
      <c r="G222" s="67" t="s">
        <v>0</v>
      </c>
      <c r="H222" s="70">
        <v>0.52400000000000002</v>
      </c>
      <c r="I222" s="66"/>
      <c r="J222" s="66"/>
    </row>
    <row r="223" spans="1:10" x14ac:dyDescent="0.4">
      <c r="A223" s="71" t="s">
        <v>1</v>
      </c>
      <c r="B223" s="70">
        <v>4.4649999999999999</v>
      </c>
      <c r="C223" s="66"/>
      <c r="D223" s="71" t="s">
        <v>1</v>
      </c>
      <c r="E223" s="70">
        <v>4.4649999999999999</v>
      </c>
      <c r="F223" s="66"/>
      <c r="G223" s="71" t="s">
        <v>1</v>
      </c>
      <c r="H223" s="70">
        <v>4.4649999999999999</v>
      </c>
      <c r="J223" s="66"/>
    </row>
    <row r="225" spans="1:10" x14ac:dyDescent="0.4">
      <c r="A225" s="67" t="s">
        <v>52</v>
      </c>
      <c r="B225" s="68" t="s">
        <v>145</v>
      </c>
      <c r="C225" s="66"/>
      <c r="D225" s="67" t="s">
        <v>177</v>
      </c>
      <c r="E225" s="68" t="s">
        <v>145</v>
      </c>
      <c r="F225" s="66"/>
      <c r="G225" s="67" t="s">
        <v>175</v>
      </c>
      <c r="H225" s="68" t="s">
        <v>145</v>
      </c>
      <c r="I225" s="66"/>
      <c r="J225" s="66"/>
    </row>
    <row r="226" spans="1:10" x14ac:dyDescent="0.4">
      <c r="A226" s="67" t="s">
        <v>11</v>
      </c>
      <c r="B226" s="50">
        <v>-0.90480000000000005</v>
      </c>
      <c r="C226" s="66"/>
      <c r="D226" s="67" t="s">
        <v>11</v>
      </c>
      <c r="E226" s="50"/>
      <c r="F226" s="66"/>
      <c r="G226" s="67" t="s">
        <v>11</v>
      </c>
      <c r="H226" s="72">
        <v>-0.90620000000000001</v>
      </c>
      <c r="I226" s="67" t="s">
        <v>2</v>
      </c>
      <c r="J226" s="70">
        <v>3.008</v>
      </c>
    </row>
    <row r="227" spans="1:10" x14ac:dyDescent="0.4">
      <c r="A227" s="67" t="s">
        <v>20</v>
      </c>
      <c r="B227" s="69">
        <v>23.254999999999999</v>
      </c>
      <c r="C227" s="66"/>
      <c r="D227" s="67" t="s">
        <v>20</v>
      </c>
      <c r="E227" s="70"/>
      <c r="F227" s="66"/>
      <c r="G227" s="67" t="s">
        <v>20</v>
      </c>
      <c r="H227" s="1">
        <v>23.277999999999999</v>
      </c>
      <c r="I227" s="67" t="s">
        <v>258</v>
      </c>
      <c r="J227" s="70">
        <v>5.9420000000000002</v>
      </c>
    </row>
    <row r="228" spans="1:10" x14ac:dyDescent="0.4">
      <c r="A228" s="67" t="s">
        <v>0</v>
      </c>
      <c r="B228" s="70">
        <v>0.248</v>
      </c>
      <c r="C228" s="66"/>
      <c r="D228" s="67" t="s">
        <v>0</v>
      </c>
      <c r="E228" s="70">
        <v>0.248</v>
      </c>
      <c r="F228" s="66"/>
      <c r="G228" s="67" t="s">
        <v>0</v>
      </c>
      <c r="H228" s="70">
        <v>0.248</v>
      </c>
      <c r="I228" s="66"/>
      <c r="J228" s="66"/>
    </row>
    <row r="229" spans="1:10" x14ac:dyDescent="0.4">
      <c r="A229" s="71" t="s">
        <v>1</v>
      </c>
      <c r="B229" s="70">
        <v>4.83</v>
      </c>
      <c r="C229" s="66"/>
      <c r="D229" s="71" t="s">
        <v>1</v>
      </c>
      <c r="E229" s="70">
        <v>4.83</v>
      </c>
      <c r="F229" s="66"/>
      <c r="G229" s="71" t="s">
        <v>1</v>
      </c>
      <c r="H229" s="70">
        <v>4.83</v>
      </c>
      <c r="J229" s="66"/>
    </row>
    <row r="231" spans="1:10" x14ac:dyDescent="0.4">
      <c r="A231" s="67" t="s">
        <v>52</v>
      </c>
      <c r="B231" s="68" t="s">
        <v>146</v>
      </c>
      <c r="C231" s="66"/>
      <c r="D231" s="67" t="s">
        <v>177</v>
      </c>
      <c r="E231" s="68" t="s">
        <v>146</v>
      </c>
      <c r="F231" s="66"/>
      <c r="G231" s="67" t="s">
        <v>175</v>
      </c>
      <c r="H231" s="68" t="s">
        <v>146</v>
      </c>
      <c r="I231" s="66"/>
      <c r="J231" s="66"/>
    </row>
    <row r="232" spans="1:10" x14ac:dyDescent="0.4">
      <c r="A232" s="67" t="s">
        <v>11</v>
      </c>
      <c r="B232" s="50">
        <v>-2.7149000000000001</v>
      </c>
      <c r="C232" s="66"/>
      <c r="D232" s="67" t="s">
        <v>11</v>
      </c>
      <c r="E232" s="50">
        <v>-2.7168000000000001</v>
      </c>
      <c r="F232" s="66"/>
      <c r="G232" s="67" t="s">
        <v>11</v>
      </c>
      <c r="H232" s="72">
        <v>-2.7040000000000002</v>
      </c>
      <c r="I232" s="67" t="s">
        <v>2</v>
      </c>
      <c r="J232" s="70">
        <v>3.423</v>
      </c>
    </row>
    <row r="233" spans="1:10" x14ac:dyDescent="0.4">
      <c r="A233" s="67" t="s">
        <v>20</v>
      </c>
      <c r="B233" s="69">
        <v>27.58</v>
      </c>
      <c r="C233" s="66"/>
      <c r="D233" s="67" t="s">
        <v>20</v>
      </c>
      <c r="E233" s="70">
        <v>28.093</v>
      </c>
      <c r="F233" s="66"/>
      <c r="G233" s="67" t="s">
        <v>20</v>
      </c>
      <c r="H233" s="1">
        <v>28.282499999999999</v>
      </c>
      <c r="I233" s="67" t="s">
        <v>258</v>
      </c>
      <c r="J233" s="70">
        <v>5.5759999999999996</v>
      </c>
    </row>
    <row r="234" spans="1:10" x14ac:dyDescent="0.4">
      <c r="A234" s="67" t="s">
        <v>0</v>
      </c>
      <c r="B234" s="70">
        <v>0.21299999999999999</v>
      </c>
      <c r="C234" s="66"/>
      <c r="D234" s="67" t="s">
        <v>0</v>
      </c>
      <c r="E234" s="70">
        <v>0.21299999999999999</v>
      </c>
      <c r="F234" s="66"/>
      <c r="G234" s="67" t="s">
        <v>0</v>
      </c>
      <c r="H234" s="70">
        <v>0.21299999999999999</v>
      </c>
      <c r="I234" s="66"/>
      <c r="J234" s="66"/>
    </row>
    <row r="235" spans="1:10" x14ac:dyDescent="0.4">
      <c r="A235" s="71" t="s">
        <v>1</v>
      </c>
      <c r="B235" s="70">
        <v>3.8929999999999998</v>
      </c>
      <c r="C235" s="66"/>
      <c r="D235" s="71" t="s">
        <v>1</v>
      </c>
      <c r="E235" s="70">
        <v>3.8929999999999998</v>
      </c>
      <c r="F235" s="66"/>
      <c r="G235" s="71" t="s">
        <v>1</v>
      </c>
      <c r="H235" s="70">
        <v>3.8929999999999998</v>
      </c>
      <c r="J235" s="66"/>
    </row>
    <row r="237" spans="1:10" x14ac:dyDescent="0.4">
      <c r="A237" s="67" t="s">
        <v>52</v>
      </c>
      <c r="B237" s="68" t="s">
        <v>208</v>
      </c>
      <c r="C237" s="66"/>
      <c r="D237" s="67" t="s">
        <v>177</v>
      </c>
      <c r="E237" s="68" t="s">
        <v>208</v>
      </c>
      <c r="F237" s="66"/>
      <c r="G237" s="67" t="s">
        <v>175</v>
      </c>
      <c r="H237" s="68" t="s">
        <v>208</v>
      </c>
      <c r="I237" s="66"/>
      <c r="J237" s="66"/>
    </row>
    <row r="238" spans="1:10" x14ac:dyDescent="0.4">
      <c r="A238" s="67" t="s">
        <v>11</v>
      </c>
      <c r="B238" s="50">
        <v>-3.9552999999999998</v>
      </c>
      <c r="C238" s="66"/>
      <c r="D238" s="67" t="s">
        <v>11</v>
      </c>
      <c r="E238" s="50">
        <v>-3.9352999999999998</v>
      </c>
      <c r="F238" s="66"/>
      <c r="G238" s="67" t="s">
        <v>11</v>
      </c>
      <c r="H238" s="72"/>
      <c r="I238" s="67" t="s">
        <v>2</v>
      </c>
      <c r="J238" s="70"/>
    </row>
    <row r="239" spans="1:10" x14ac:dyDescent="0.4">
      <c r="A239" s="67" t="s">
        <v>20</v>
      </c>
      <c r="B239" s="69">
        <v>27.879000000000001</v>
      </c>
      <c r="C239" s="66"/>
      <c r="D239" s="67" t="s">
        <v>20</v>
      </c>
      <c r="E239" s="70">
        <v>27.64</v>
      </c>
      <c r="F239" s="66"/>
      <c r="G239" s="67" t="s">
        <v>20</v>
      </c>
      <c r="H239" s="1"/>
      <c r="I239" s="67" t="s">
        <v>258</v>
      </c>
      <c r="J239" s="70"/>
    </row>
    <row r="240" spans="1:10" x14ac:dyDescent="0.4">
      <c r="A240" s="67" t="s">
        <v>0</v>
      </c>
      <c r="B240" s="70">
        <v>0.28299999999999997</v>
      </c>
      <c r="C240" s="66"/>
      <c r="D240" s="67" t="s">
        <v>0</v>
      </c>
      <c r="E240" s="70">
        <v>0.28299999999999997</v>
      </c>
      <c r="F240" s="66"/>
      <c r="G240" s="67" t="s">
        <v>0</v>
      </c>
      <c r="H240" s="70">
        <v>0.28299999999999997</v>
      </c>
      <c r="I240" s="66"/>
      <c r="J240" s="66"/>
    </row>
    <row r="241" spans="1:10" x14ac:dyDescent="0.4">
      <c r="A241" s="71" t="s">
        <v>1</v>
      </c>
      <c r="B241" s="70">
        <v>3.54</v>
      </c>
      <c r="C241" s="66"/>
      <c r="D241" s="71" t="s">
        <v>1</v>
      </c>
      <c r="E241" s="70">
        <v>3.54</v>
      </c>
      <c r="F241" s="66"/>
      <c r="G241" s="71" t="s">
        <v>1</v>
      </c>
      <c r="H241" s="70">
        <v>3.54</v>
      </c>
      <c r="J241" s="66"/>
    </row>
    <row r="243" spans="1:10" x14ac:dyDescent="0.4">
      <c r="A243" s="67" t="s">
        <v>52</v>
      </c>
      <c r="B243" s="68" t="s">
        <v>210</v>
      </c>
      <c r="C243" s="66"/>
      <c r="D243" s="67" t="s">
        <v>177</v>
      </c>
      <c r="E243" s="68" t="s">
        <v>210</v>
      </c>
      <c r="F243" s="66"/>
      <c r="G243" s="67" t="s">
        <v>175</v>
      </c>
      <c r="H243" s="68" t="s">
        <v>210</v>
      </c>
      <c r="I243" s="66"/>
      <c r="J243" s="66"/>
    </row>
    <row r="244" spans="1:10" x14ac:dyDescent="0.4">
      <c r="A244" s="67" t="s">
        <v>11</v>
      </c>
      <c r="B244" s="50">
        <v>-3.8006000000000002</v>
      </c>
      <c r="C244" s="66"/>
      <c r="D244" s="67" t="s">
        <v>11</v>
      </c>
      <c r="E244" s="50">
        <v>-3.8904999999999998</v>
      </c>
      <c r="F244" s="66"/>
      <c r="G244" s="67" t="s">
        <v>11</v>
      </c>
      <c r="H244" s="72">
        <v>-3.8386999999999998</v>
      </c>
      <c r="I244" s="67" t="s">
        <v>2</v>
      </c>
      <c r="J244" s="70">
        <v>3.3940000000000001</v>
      </c>
    </row>
    <row r="245" spans="1:10" x14ac:dyDescent="0.4">
      <c r="A245" s="67" t="s">
        <v>20</v>
      </c>
      <c r="B245" s="69">
        <v>27.491</v>
      </c>
      <c r="C245" s="66"/>
      <c r="D245" s="67" t="s">
        <v>20</v>
      </c>
      <c r="E245" s="70">
        <v>27.119</v>
      </c>
      <c r="F245" s="66"/>
      <c r="G245" s="67" t="s">
        <v>20</v>
      </c>
      <c r="H245" s="1">
        <v>27.408999999999999</v>
      </c>
      <c r="I245" s="67" t="s">
        <v>258</v>
      </c>
      <c r="J245" s="70">
        <v>5.4950000000000001</v>
      </c>
    </row>
    <row r="246" spans="1:10" x14ac:dyDescent="0.4">
      <c r="A246" s="67" t="s">
        <v>0</v>
      </c>
      <c r="B246" s="70">
        <v>0.30599999999999999</v>
      </c>
      <c r="C246" s="66"/>
      <c r="D246" s="67" t="s">
        <v>0</v>
      </c>
      <c r="E246" s="70">
        <v>0.30599999999999999</v>
      </c>
      <c r="F246" s="66"/>
      <c r="G246" s="67" t="s">
        <v>0</v>
      </c>
      <c r="H246" s="70">
        <v>0.30599999999999999</v>
      </c>
      <c r="I246" s="66"/>
      <c r="J246" s="66"/>
    </row>
    <row r="247" spans="1:10" x14ac:dyDescent="0.4">
      <c r="A247" s="71" t="s">
        <v>1</v>
      </c>
      <c r="B247" s="70">
        <v>3.3769999999999998</v>
      </c>
      <c r="C247" s="66"/>
      <c r="D247" s="71" t="s">
        <v>1</v>
      </c>
      <c r="E247" s="70">
        <v>3.3769999999999998</v>
      </c>
      <c r="F247" s="66"/>
      <c r="G247" s="71" t="s">
        <v>1</v>
      </c>
      <c r="H247" s="70">
        <v>3.3769999999999998</v>
      </c>
      <c r="J247" s="66"/>
    </row>
    <row r="249" spans="1:10" x14ac:dyDescent="0.4">
      <c r="A249" s="67" t="s">
        <v>52</v>
      </c>
      <c r="B249" s="68" t="s">
        <v>241</v>
      </c>
      <c r="C249" s="66"/>
      <c r="D249" s="67" t="s">
        <v>177</v>
      </c>
      <c r="E249" s="68" t="s">
        <v>241</v>
      </c>
      <c r="F249" s="66"/>
      <c r="G249" s="67" t="s">
        <v>175</v>
      </c>
      <c r="H249" s="68" t="s">
        <v>241</v>
      </c>
      <c r="I249" s="66"/>
      <c r="J249" s="66"/>
    </row>
    <row r="250" spans="1:10" x14ac:dyDescent="0.4">
      <c r="A250" s="67" t="s">
        <v>11</v>
      </c>
      <c r="B250" s="50"/>
      <c r="C250" s="66"/>
      <c r="D250" s="67" t="s">
        <v>11</v>
      </c>
      <c r="E250" s="50">
        <v>-1.0550999999999999</v>
      </c>
      <c r="F250" s="66"/>
      <c r="G250" s="67" t="s">
        <v>11</v>
      </c>
      <c r="H250" s="72"/>
      <c r="I250" s="67" t="s">
        <v>2</v>
      </c>
      <c r="J250" s="70"/>
    </row>
    <row r="251" spans="1:10" x14ac:dyDescent="0.4">
      <c r="A251" s="67" t="s">
        <v>20</v>
      </c>
      <c r="B251" s="69"/>
      <c r="C251" s="66"/>
      <c r="D251" s="67" t="s">
        <v>20</v>
      </c>
      <c r="E251" s="70">
        <v>35.594999999999999</v>
      </c>
      <c r="F251" s="66"/>
      <c r="G251" s="67" t="s">
        <v>20</v>
      </c>
      <c r="H251" s="1"/>
      <c r="I251" s="67" t="s">
        <v>258</v>
      </c>
      <c r="J251" s="70"/>
    </row>
    <row r="252" spans="1:10" x14ac:dyDescent="0.4">
      <c r="A252" s="67" t="s">
        <v>0</v>
      </c>
      <c r="B252" s="70">
        <v>0.113</v>
      </c>
      <c r="C252" s="66"/>
      <c r="D252" s="67" t="s">
        <v>0</v>
      </c>
      <c r="E252" s="70">
        <v>0.113</v>
      </c>
      <c r="F252" s="66"/>
      <c r="G252" s="67" t="s">
        <v>0</v>
      </c>
      <c r="H252" s="70">
        <v>0.113</v>
      </c>
      <c r="I252" s="66"/>
      <c r="J252" s="66"/>
    </row>
    <row r="253" spans="1:10" x14ac:dyDescent="0.4">
      <c r="A253" s="71" t="s">
        <v>1</v>
      </c>
      <c r="B253" s="70">
        <v>3.835</v>
      </c>
      <c r="C253" s="66"/>
      <c r="D253" s="71" t="s">
        <v>1</v>
      </c>
      <c r="E253" s="70">
        <v>3.835</v>
      </c>
      <c r="F253" s="66"/>
      <c r="G253" s="71" t="s">
        <v>1</v>
      </c>
      <c r="H253" s="70">
        <v>3.835</v>
      </c>
      <c r="J253" s="66"/>
    </row>
    <row r="255" spans="1:10" x14ac:dyDescent="0.4">
      <c r="A255" s="67" t="s">
        <v>52</v>
      </c>
      <c r="B255" s="68" t="s">
        <v>147</v>
      </c>
      <c r="C255" s="66"/>
      <c r="D255" s="67" t="s">
        <v>177</v>
      </c>
      <c r="E255" s="68" t="s">
        <v>147</v>
      </c>
      <c r="F255" s="66"/>
      <c r="G255" s="67" t="s">
        <v>175</v>
      </c>
      <c r="H255" s="68" t="s">
        <v>147</v>
      </c>
      <c r="I255" s="66"/>
      <c r="J255" s="66"/>
    </row>
    <row r="256" spans="1:10" x14ac:dyDescent="0.4">
      <c r="A256" s="67" t="s">
        <v>11</v>
      </c>
      <c r="B256" s="50">
        <v>-0.85399999999999998</v>
      </c>
      <c r="C256" s="66"/>
      <c r="D256" s="67" t="s">
        <v>11</v>
      </c>
      <c r="E256" s="50">
        <v>-0.85660000000000003</v>
      </c>
      <c r="F256" s="66"/>
      <c r="G256" s="67" t="s">
        <v>11</v>
      </c>
      <c r="H256" s="72">
        <v>-0.86029999999999995</v>
      </c>
      <c r="I256" s="67" t="s">
        <v>2</v>
      </c>
      <c r="J256" s="70">
        <v>5.5119999999999996</v>
      </c>
    </row>
    <row r="257" spans="1:10" x14ac:dyDescent="0.4">
      <c r="A257" s="67" t="s">
        <v>20</v>
      </c>
      <c r="B257" s="69">
        <v>114.992</v>
      </c>
      <c r="C257" s="66"/>
      <c r="D257" s="67" t="s">
        <v>20</v>
      </c>
      <c r="E257" s="70">
        <v>114.05200000000001</v>
      </c>
      <c r="F257" s="66"/>
      <c r="G257" s="67" t="s">
        <v>20</v>
      </c>
      <c r="H257" s="1">
        <v>117.0235</v>
      </c>
      <c r="I257" s="67" t="s">
        <v>258</v>
      </c>
      <c r="J257" s="70">
        <v>8.8940000000000001</v>
      </c>
    </row>
    <row r="258" spans="1:10" x14ac:dyDescent="0.4">
      <c r="A258" s="67" t="s">
        <v>0</v>
      </c>
      <c r="B258" s="70">
        <v>1.2E-2</v>
      </c>
      <c r="C258" s="66"/>
      <c r="D258" s="67" t="s">
        <v>0</v>
      </c>
      <c r="E258" s="70">
        <v>1.2E-2</v>
      </c>
      <c r="F258" s="66"/>
      <c r="G258" s="67" t="s">
        <v>0</v>
      </c>
      <c r="H258" s="70">
        <v>1.2E-2</v>
      </c>
      <c r="I258" s="66"/>
      <c r="J258" s="66"/>
    </row>
    <row r="259" spans="1:10" x14ac:dyDescent="0.4">
      <c r="A259" s="71" t="s">
        <v>1</v>
      </c>
      <c r="B259" s="70">
        <v>2.29</v>
      </c>
      <c r="C259" s="66"/>
      <c r="D259" s="71" t="s">
        <v>1</v>
      </c>
      <c r="E259" s="70">
        <v>2.29</v>
      </c>
      <c r="F259" s="66"/>
      <c r="G259" s="71" t="s">
        <v>1</v>
      </c>
      <c r="H259" s="70">
        <v>2.29</v>
      </c>
      <c r="J259" s="66"/>
    </row>
    <row r="261" spans="1:10" x14ac:dyDescent="0.4">
      <c r="A261" s="67" t="s">
        <v>52</v>
      </c>
      <c r="B261" s="68" t="s">
        <v>148</v>
      </c>
      <c r="C261" s="66"/>
      <c r="D261" s="67" t="s">
        <v>177</v>
      </c>
      <c r="E261" s="68" t="s">
        <v>148</v>
      </c>
      <c r="F261" s="66"/>
      <c r="G261" s="67" t="s">
        <v>175</v>
      </c>
      <c r="H261" s="68" t="s">
        <v>148</v>
      </c>
      <c r="I261" s="66"/>
      <c r="J261" s="66"/>
    </row>
    <row r="262" spans="1:10" x14ac:dyDescent="0.4">
      <c r="A262" s="67" t="s">
        <v>11</v>
      </c>
      <c r="B262" s="50">
        <v>-1.9059999999999999</v>
      </c>
      <c r="C262" s="66"/>
      <c r="D262" s="67" t="s">
        <v>11</v>
      </c>
      <c r="E262" s="50">
        <v>-1.919</v>
      </c>
      <c r="F262" s="66"/>
      <c r="G262" s="67" t="s">
        <v>11</v>
      </c>
      <c r="H262" s="72">
        <v>-1.903</v>
      </c>
      <c r="I262" s="67" t="s">
        <v>2</v>
      </c>
      <c r="J262" s="70">
        <v>4.4790000000000001</v>
      </c>
    </row>
    <row r="263" spans="1:10" x14ac:dyDescent="0.4">
      <c r="A263" s="67" t="s">
        <v>20</v>
      </c>
      <c r="B263" s="69">
        <v>64.069999999999993</v>
      </c>
      <c r="C263" s="66"/>
      <c r="D263" s="67" t="s">
        <v>20</v>
      </c>
      <c r="E263" s="70">
        <v>63.643000000000001</v>
      </c>
      <c r="F263" s="66"/>
      <c r="G263" s="67" t="s">
        <v>20</v>
      </c>
      <c r="H263" s="1">
        <v>63.853499999999997</v>
      </c>
      <c r="I263" s="67" t="s">
        <v>258</v>
      </c>
      <c r="J263" s="70">
        <v>7.3520000000000003</v>
      </c>
    </row>
    <row r="264" spans="1:10" x14ac:dyDescent="0.4">
      <c r="A264" s="67" t="s">
        <v>0</v>
      </c>
      <c r="B264" s="70">
        <v>5.3999999999999999E-2</v>
      </c>
      <c r="C264" s="66"/>
      <c r="D264" s="67" t="s">
        <v>0</v>
      </c>
      <c r="E264" s="70">
        <v>5.3999999999999999E-2</v>
      </c>
      <c r="F264" s="66"/>
      <c r="G264" s="67" t="s">
        <v>0</v>
      </c>
      <c r="H264" s="70">
        <v>5.3999999999999999E-2</v>
      </c>
      <c r="I264" s="66"/>
      <c r="J264" s="66"/>
    </row>
    <row r="265" spans="1:10" x14ac:dyDescent="0.4">
      <c r="A265" s="71" t="s">
        <v>1</v>
      </c>
      <c r="B265" s="70">
        <v>1.897</v>
      </c>
      <c r="C265" s="66"/>
      <c r="D265" s="71" t="s">
        <v>1</v>
      </c>
      <c r="E265" s="70">
        <v>1.897</v>
      </c>
      <c r="F265" s="66"/>
      <c r="G265" s="71" t="s">
        <v>1</v>
      </c>
      <c r="H265" s="70">
        <v>1.897</v>
      </c>
      <c r="J265" s="66"/>
    </row>
    <row r="267" spans="1:10" x14ac:dyDescent="0.4">
      <c r="A267" s="67" t="s">
        <v>52</v>
      </c>
      <c r="B267" s="68" t="s">
        <v>211</v>
      </c>
      <c r="C267" s="66"/>
      <c r="D267" s="67" t="s">
        <v>177</v>
      </c>
      <c r="E267" s="68" t="s">
        <v>211</v>
      </c>
      <c r="F267" s="66"/>
      <c r="G267" s="67" t="s">
        <v>175</v>
      </c>
      <c r="H267" s="68" t="s">
        <v>211</v>
      </c>
      <c r="I267" s="66"/>
      <c r="J267" s="66"/>
    </row>
    <row r="268" spans="1:10" x14ac:dyDescent="0.4">
      <c r="A268" s="67" t="s">
        <v>11</v>
      </c>
      <c r="B268" s="50">
        <v>-4.9352999999999998</v>
      </c>
      <c r="C268" s="66"/>
      <c r="D268" s="67" t="s">
        <v>11</v>
      </c>
      <c r="E268" s="50">
        <v>-4.8025000000000002</v>
      </c>
      <c r="F268" s="66"/>
      <c r="G268" s="67" t="s">
        <v>11</v>
      </c>
      <c r="H268" s="72"/>
      <c r="I268" s="67" t="s">
        <v>2</v>
      </c>
      <c r="J268" s="70"/>
    </row>
    <row r="269" spans="1:10" x14ac:dyDescent="0.4">
      <c r="A269" s="67" t="s">
        <v>20</v>
      </c>
      <c r="B269" s="69">
        <v>37.030999999999999</v>
      </c>
      <c r="C269" s="66"/>
      <c r="D269" s="67" t="s">
        <v>20</v>
      </c>
      <c r="E269" s="70">
        <v>37.673000000000002</v>
      </c>
      <c r="F269" s="66"/>
      <c r="G269" s="67" t="s">
        <v>20</v>
      </c>
      <c r="H269" s="1"/>
      <c r="I269" s="67" t="s">
        <v>258</v>
      </c>
      <c r="J269" s="70"/>
    </row>
    <row r="270" spans="1:10" x14ac:dyDescent="0.4">
      <c r="A270" s="67" t="s">
        <v>0</v>
      </c>
      <c r="B270" s="70">
        <v>0.155</v>
      </c>
      <c r="C270" s="66"/>
      <c r="D270" s="67" t="s">
        <v>0</v>
      </c>
      <c r="E270" s="70">
        <v>0.155</v>
      </c>
      <c r="F270" s="66"/>
      <c r="G270" s="67" t="s">
        <v>0</v>
      </c>
      <c r="H270" s="70">
        <v>0.155</v>
      </c>
      <c r="I270" s="66"/>
      <c r="J270" s="66"/>
    </row>
    <row r="271" spans="1:10" x14ac:dyDescent="0.4">
      <c r="A271" s="71" t="s">
        <v>1</v>
      </c>
      <c r="B271" s="70">
        <v>1.5609999999999999</v>
      </c>
      <c r="C271" s="66"/>
      <c r="D271" s="71" t="s">
        <v>1</v>
      </c>
      <c r="E271" s="70">
        <v>1.5609999999999999</v>
      </c>
      <c r="F271" s="66"/>
      <c r="G271" s="71" t="s">
        <v>1</v>
      </c>
      <c r="H271" s="70">
        <v>1.5609999999999999</v>
      </c>
      <c r="J271" s="66"/>
    </row>
    <row r="273" spans="1:10" x14ac:dyDescent="0.4">
      <c r="A273" s="67" t="s">
        <v>52</v>
      </c>
      <c r="B273" s="68" t="s">
        <v>149</v>
      </c>
      <c r="C273" s="66"/>
      <c r="D273" s="67" t="s">
        <v>177</v>
      </c>
      <c r="E273" s="68" t="s">
        <v>149</v>
      </c>
      <c r="F273" s="66"/>
      <c r="G273" s="67" t="s">
        <v>175</v>
      </c>
      <c r="H273" s="68" t="s">
        <v>149</v>
      </c>
      <c r="I273" s="66"/>
      <c r="J273" s="66"/>
    </row>
    <row r="274" spans="1:10" x14ac:dyDescent="0.4">
      <c r="A274" s="67" t="s">
        <v>11</v>
      </c>
      <c r="B274" s="50">
        <v>-5.9314999999999998</v>
      </c>
      <c r="C274" s="66"/>
      <c r="D274" s="67" t="s">
        <v>11</v>
      </c>
      <c r="E274" s="50">
        <v>-4.8025000000000002</v>
      </c>
      <c r="F274" s="66"/>
      <c r="G274" s="67" t="s">
        <v>11</v>
      </c>
      <c r="H274" s="72">
        <v>-5.8357999999999999</v>
      </c>
      <c r="I274" s="67" t="s">
        <v>2</v>
      </c>
      <c r="J274" s="70">
        <v>3.2610000000000001</v>
      </c>
    </row>
    <row r="275" spans="1:10" x14ac:dyDescent="0.4">
      <c r="A275" s="67" t="s">
        <v>20</v>
      </c>
      <c r="B275" s="69">
        <v>26.295999999999999</v>
      </c>
      <c r="C275" s="66"/>
      <c r="D275" s="67" t="s">
        <v>20</v>
      </c>
      <c r="E275" s="70">
        <v>37.673000000000002</v>
      </c>
      <c r="F275" s="66"/>
      <c r="G275" s="67" t="s">
        <v>20</v>
      </c>
      <c r="H275" s="1">
        <v>26.506499999999999</v>
      </c>
      <c r="I275" s="67" t="s">
        <v>258</v>
      </c>
      <c r="J275" s="70">
        <v>5.7560000000000002</v>
      </c>
    </row>
    <row r="276" spans="1:10" x14ac:dyDescent="0.4">
      <c r="A276" s="67" t="s">
        <v>0</v>
      </c>
      <c r="B276" s="70">
        <v>0.24399999999999999</v>
      </c>
      <c r="C276" s="66"/>
      <c r="D276" s="67" t="s">
        <v>0</v>
      </c>
      <c r="E276" s="70">
        <v>0.24399999999999999</v>
      </c>
      <c r="F276" s="66"/>
      <c r="G276" s="67" t="s">
        <v>0</v>
      </c>
      <c r="H276" s="70">
        <v>0.24399999999999999</v>
      </c>
      <c r="I276" s="66"/>
      <c r="J276" s="66"/>
    </row>
    <row r="277" spans="1:10" x14ac:dyDescent="0.4">
      <c r="A277" s="71" t="s">
        <v>1</v>
      </c>
      <c r="B277" s="70">
        <v>3.3029999999999999</v>
      </c>
      <c r="C277" s="66"/>
      <c r="D277" s="71" t="s">
        <v>1</v>
      </c>
      <c r="E277" s="70">
        <v>3.3029999999999999</v>
      </c>
      <c r="F277" s="66"/>
      <c r="G277" s="71" t="s">
        <v>1</v>
      </c>
      <c r="H277" s="70">
        <v>3.3029999999999999</v>
      </c>
      <c r="J277" s="66"/>
    </row>
    <row r="279" spans="1:10" x14ac:dyDescent="0.4">
      <c r="A279" s="67" t="s">
        <v>52</v>
      </c>
      <c r="B279" s="68" t="s">
        <v>212</v>
      </c>
      <c r="C279" s="66"/>
      <c r="D279" s="67" t="s">
        <v>177</v>
      </c>
      <c r="E279" s="68" t="s">
        <v>212</v>
      </c>
      <c r="F279" s="66"/>
      <c r="G279" s="67" t="s">
        <v>175</v>
      </c>
      <c r="H279" s="68" t="s">
        <v>212</v>
      </c>
      <c r="I279" s="66"/>
      <c r="J279" s="66"/>
    </row>
    <row r="280" spans="1:10" x14ac:dyDescent="0.4">
      <c r="A280" s="67" t="s">
        <v>11</v>
      </c>
      <c r="B280" s="50">
        <v>-4.7728999999999999</v>
      </c>
      <c r="C280" s="66"/>
      <c r="D280" s="67" t="s">
        <v>11</v>
      </c>
      <c r="E280" s="50">
        <v>-4.6452999999999998</v>
      </c>
      <c r="F280" s="66"/>
      <c r="G280" s="67" t="s">
        <v>11</v>
      </c>
      <c r="H280" s="72">
        <v>-4.7519999999999998</v>
      </c>
      <c r="I280" s="67" t="s">
        <v>2</v>
      </c>
      <c r="J280" s="70">
        <v>3.766</v>
      </c>
    </row>
    <row r="281" spans="1:10" x14ac:dyDescent="0.4">
      <c r="A281" s="67" t="s">
        <v>20</v>
      </c>
      <c r="B281" s="69">
        <v>36.56</v>
      </c>
      <c r="C281" s="66"/>
      <c r="D281" s="67" t="s">
        <v>20</v>
      </c>
      <c r="E281" s="70">
        <v>36.375</v>
      </c>
      <c r="F281" s="66"/>
      <c r="G281" s="67" t="s">
        <v>20</v>
      </c>
      <c r="H281" s="1">
        <v>36.521500000000003</v>
      </c>
      <c r="I281" s="67" t="s">
        <v>258</v>
      </c>
      <c r="J281" s="70">
        <v>5.9480000000000004</v>
      </c>
    </row>
    <row r="282" spans="1:10" x14ac:dyDescent="0.4">
      <c r="A282" s="67" t="s">
        <v>0</v>
      </c>
      <c r="B282" s="70">
        <v>0.19600000000000001</v>
      </c>
      <c r="C282" s="66"/>
      <c r="D282" s="67" t="s">
        <v>0</v>
      </c>
      <c r="E282" s="70">
        <v>0.19600000000000001</v>
      </c>
      <c r="F282" s="66"/>
      <c r="G282" s="67" t="s">
        <v>0</v>
      </c>
      <c r="H282" s="70">
        <v>0.19600000000000001</v>
      </c>
      <c r="I282" s="66"/>
      <c r="J282" s="66"/>
    </row>
    <row r="283" spans="1:10" x14ac:dyDescent="0.4">
      <c r="A283" s="71" t="s">
        <v>1</v>
      </c>
      <c r="B283" s="70">
        <v>1.9350000000000001</v>
      </c>
      <c r="C283" s="66"/>
      <c r="D283" s="71" t="s">
        <v>1</v>
      </c>
      <c r="E283" s="70">
        <v>1.9350000000000001</v>
      </c>
      <c r="F283" s="66"/>
      <c r="G283" s="71" t="s">
        <v>1</v>
      </c>
      <c r="H283" s="70">
        <v>1.9350000000000001</v>
      </c>
      <c r="J283" s="66"/>
    </row>
    <row r="285" spans="1:10" x14ac:dyDescent="0.4">
      <c r="A285" s="67" t="s">
        <v>52</v>
      </c>
      <c r="B285" s="68" t="s">
        <v>167</v>
      </c>
      <c r="C285" s="66"/>
      <c r="D285" s="67" t="s">
        <v>177</v>
      </c>
      <c r="E285" s="68" t="s">
        <v>167</v>
      </c>
      <c r="F285" s="66"/>
      <c r="G285" s="67" t="s">
        <v>175</v>
      </c>
      <c r="H285" s="68" t="s">
        <v>167</v>
      </c>
      <c r="I285" s="66"/>
      <c r="J285" s="66"/>
    </row>
    <row r="286" spans="1:10" x14ac:dyDescent="0.4">
      <c r="A286" s="67" t="s">
        <v>11</v>
      </c>
      <c r="B286" s="50">
        <v>-4.7591000000000001</v>
      </c>
      <c r="C286" s="66"/>
      <c r="D286" s="67" t="s">
        <v>11</v>
      </c>
      <c r="E286" s="50">
        <v>-4.6281999999999996</v>
      </c>
      <c r="F286" s="66"/>
      <c r="G286" s="67" t="s">
        <v>11</v>
      </c>
      <c r="H286" s="72"/>
      <c r="I286" s="67" t="s">
        <v>2</v>
      </c>
      <c r="J286" s="70"/>
    </row>
    <row r="287" spans="1:10" x14ac:dyDescent="0.4">
      <c r="A287" s="67" t="s">
        <v>20</v>
      </c>
      <c r="B287" s="69">
        <v>35.473999999999997</v>
      </c>
      <c r="C287" s="66"/>
      <c r="D287" s="67" t="s">
        <v>20</v>
      </c>
      <c r="E287" s="70">
        <v>35.308</v>
      </c>
      <c r="F287" s="66"/>
      <c r="G287" s="67" t="s">
        <v>20</v>
      </c>
      <c r="H287" s="1"/>
      <c r="I287" s="67" t="s">
        <v>258</v>
      </c>
      <c r="J287" s="70"/>
    </row>
    <row r="288" spans="1:10" x14ac:dyDescent="0.4">
      <c r="A288" s="67" t="s">
        <v>0</v>
      </c>
      <c r="B288" s="70">
        <v>0.20599999999999999</v>
      </c>
      <c r="C288" s="66"/>
      <c r="D288" s="67" t="s">
        <v>0</v>
      </c>
      <c r="E288" s="70">
        <v>0.20599999999999999</v>
      </c>
      <c r="F288" s="66"/>
      <c r="G288" s="67" t="s">
        <v>0</v>
      </c>
      <c r="H288" s="70">
        <v>0.20599999999999999</v>
      </c>
      <c r="I288" s="66"/>
      <c r="J288" s="66"/>
    </row>
    <row r="289" spans="1:10" x14ac:dyDescent="0.4">
      <c r="A289" s="71" t="s">
        <v>1</v>
      </c>
      <c r="B289" s="70">
        <v>1.94</v>
      </c>
      <c r="C289" s="66"/>
      <c r="D289" s="71" t="s">
        <v>1</v>
      </c>
      <c r="E289" s="70">
        <v>1.94</v>
      </c>
      <c r="F289" s="66"/>
      <c r="G289" s="71" t="s">
        <v>1</v>
      </c>
      <c r="H289" s="70">
        <v>1.94</v>
      </c>
      <c r="J289" s="66"/>
    </row>
    <row r="291" spans="1:10" x14ac:dyDescent="0.4">
      <c r="A291" s="67" t="s">
        <v>52</v>
      </c>
      <c r="B291" s="68" t="s">
        <v>213</v>
      </c>
      <c r="C291" s="66"/>
      <c r="D291" s="67" t="s">
        <v>177</v>
      </c>
      <c r="E291" s="68" t="s">
        <v>213</v>
      </c>
      <c r="F291" s="66"/>
      <c r="G291" s="67" t="s">
        <v>175</v>
      </c>
      <c r="H291" s="68" t="s">
        <v>213</v>
      </c>
      <c r="I291" s="66"/>
      <c r="J291" s="66"/>
    </row>
    <row r="292" spans="1:10" x14ac:dyDescent="0.4">
      <c r="A292" s="67" t="s">
        <v>11</v>
      </c>
      <c r="B292" s="50">
        <v>-4.7409999999999997</v>
      </c>
      <c r="C292" s="66"/>
      <c r="D292" s="67" t="s">
        <v>11</v>
      </c>
      <c r="E292" s="50"/>
      <c r="F292" s="66"/>
      <c r="G292" s="67" t="s">
        <v>11</v>
      </c>
      <c r="H292" s="72"/>
      <c r="I292" s="67" t="s">
        <v>2</v>
      </c>
      <c r="J292" s="70"/>
    </row>
    <row r="293" spans="1:10" x14ac:dyDescent="0.4">
      <c r="A293" s="67" t="s">
        <v>20</v>
      </c>
      <c r="B293" s="69">
        <v>34.51</v>
      </c>
      <c r="C293" s="66"/>
      <c r="D293" s="67" t="s">
        <v>20</v>
      </c>
      <c r="E293" s="70"/>
      <c r="F293" s="66"/>
      <c r="G293" s="67" t="s">
        <v>20</v>
      </c>
      <c r="H293" s="1"/>
      <c r="I293" s="67" t="s">
        <v>258</v>
      </c>
      <c r="J293" s="70"/>
    </row>
    <row r="294" spans="1:10" x14ac:dyDescent="0.4">
      <c r="A294" s="67" t="s">
        <v>0</v>
      </c>
      <c r="B294" s="70">
        <v>0.215</v>
      </c>
      <c r="C294" s="66"/>
      <c r="D294" s="67" t="s">
        <v>0</v>
      </c>
      <c r="E294" s="70">
        <v>0.215</v>
      </c>
      <c r="F294" s="66"/>
      <c r="G294" s="67" t="s">
        <v>0</v>
      </c>
      <c r="H294" s="70">
        <v>0.215</v>
      </c>
      <c r="I294" s="66"/>
      <c r="J294" s="66"/>
    </row>
    <row r="295" spans="1:10" x14ac:dyDescent="0.4">
      <c r="A295" s="71" t="s">
        <v>1</v>
      </c>
      <c r="B295" s="70">
        <v>1.968</v>
      </c>
      <c r="C295" s="66"/>
      <c r="D295" s="71" t="s">
        <v>1</v>
      </c>
      <c r="E295" s="70">
        <v>1.968</v>
      </c>
      <c r="F295" s="66"/>
      <c r="G295" s="71" t="s">
        <v>1</v>
      </c>
      <c r="H295" s="70">
        <v>1.968</v>
      </c>
      <c r="J295" s="66"/>
    </row>
    <row r="297" spans="1:10" x14ac:dyDescent="0.4">
      <c r="A297" s="67" t="s">
        <v>52</v>
      </c>
      <c r="B297" s="68" t="s">
        <v>214</v>
      </c>
      <c r="C297" s="66"/>
      <c r="D297" s="67" t="s">
        <v>177</v>
      </c>
      <c r="E297" s="68" t="s">
        <v>214</v>
      </c>
      <c r="F297" s="66"/>
      <c r="G297" s="67" t="s">
        <v>175</v>
      </c>
      <c r="H297" s="68" t="s">
        <v>214</v>
      </c>
      <c r="I297" s="66"/>
      <c r="J297" s="66"/>
    </row>
    <row r="298" spans="1:10" x14ac:dyDescent="0.4">
      <c r="A298" s="67" t="s">
        <v>11</v>
      </c>
      <c r="B298" s="50">
        <v>-4.7081</v>
      </c>
      <c r="C298" s="66"/>
      <c r="D298" s="67" t="s">
        <v>11</v>
      </c>
      <c r="E298" s="50"/>
      <c r="F298" s="66"/>
      <c r="G298" s="67" t="s">
        <v>11</v>
      </c>
      <c r="H298" s="72">
        <v>-4.6965000000000003</v>
      </c>
      <c r="I298" s="67" t="s">
        <v>2</v>
      </c>
      <c r="J298" s="70">
        <v>3.6819999999999999</v>
      </c>
    </row>
    <row r="299" spans="1:10" x14ac:dyDescent="0.4">
      <c r="A299" s="67" t="s">
        <v>20</v>
      </c>
      <c r="B299" s="69">
        <v>34.261000000000003</v>
      </c>
      <c r="C299" s="66"/>
      <c r="D299" s="67" t="s">
        <v>20</v>
      </c>
      <c r="E299" s="70"/>
      <c r="F299" s="66"/>
      <c r="G299" s="67" t="s">
        <v>20</v>
      </c>
      <c r="H299" s="1">
        <v>34.336500000000001</v>
      </c>
      <c r="I299" s="67" t="s">
        <v>258</v>
      </c>
      <c r="J299" s="70">
        <v>5.85</v>
      </c>
    </row>
    <row r="300" spans="1:10" x14ac:dyDescent="0.4">
      <c r="A300" s="67" t="s">
        <v>0</v>
      </c>
      <c r="B300" s="70">
        <v>0.222</v>
      </c>
      <c r="C300" s="66"/>
      <c r="D300" s="67" t="s">
        <v>0</v>
      </c>
      <c r="E300" s="70">
        <v>0.222</v>
      </c>
      <c r="F300" s="66"/>
      <c r="G300" s="67" t="s">
        <v>0</v>
      </c>
      <c r="H300" s="70">
        <v>0.222</v>
      </c>
      <c r="I300" s="66"/>
      <c r="J300" s="66"/>
    </row>
    <row r="301" spans="1:10" x14ac:dyDescent="0.4">
      <c r="A301" s="71" t="s">
        <v>1</v>
      </c>
      <c r="B301" s="70">
        <v>2.0339999999999998</v>
      </c>
      <c r="C301" s="66"/>
      <c r="D301" s="71" t="s">
        <v>1</v>
      </c>
      <c r="E301" s="70">
        <v>2.0339999999999998</v>
      </c>
      <c r="F301" s="66"/>
      <c r="G301" s="71" t="s">
        <v>1</v>
      </c>
      <c r="H301" s="70">
        <v>2.0339999999999998</v>
      </c>
      <c r="J301" s="66"/>
    </row>
    <row r="303" spans="1:10" x14ac:dyDescent="0.4">
      <c r="A303" s="67" t="s">
        <v>52</v>
      </c>
      <c r="B303" s="68" t="s">
        <v>150</v>
      </c>
      <c r="C303" s="66"/>
      <c r="D303" s="67" t="s">
        <v>177</v>
      </c>
      <c r="E303" s="68" t="s">
        <v>150</v>
      </c>
      <c r="F303" s="66"/>
      <c r="G303" s="67" t="s">
        <v>175</v>
      </c>
      <c r="H303" s="68" t="s">
        <v>150</v>
      </c>
      <c r="I303" s="66"/>
      <c r="J303" s="66"/>
    </row>
    <row r="304" spans="1:10" x14ac:dyDescent="0.4">
      <c r="A304" s="67" t="s">
        <v>11</v>
      </c>
      <c r="B304" s="50">
        <v>-10.2569</v>
      </c>
      <c r="C304" s="66"/>
      <c r="D304" s="67" t="s">
        <v>11</v>
      </c>
      <c r="E304" s="50">
        <v>-10.207000000000001</v>
      </c>
      <c r="F304" s="66"/>
      <c r="G304" s="67" t="s">
        <v>11</v>
      </c>
      <c r="H304" s="50">
        <v>-10.246499999999999</v>
      </c>
      <c r="I304" s="67" t="s">
        <v>2</v>
      </c>
      <c r="J304" s="70">
        <v>4.0510000000000002</v>
      </c>
    </row>
    <row r="305" spans="1:10" x14ac:dyDescent="0.4">
      <c r="A305" s="67" t="s">
        <v>20</v>
      </c>
      <c r="B305" s="69">
        <v>41.97</v>
      </c>
      <c r="C305" s="66"/>
      <c r="D305" s="67" t="s">
        <v>20</v>
      </c>
      <c r="E305" s="70">
        <v>49.917000000000002</v>
      </c>
      <c r="F305" s="66"/>
      <c r="G305" s="67" t="s">
        <v>20</v>
      </c>
      <c r="H305" s="1">
        <f>92.558/2</f>
        <v>46.279000000000003</v>
      </c>
      <c r="I305" s="67" t="s">
        <v>258</v>
      </c>
      <c r="J305" s="70">
        <v>6.5140000000000002</v>
      </c>
    </row>
    <row r="306" spans="1:10" x14ac:dyDescent="0.4">
      <c r="A306" s="67" t="s">
        <v>0</v>
      </c>
      <c r="B306" s="70">
        <v>8.5999999999999993E-2</v>
      </c>
      <c r="C306" s="66"/>
      <c r="D306" s="67" t="s">
        <v>0</v>
      </c>
      <c r="E306" s="70">
        <v>0.222</v>
      </c>
      <c r="F306" s="66"/>
      <c r="G306" s="67" t="s">
        <v>0</v>
      </c>
      <c r="H306" s="70">
        <v>0.222</v>
      </c>
      <c r="I306" s="66"/>
      <c r="J306" s="66"/>
    </row>
    <row r="307" spans="1:10" x14ac:dyDescent="0.4">
      <c r="A307" s="71" t="s">
        <v>1</v>
      </c>
      <c r="B307" s="70">
        <v>2.0790000000000002</v>
      </c>
      <c r="C307" s="66"/>
      <c r="D307" s="71" t="s">
        <v>1</v>
      </c>
      <c r="E307" s="70">
        <v>2.0339999999999998</v>
      </c>
      <c r="F307" s="66"/>
      <c r="G307" s="71" t="s">
        <v>1</v>
      </c>
      <c r="H307" s="70">
        <v>2.0339999999999998</v>
      </c>
      <c r="J307" s="66"/>
    </row>
    <row r="309" spans="1:10" x14ac:dyDescent="0.4">
      <c r="A309" s="67" t="s">
        <v>52</v>
      </c>
      <c r="B309" s="68" t="s">
        <v>151</v>
      </c>
      <c r="C309" s="66"/>
      <c r="D309" s="67" t="s">
        <v>177</v>
      </c>
      <c r="E309" s="68" t="s">
        <v>151</v>
      </c>
      <c r="F309" s="66"/>
      <c r="G309" s="67" t="s">
        <v>175</v>
      </c>
      <c r="H309" s="68" t="s">
        <v>151</v>
      </c>
      <c r="I309" s="66"/>
      <c r="J309" s="66"/>
    </row>
    <row r="310" spans="1:10" x14ac:dyDescent="0.4">
      <c r="A310" s="67" t="s">
        <v>11</v>
      </c>
      <c r="B310" s="50">
        <v>-14.027699999999999</v>
      </c>
      <c r="C310" s="66"/>
      <c r="D310" s="67" t="s">
        <v>11</v>
      </c>
      <c r="E310" s="50">
        <v>-13.9885</v>
      </c>
      <c r="F310" s="66"/>
      <c r="G310" s="67" t="s">
        <v>11</v>
      </c>
      <c r="H310" s="50">
        <v>-14.0761</v>
      </c>
      <c r="I310" s="67" t="s">
        <v>2</v>
      </c>
      <c r="J310" s="70">
        <v>3.6139999999999999</v>
      </c>
    </row>
    <row r="311" spans="1:10" x14ac:dyDescent="0.4">
      <c r="A311" s="67" t="s">
        <v>20</v>
      </c>
      <c r="B311" s="69">
        <v>32.067</v>
      </c>
      <c r="C311" s="66"/>
      <c r="D311" s="67" t="s">
        <v>20</v>
      </c>
      <c r="E311" s="70">
        <v>32.893000000000001</v>
      </c>
      <c r="F311" s="66"/>
      <c r="G311" s="67" t="s">
        <v>20</v>
      </c>
      <c r="H311" s="1">
        <v>32.631999999999998</v>
      </c>
      <c r="I311" s="67" t="s">
        <v>258</v>
      </c>
      <c r="J311" s="70">
        <v>5.77</v>
      </c>
    </row>
    <row r="312" spans="1:10" x14ac:dyDescent="0.4">
      <c r="A312" s="67" t="s">
        <v>0</v>
      </c>
      <c r="B312" s="70">
        <v>0.20499999999999999</v>
      </c>
      <c r="C312" s="66"/>
      <c r="D312" s="67" t="s">
        <v>0</v>
      </c>
      <c r="E312" s="70">
        <v>0.20499999999999999</v>
      </c>
      <c r="F312" s="66"/>
      <c r="G312" s="67" t="s">
        <v>0</v>
      </c>
      <c r="H312" s="70">
        <v>0.20499999999999999</v>
      </c>
      <c r="I312" s="66"/>
      <c r="J312" s="66"/>
    </row>
    <row r="313" spans="1:10" x14ac:dyDescent="0.4">
      <c r="A313" s="71" t="s">
        <v>1</v>
      </c>
      <c r="B313" s="70">
        <v>1.9410000000000001</v>
      </c>
      <c r="C313" s="66"/>
      <c r="D313" s="71" t="s">
        <v>1</v>
      </c>
      <c r="E313" s="70">
        <v>1.9410000000000001</v>
      </c>
      <c r="F313" s="66"/>
      <c r="G313" s="71" t="s">
        <v>1</v>
      </c>
      <c r="H313" s="70">
        <v>1.9410000000000001</v>
      </c>
      <c r="J313" s="66"/>
    </row>
    <row r="315" spans="1:10" x14ac:dyDescent="0.4">
      <c r="A315" s="67" t="s">
        <v>52</v>
      </c>
      <c r="B315" s="68" t="s">
        <v>215</v>
      </c>
      <c r="C315" s="66"/>
      <c r="D315" s="67" t="s">
        <v>177</v>
      </c>
      <c r="E315" s="68" t="s">
        <v>215</v>
      </c>
      <c r="F315" s="66"/>
      <c r="G315" s="67" t="s">
        <v>175</v>
      </c>
      <c r="H315" s="68" t="s">
        <v>215</v>
      </c>
      <c r="I315" s="66"/>
      <c r="J315" s="66"/>
    </row>
    <row r="316" spans="1:10" x14ac:dyDescent="0.4">
      <c r="A316" s="67" t="s">
        <v>11</v>
      </c>
      <c r="B316" s="50">
        <v>-4.6154999999999999</v>
      </c>
      <c r="C316" s="66"/>
      <c r="D316" s="67" t="s">
        <v>11</v>
      </c>
      <c r="E316" s="50">
        <v>-4.4863</v>
      </c>
      <c r="F316" s="66"/>
      <c r="G316" s="67" t="s">
        <v>11</v>
      </c>
      <c r="H316" s="50">
        <v>-4.6154999999999999</v>
      </c>
      <c r="I316" s="67" t="s">
        <v>2</v>
      </c>
      <c r="J316" s="70">
        <v>3.64</v>
      </c>
    </row>
    <row r="317" spans="1:10" x14ac:dyDescent="0.4">
      <c r="A317" s="67" t="s">
        <v>20</v>
      </c>
      <c r="B317" s="69">
        <v>31.927</v>
      </c>
      <c r="C317" s="66"/>
      <c r="D317" s="67" t="s">
        <v>20</v>
      </c>
      <c r="E317" s="70">
        <v>32.481999999999999</v>
      </c>
      <c r="F317" s="66"/>
      <c r="G317" s="67" t="s">
        <v>20</v>
      </c>
      <c r="H317" s="1">
        <v>32.5</v>
      </c>
      <c r="I317" s="67" t="s">
        <v>258</v>
      </c>
      <c r="J317" s="70">
        <v>5.6639999999999997</v>
      </c>
    </row>
    <row r="318" spans="1:10" x14ac:dyDescent="0.4">
      <c r="A318" s="67" t="s">
        <v>0</v>
      </c>
      <c r="B318" s="70">
        <v>0.245</v>
      </c>
      <c r="C318" s="66"/>
      <c r="D318" s="67" t="s">
        <v>0</v>
      </c>
      <c r="E318" s="70">
        <v>0.245</v>
      </c>
      <c r="F318" s="66"/>
      <c r="G318" s="67" t="s">
        <v>0</v>
      </c>
      <c r="H318" s="70">
        <v>0.245</v>
      </c>
      <c r="I318" s="66"/>
      <c r="J318" s="66"/>
    </row>
    <row r="319" spans="1:10" x14ac:dyDescent="0.4">
      <c r="A319" s="71" t="s">
        <v>1</v>
      </c>
      <c r="B319" s="70">
        <v>2.1549999999999998</v>
      </c>
      <c r="C319" s="66"/>
      <c r="D319" s="71" t="s">
        <v>1</v>
      </c>
      <c r="E319" s="70">
        <v>2.1549999999999998</v>
      </c>
      <c r="F319" s="66"/>
      <c r="G319" s="71" t="s">
        <v>1</v>
      </c>
      <c r="H319" s="70">
        <v>2.1549999999999998</v>
      </c>
      <c r="J319" s="66"/>
    </row>
    <row r="321" spans="1:10" x14ac:dyDescent="0.4">
      <c r="A321" s="67" t="s">
        <v>52</v>
      </c>
      <c r="B321" s="68" t="s">
        <v>152</v>
      </c>
      <c r="C321" s="66"/>
      <c r="D321" s="67" t="s">
        <v>177</v>
      </c>
      <c r="E321" s="68" t="s">
        <v>152</v>
      </c>
      <c r="F321" s="66"/>
      <c r="G321" s="67" t="s">
        <v>175</v>
      </c>
      <c r="H321" s="68" t="s">
        <v>152</v>
      </c>
      <c r="I321" s="66"/>
      <c r="J321" s="66"/>
    </row>
    <row r="322" spans="1:10" x14ac:dyDescent="0.4">
      <c r="A322" s="67" t="s">
        <v>11</v>
      </c>
      <c r="B322" s="50">
        <v>-4.5854999999999997</v>
      </c>
      <c r="C322" s="66"/>
      <c r="D322" s="67" t="s">
        <v>11</v>
      </c>
      <c r="E322" s="50">
        <v>-4.4598000000000004</v>
      </c>
      <c r="F322" s="66"/>
      <c r="G322" s="67" t="s">
        <v>11</v>
      </c>
      <c r="H322" s="50">
        <v>-4.5872999999999999</v>
      </c>
      <c r="I322" s="67" t="s">
        <v>2</v>
      </c>
      <c r="J322" s="70">
        <v>3.6269999999999998</v>
      </c>
    </row>
    <row r="323" spans="1:10" x14ac:dyDescent="0.4">
      <c r="A323" s="67" t="s">
        <v>20</v>
      </c>
      <c r="B323" s="69">
        <v>31.471</v>
      </c>
      <c r="C323" s="66"/>
      <c r="D323" s="67" t="s">
        <v>20</v>
      </c>
      <c r="E323" s="70">
        <v>32.030999999999999</v>
      </c>
      <c r="F323" s="66"/>
      <c r="G323" s="67" t="s">
        <v>20</v>
      </c>
      <c r="H323" s="1">
        <v>31.987500000000001</v>
      </c>
      <c r="I323" s="67" t="s">
        <v>258</v>
      </c>
      <c r="J323" s="70">
        <v>5.6159999999999997</v>
      </c>
    </row>
    <row r="324" spans="1:10" x14ac:dyDescent="0.4">
      <c r="A324" s="67" t="s">
        <v>0</v>
      </c>
      <c r="B324" s="70">
        <v>0.252</v>
      </c>
      <c r="C324" s="66"/>
      <c r="D324" s="67" t="s">
        <v>0</v>
      </c>
      <c r="E324" s="70">
        <v>0.252</v>
      </c>
      <c r="F324" s="66"/>
      <c r="G324" s="67" t="s">
        <v>0</v>
      </c>
      <c r="H324" s="70">
        <v>0.252</v>
      </c>
      <c r="I324" s="66"/>
      <c r="J324" s="66"/>
    </row>
    <row r="325" spans="1:10" x14ac:dyDescent="0.4">
      <c r="A325" s="71" t="s">
        <v>1</v>
      </c>
      <c r="B325" s="70">
        <v>2.173</v>
      </c>
      <c r="C325" s="66"/>
      <c r="D325" s="71" t="s">
        <v>1</v>
      </c>
      <c r="E325" s="70">
        <v>2.173</v>
      </c>
      <c r="F325" s="66"/>
      <c r="G325" s="71" t="s">
        <v>1</v>
      </c>
      <c r="H325" s="70">
        <v>2.173</v>
      </c>
      <c r="J325" s="66"/>
    </row>
    <row r="327" spans="1:10" x14ac:dyDescent="0.4">
      <c r="A327" s="67" t="s">
        <v>52</v>
      </c>
      <c r="B327" s="68" t="s">
        <v>216</v>
      </c>
      <c r="C327" s="66"/>
      <c r="D327" s="67" t="s">
        <v>177</v>
      </c>
      <c r="E327" s="68" t="s">
        <v>216</v>
      </c>
      <c r="F327" s="66"/>
      <c r="G327" s="67" t="s">
        <v>175</v>
      </c>
      <c r="H327" s="68" t="s">
        <v>216</v>
      </c>
      <c r="I327" s="66"/>
      <c r="J327" s="66"/>
    </row>
    <row r="328" spans="1:10" x14ac:dyDescent="0.4">
      <c r="A328" s="67" t="s">
        <v>11</v>
      </c>
      <c r="B328" s="50">
        <v>-4.5587</v>
      </c>
      <c r="C328" s="66"/>
      <c r="D328" s="67" t="s">
        <v>11</v>
      </c>
      <c r="E328" s="50">
        <v>-4.4374000000000002</v>
      </c>
      <c r="F328" s="66"/>
      <c r="G328" s="67" t="s">
        <v>11</v>
      </c>
      <c r="H328" s="50">
        <v>-4.5682999999999998</v>
      </c>
      <c r="I328" s="67" t="s">
        <v>2</v>
      </c>
      <c r="J328" s="70">
        <v>3.609</v>
      </c>
    </row>
    <row r="329" spans="1:10" x14ac:dyDescent="0.4">
      <c r="A329" s="67" t="s">
        <v>20</v>
      </c>
      <c r="B329" s="69">
        <v>30.943999999999999</v>
      </c>
      <c r="C329" s="66"/>
      <c r="D329" s="67" t="s">
        <v>20</v>
      </c>
      <c r="E329" s="70">
        <v>31.593</v>
      </c>
      <c r="F329" s="66"/>
      <c r="G329" s="67" t="s">
        <v>20</v>
      </c>
      <c r="H329" s="1">
        <v>31.452500000000001</v>
      </c>
      <c r="I329" s="67" t="s">
        <v>258</v>
      </c>
      <c r="J329" s="70">
        <v>5.5780000000000003</v>
      </c>
    </row>
    <row r="330" spans="1:10" x14ac:dyDescent="0.4">
      <c r="A330" s="67" t="s">
        <v>0</v>
      </c>
      <c r="B330" s="70">
        <v>0.252</v>
      </c>
      <c r="C330" s="66"/>
      <c r="D330" s="67" t="s">
        <v>0</v>
      </c>
      <c r="E330" s="70">
        <v>0.252</v>
      </c>
      <c r="F330" s="66"/>
      <c r="G330" s="67" t="s">
        <v>0</v>
      </c>
      <c r="H330" s="70">
        <v>0.25800000000000001</v>
      </c>
      <c r="I330" s="66"/>
      <c r="J330" s="66"/>
    </row>
    <row r="331" spans="1:10" x14ac:dyDescent="0.4">
      <c r="A331" s="71" t="s">
        <v>1</v>
      </c>
      <c r="B331" s="70">
        <v>2.173</v>
      </c>
      <c r="C331" s="66"/>
      <c r="D331" s="71" t="s">
        <v>1</v>
      </c>
      <c r="E331" s="70">
        <v>2.173</v>
      </c>
      <c r="F331" s="66"/>
      <c r="G331" s="71" t="s">
        <v>1</v>
      </c>
      <c r="H331" s="70">
        <v>1.9790000000000001</v>
      </c>
      <c r="J331" s="66"/>
    </row>
    <row r="333" spans="1:10" x14ac:dyDescent="0.4">
      <c r="A333" s="67" t="s">
        <v>52</v>
      </c>
      <c r="B333" s="68" t="s">
        <v>153</v>
      </c>
      <c r="C333" s="66"/>
      <c r="D333" s="67" t="s">
        <v>177</v>
      </c>
      <c r="E333" s="68" t="s">
        <v>153</v>
      </c>
      <c r="F333" s="66"/>
      <c r="G333" s="67" t="s">
        <v>175</v>
      </c>
      <c r="H333" s="68" t="s">
        <v>153</v>
      </c>
      <c r="I333" s="66"/>
      <c r="J333" s="66"/>
    </row>
    <row r="334" spans="1:10" x14ac:dyDescent="0.4">
      <c r="A334" s="67" t="s">
        <v>11</v>
      </c>
      <c r="B334" s="50">
        <v>-4.5407999999999999</v>
      </c>
      <c r="C334" s="66"/>
      <c r="D334" s="67" t="s">
        <v>11</v>
      </c>
      <c r="E334" s="50">
        <v>-4.4248000000000003</v>
      </c>
      <c r="F334" s="66"/>
      <c r="G334" s="67" t="s">
        <v>11</v>
      </c>
      <c r="H334" s="50">
        <v>-4.5574000000000003</v>
      </c>
      <c r="I334" s="67" t="s">
        <v>2</v>
      </c>
      <c r="J334" s="70">
        <v>3.5870000000000002</v>
      </c>
    </row>
    <row r="335" spans="1:10" x14ac:dyDescent="0.4">
      <c r="A335" s="67" t="s">
        <v>20</v>
      </c>
      <c r="B335" s="69">
        <v>30.492000000000001</v>
      </c>
      <c r="C335" s="66"/>
      <c r="D335" s="67" t="s">
        <v>20</v>
      </c>
      <c r="E335" s="70">
        <v>31.103999999999999</v>
      </c>
      <c r="F335" s="66"/>
      <c r="G335" s="67" t="s">
        <v>20</v>
      </c>
      <c r="H335" s="1">
        <v>30.9025</v>
      </c>
      <c r="I335" s="67" t="s">
        <v>258</v>
      </c>
      <c r="J335" s="70">
        <v>5.5460000000000003</v>
      </c>
    </row>
    <row r="336" spans="1:10" x14ac:dyDescent="0.4">
      <c r="A336" s="67" t="s">
        <v>0</v>
      </c>
      <c r="B336" s="70">
        <v>0.26500000000000001</v>
      </c>
      <c r="C336" s="66"/>
      <c r="D336" s="67" t="s">
        <v>0</v>
      </c>
      <c r="E336" s="70">
        <v>0.26500000000000001</v>
      </c>
      <c r="F336" s="66"/>
      <c r="G336" s="67" t="s">
        <v>0</v>
      </c>
      <c r="H336" s="70">
        <v>0.26500000000000001</v>
      </c>
      <c r="I336" s="66"/>
      <c r="J336" s="66"/>
    </row>
    <row r="337" spans="1:10" x14ac:dyDescent="0.4">
      <c r="A337" s="71" t="s">
        <v>1</v>
      </c>
      <c r="B337" s="70">
        <v>2.036</v>
      </c>
      <c r="C337" s="66"/>
      <c r="D337" s="71" t="s">
        <v>1</v>
      </c>
      <c r="E337" s="70">
        <v>2.036</v>
      </c>
      <c r="F337" s="66"/>
      <c r="G337" s="71" t="s">
        <v>1</v>
      </c>
      <c r="H337" s="70">
        <v>2.036</v>
      </c>
      <c r="J337" s="66"/>
    </row>
    <row r="339" spans="1:10" x14ac:dyDescent="0.4">
      <c r="A339" s="67" t="s">
        <v>52</v>
      </c>
      <c r="B339" s="68" t="s">
        <v>244</v>
      </c>
      <c r="C339" s="66"/>
      <c r="D339" s="67" t="s">
        <v>177</v>
      </c>
      <c r="E339" s="68" t="s">
        <v>244</v>
      </c>
      <c r="F339" s="66"/>
      <c r="G339" s="67" t="s">
        <v>175</v>
      </c>
      <c r="H339" s="68" t="s">
        <v>244</v>
      </c>
      <c r="I339" s="66"/>
      <c r="J339" s="66"/>
    </row>
    <row r="340" spans="1:10" x14ac:dyDescent="0.4">
      <c r="A340" s="67" t="s">
        <v>11</v>
      </c>
      <c r="B340" s="50">
        <v>-4.4443999999999999</v>
      </c>
      <c r="C340" s="66"/>
      <c r="D340" s="67" t="s">
        <v>11</v>
      </c>
      <c r="E340" s="50">
        <v>-4.3350999999999997</v>
      </c>
      <c r="F340" s="66"/>
      <c r="G340" s="67" t="s">
        <v>11</v>
      </c>
      <c r="H340" s="50">
        <v>-4.4722</v>
      </c>
      <c r="I340" s="67" t="s">
        <v>2</v>
      </c>
      <c r="J340" s="70">
        <v>3.5630000000000002</v>
      </c>
    </row>
    <row r="341" spans="1:10" x14ac:dyDescent="0.4">
      <c r="A341" s="67" t="s">
        <v>20</v>
      </c>
      <c r="B341" s="69">
        <v>30.01</v>
      </c>
      <c r="C341" s="66"/>
      <c r="D341" s="67" t="s">
        <v>20</v>
      </c>
      <c r="E341" s="70">
        <v>30.603999999999999</v>
      </c>
      <c r="F341" s="66"/>
      <c r="G341" s="67" t="s">
        <v>20</v>
      </c>
      <c r="H341" s="1">
        <v>30.3</v>
      </c>
      <c r="I341" s="67" t="s">
        <v>258</v>
      </c>
      <c r="J341" s="70">
        <v>5.5129999999999999</v>
      </c>
    </row>
    <row r="342" spans="1:10" x14ac:dyDescent="0.4">
      <c r="A342" s="67" t="s">
        <v>0</v>
      </c>
      <c r="B342" s="70"/>
      <c r="C342" s="66"/>
      <c r="D342" s="67" t="s">
        <v>0</v>
      </c>
      <c r="E342" s="70"/>
      <c r="F342" s="66"/>
      <c r="G342" s="67" t="s">
        <v>0</v>
      </c>
      <c r="H342" s="70"/>
      <c r="I342" s="66"/>
      <c r="J342" s="66"/>
    </row>
    <row r="343" spans="1:10" x14ac:dyDescent="0.4">
      <c r="A343" s="71" t="s">
        <v>1</v>
      </c>
      <c r="B343" s="70"/>
      <c r="C343" s="66"/>
      <c r="D343" s="71" t="s">
        <v>1</v>
      </c>
      <c r="E343" s="70"/>
      <c r="F343" s="66"/>
      <c r="G343" s="71" t="s">
        <v>1</v>
      </c>
      <c r="H343" s="70"/>
      <c r="J343" s="66"/>
    </row>
    <row r="345" spans="1:10" x14ac:dyDescent="0.4">
      <c r="A345" s="67" t="s">
        <v>52</v>
      </c>
      <c r="B345" s="68" t="s">
        <v>154</v>
      </c>
      <c r="C345" s="66"/>
      <c r="D345" s="67" t="s">
        <v>177</v>
      </c>
      <c r="E345" s="68" t="s">
        <v>154</v>
      </c>
      <c r="F345" s="66"/>
      <c r="G345" s="67" t="s">
        <v>175</v>
      </c>
      <c r="H345" s="68" t="s">
        <v>154</v>
      </c>
      <c r="I345" s="66"/>
      <c r="J345" s="66"/>
    </row>
    <row r="346" spans="1:10" x14ac:dyDescent="0.4">
      <c r="A346" s="67" t="s">
        <v>11</v>
      </c>
      <c r="B346" s="50">
        <v>-1.5367999999999999</v>
      </c>
      <c r="C346" s="66"/>
      <c r="D346" s="67" t="s">
        <v>11</v>
      </c>
      <c r="E346" s="50">
        <v>-1.5224</v>
      </c>
      <c r="F346" s="66"/>
      <c r="G346" s="67" t="s">
        <v>11</v>
      </c>
      <c r="H346" s="50">
        <v>-1.5259</v>
      </c>
      <c r="I346" s="67" t="s">
        <v>2</v>
      </c>
      <c r="J346" s="70">
        <v>3.8530000000000002</v>
      </c>
    </row>
    <row r="347" spans="1:10" x14ac:dyDescent="0.4">
      <c r="A347" s="67" t="s">
        <v>20</v>
      </c>
      <c r="B347" s="69">
        <v>40.453000000000003</v>
      </c>
      <c r="C347" s="66"/>
      <c r="D347" s="67" t="s">
        <v>20</v>
      </c>
      <c r="E347" s="70">
        <v>39.835999999999999</v>
      </c>
      <c r="F347" s="66"/>
      <c r="G347" s="67" t="s">
        <v>20</v>
      </c>
      <c r="H347" s="1">
        <v>40.991</v>
      </c>
      <c r="I347" s="67" t="s">
        <v>258</v>
      </c>
      <c r="J347" s="70">
        <v>6.3769999999999998</v>
      </c>
    </row>
    <row r="348" spans="1:10" x14ac:dyDescent="0.4">
      <c r="A348" s="67" t="s">
        <v>0</v>
      </c>
      <c r="B348" s="70"/>
      <c r="C348" s="66"/>
      <c r="D348" s="67" t="s">
        <v>0</v>
      </c>
      <c r="E348" s="70"/>
      <c r="F348" s="66"/>
      <c r="G348" s="67" t="s">
        <v>0</v>
      </c>
      <c r="H348" s="70"/>
      <c r="I348" s="66"/>
      <c r="J348" s="66"/>
    </row>
    <row r="349" spans="1:10" x14ac:dyDescent="0.4">
      <c r="A349" s="71" t="s">
        <v>1</v>
      </c>
      <c r="B349" s="70"/>
      <c r="C349" s="66"/>
      <c r="D349" s="71" t="s">
        <v>1</v>
      </c>
      <c r="E349" s="70"/>
      <c r="F349" s="66"/>
      <c r="G349" s="71" t="s">
        <v>1</v>
      </c>
      <c r="H349" s="70"/>
      <c r="J349" s="66"/>
    </row>
    <row r="351" spans="1:10" x14ac:dyDescent="0.4">
      <c r="A351" s="67" t="s">
        <v>52</v>
      </c>
      <c r="B351" s="68" t="s">
        <v>217</v>
      </c>
      <c r="C351" s="66"/>
      <c r="D351" s="67" t="s">
        <v>177</v>
      </c>
      <c r="E351" s="68" t="s">
        <v>217</v>
      </c>
      <c r="F351" s="66"/>
      <c r="G351" s="67" t="s">
        <v>175</v>
      </c>
      <c r="H351" s="68" t="s">
        <v>217</v>
      </c>
      <c r="I351" s="66"/>
      <c r="J351" s="66"/>
    </row>
    <row r="352" spans="1:10" x14ac:dyDescent="0.4">
      <c r="A352" s="67" t="s">
        <v>11</v>
      </c>
      <c r="B352" s="50"/>
      <c r="C352" s="66"/>
      <c r="D352" s="67" t="s">
        <v>11</v>
      </c>
      <c r="E352" s="50">
        <v>-4.3888999999999996</v>
      </c>
      <c r="F352" s="66"/>
      <c r="G352" s="67" t="s">
        <v>11</v>
      </c>
      <c r="H352" s="50">
        <v>-4.5209999999999999</v>
      </c>
      <c r="I352" s="67" t="s">
        <v>2</v>
      </c>
      <c r="J352" s="70">
        <v>3.5249999999999999</v>
      </c>
    </row>
    <row r="353" spans="1:10" x14ac:dyDescent="0.4">
      <c r="A353" s="67" t="s">
        <v>20</v>
      </c>
      <c r="B353" s="69"/>
      <c r="C353" s="66"/>
      <c r="D353" s="67" t="s">
        <v>20</v>
      </c>
      <c r="E353" s="70">
        <v>29.852</v>
      </c>
      <c r="F353" s="66"/>
      <c r="G353" s="67" t="s">
        <v>20</v>
      </c>
      <c r="H353" s="1">
        <v>29.4315</v>
      </c>
      <c r="I353" s="67" t="s">
        <v>258</v>
      </c>
      <c r="J353" s="70">
        <v>5.4710000000000001</v>
      </c>
    </row>
    <row r="354" spans="1:10" x14ac:dyDescent="0.4">
      <c r="A354" s="67" t="s">
        <v>0</v>
      </c>
      <c r="B354" s="70">
        <v>0.28299999999999997</v>
      </c>
      <c r="C354" s="66"/>
      <c r="D354" s="67" t="s">
        <v>0</v>
      </c>
      <c r="E354" s="70">
        <v>0.28299999999999997</v>
      </c>
      <c r="F354" s="66"/>
      <c r="G354" s="67" t="s">
        <v>0</v>
      </c>
      <c r="H354" s="70">
        <v>0.28299999999999997</v>
      </c>
      <c r="I354" s="66"/>
      <c r="J354" s="66"/>
    </row>
    <row r="355" spans="1:10" x14ac:dyDescent="0.4">
      <c r="A355" s="71" t="s">
        <v>1</v>
      </c>
      <c r="B355" s="1">
        <v>2.2629999999999999</v>
      </c>
      <c r="C355" s="66"/>
      <c r="D355" s="71" t="s">
        <v>1</v>
      </c>
      <c r="E355" s="1">
        <v>2.2629999999999999</v>
      </c>
      <c r="F355" s="66"/>
      <c r="G355" s="71" t="s">
        <v>1</v>
      </c>
      <c r="H355" s="1">
        <v>2.2629999999999999</v>
      </c>
      <c r="J355" s="66"/>
    </row>
    <row r="357" spans="1:10" x14ac:dyDescent="0.4">
      <c r="A357" s="67" t="s">
        <v>52</v>
      </c>
      <c r="B357" s="68" t="s">
        <v>155</v>
      </c>
      <c r="C357" s="66"/>
      <c r="D357" s="67" t="s">
        <v>177</v>
      </c>
      <c r="E357" s="68" t="s">
        <v>155</v>
      </c>
      <c r="F357" s="66"/>
      <c r="G357" s="67" t="s">
        <v>175</v>
      </c>
      <c r="H357" s="68" t="s">
        <v>155</v>
      </c>
      <c r="I357" s="66"/>
      <c r="J357" s="66"/>
    </row>
    <row r="358" spans="1:10" x14ac:dyDescent="0.4">
      <c r="A358" s="67" t="s">
        <v>11</v>
      </c>
      <c r="B358" s="50">
        <v>-9.8841000000000001</v>
      </c>
      <c r="C358" s="66"/>
      <c r="D358" s="67" t="s">
        <v>11</v>
      </c>
      <c r="E358" s="50">
        <v>-9.7779000000000007</v>
      </c>
      <c r="F358" s="66"/>
      <c r="G358" s="67" t="s">
        <v>11</v>
      </c>
      <c r="H358" s="50">
        <v>-9.9572000000000003</v>
      </c>
      <c r="I358" s="67" t="s">
        <v>2</v>
      </c>
      <c r="J358" s="70">
        <v>3.198</v>
      </c>
    </row>
    <row r="359" spans="1:10" x14ac:dyDescent="0.4">
      <c r="A359" s="67" t="s">
        <v>20</v>
      </c>
      <c r="B359" s="69">
        <v>22.501000000000001</v>
      </c>
      <c r="C359" s="66"/>
      <c r="D359" s="67" t="s">
        <v>20</v>
      </c>
      <c r="E359" s="70">
        <v>22.212</v>
      </c>
      <c r="F359" s="66"/>
      <c r="G359" s="67" t="s">
        <v>20</v>
      </c>
      <c r="H359" s="1">
        <v>22.482500000000002</v>
      </c>
      <c r="I359" s="67" t="s">
        <v>258</v>
      </c>
      <c r="J359" s="70">
        <v>5.0750000000000002</v>
      </c>
    </row>
    <row r="360" spans="1:10" x14ac:dyDescent="0.4">
      <c r="A360" s="67" t="s">
        <v>0</v>
      </c>
      <c r="B360" s="70">
        <v>0.65600000000000003</v>
      </c>
      <c r="C360" s="66"/>
      <c r="D360" s="67" t="s">
        <v>0</v>
      </c>
      <c r="E360" s="70">
        <v>0.65600000000000003</v>
      </c>
      <c r="F360" s="66"/>
      <c r="G360" s="67" t="s">
        <v>0</v>
      </c>
      <c r="H360" s="70">
        <v>0.65600000000000003</v>
      </c>
      <c r="I360" s="66"/>
      <c r="J360" s="66"/>
    </row>
    <row r="361" spans="1:10" x14ac:dyDescent="0.4">
      <c r="A361" s="71" t="s">
        <v>1</v>
      </c>
      <c r="B361" s="1">
        <v>2.3410000000000002</v>
      </c>
      <c r="C361" s="66"/>
      <c r="D361" s="71" t="s">
        <v>1</v>
      </c>
      <c r="E361" s="1">
        <v>2.3410000000000002</v>
      </c>
      <c r="F361" s="66"/>
      <c r="G361" s="71" t="s">
        <v>1</v>
      </c>
      <c r="H361" s="1">
        <v>2.3410000000000002</v>
      </c>
      <c r="J361" s="66"/>
    </row>
    <row r="363" spans="1:10" x14ac:dyDescent="0.4">
      <c r="A363" s="67" t="s">
        <v>52</v>
      </c>
      <c r="B363" s="68" t="s">
        <v>156</v>
      </c>
      <c r="C363" s="66"/>
      <c r="D363" s="67" t="s">
        <v>177</v>
      </c>
      <c r="E363" s="68" t="s">
        <v>156</v>
      </c>
      <c r="F363" s="66"/>
      <c r="G363" s="67" t="s">
        <v>175</v>
      </c>
      <c r="H363" s="68" t="s">
        <v>156</v>
      </c>
      <c r="I363" s="66"/>
      <c r="J363" s="66"/>
    </row>
    <row r="364" spans="1:10" x14ac:dyDescent="0.4">
      <c r="A364" s="67" t="s">
        <v>11</v>
      </c>
      <c r="B364" s="50">
        <v>-11.6129</v>
      </c>
      <c r="C364" s="66"/>
      <c r="D364" s="67" t="s">
        <v>11</v>
      </c>
      <c r="E364" s="50">
        <v>-11.857799999999999</v>
      </c>
      <c r="F364" s="66"/>
      <c r="G364" s="67" t="s">
        <v>11</v>
      </c>
      <c r="H364" s="50"/>
      <c r="I364" s="67" t="s">
        <v>2</v>
      </c>
      <c r="J364" s="70"/>
    </row>
    <row r="365" spans="1:10" x14ac:dyDescent="0.4">
      <c r="A365" s="67" t="s">
        <v>20</v>
      </c>
      <c r="B365" s="69">
        <v>18.88</v>
      </c>
      <c r="C365" s="66"/>
      <c r="D365" s="67" t="s">
        <v>20</v>
      </c>
      <c r="E365" s="69">
        <v>18.335000000000001</v>
      </c>
      <c r="F365" s="66"/>
      <c r="G365" s="67" t="s">
        <v>20</v>
      </c>
      <c r="H365" s="1"/>
      <c r="I365" s="67" t="s">
        <v>258</v>
      </c>
      <c r="J365" s="70"/>
    </row>
    <row r="366" spans="1:10" x14ac:dyDescent="0.4">
      <c r="A366" s="67" t="s">
        <v>0</v>
      </c>
      <c r="B366" s="70">
        <v>1.181</v>
      </c>
      <c r="C366" s="66"/>
      <c r="D366" s="67" t="s">
        <v>0</v>
      </c>
      <c r="E366" s="70">
        <v>1.181</v>
      </c>
      <c r="F366" s="66"/>
      <c r="G366" s="67" t="s">
        <v>0</v>
      </c>
      <c r="H366" s="70">
        <v>1.181</v>
      </c>
      <c r="I366" s="66"/>
      <c r="J366" s="66"/>
    </row>
    <row r="367" spans="1:10" x14ac:dyDescent="0.4">
      <c r="A367" s="71" t="s">
        <v>1</v>
      </c>
      <c r="B367" s="1">
        <v>2.6859999999999999</v>
      </c>
      <c r="C367" s="66"/>
      <c r="D367" s="71" t="s">
        <v>1</v>
      </c>
      <c r="E367" s="1">
        <v>2.6859999999999999</v>
      </c>
      <c r="F367" s="66"/>
      <c r="G367" s="71" t="s">
        <v>1</v>
      </c>
      <c r="H367" s="1">
        <v>2.6859999999999999</v>
      </c>
      <c r="J367" s="66"/>
    </row>
    <row r="369" spans="1:10" x14ac:dyDescent="0.4">
      <c r="A369" s="67" t="s">
        <v>52</v>
      </c>
      <c r="B369" s="68" t="s">
        <v>157</v>
      </c>
      <c r="C369" s="66"/>
      <c r="D369" s="67" t="s">
        <v>177</v>
      </c>
      <c r="E369" s="68" t="s">
        <v>157</v>
      </c>
      <c r="F369" s="66"/>
      <c r="G369" s="67" t="s">
        <v>175</v>
      </c>
      <c r="H369" s="68" t="s">
        <v>157</v>
      </c>
      <c r="I369" s="66"/>
      <c r="J369" s="66"/>
    </row>
    <row r="370" spans="1:10" x14ac:dyDescent="0.4">
      <c r="A370" s="67" t="s">
        <v>11</v>
      </c>
      <c r="B370" s="50">
        <v>-12.486700000000001</v>
      </c>
      <c r="C370" s="66"/>
      <c r="D370" s="67" t="s">
        <v>11</v>
      </c>
      <c r="E370" s="50">
        <v>-12.9581</v>
      </c>
      <c r="F370" s="66"/>
      <c r="G370" s="67" t="s">
        <v>11</v>
      </c>
      <c r="H370" s="50"/>
      <c r="I370" s="67" t="s">
        <v>2</v>
      </c>
      <c r="J370" s="70"/>
    </row>
    <row r="371" spans="1:10" x14ac:dyDescent="0.4">
      <c r="A371" s="67" t="s">
        <v>20</v>
      </c>
      <c r="B371" s="69">
        <v>16.524999999999999</v>
      </c>
      <c r="C371" s="66"/>
      <c r="D371" s="67" t="s">
        <v>20</v>
      </c>
      <c r="E371" s="69">
        <v>16.190999999999999</v>
      </c>
      <c r="F371" s="66"/>
      <c r="G371" s="67" t="s">
        <v>20</v>
      </c>
      <c r="H371" s="1"/>
      <c r="I371" s="67" t="s">
        <v>258</v>
      </c>
      <c r="J371" s="70"/>
    </row>
    <row r="372" spans="1:10" x14ac:dyDescent="0.4">
      <c r="A372" s="67" t="s">
        <v>0</v>
      </c>
      <c r="B372" s="70">
        <v>1.8280000000000001</v>
      </c>
      <c r="C372" s="66"/>
      <c r="D372" s="67" t="s">
        <v>0</v>
      </c>
      <c r="E372" s="70">
        <v>1.8280000000000001</v>
      </c>
      <c r="F372" s="66"/>
      <c r="G372" s="67" t="s">
        <v>0</v>
      </c>
      <c r="H372" s="70">
        <v>1.8280000000000001</v>
      </c>
      <c r="I372" s="66"/>
      <c r="J372" s="66"/>
    </row>
    <row r="373" spans="1:10" x14ac:dyDescent="0.4">
      <c r="A373" s="71" t="s">
        <v>1</v>
      </c>
      <c r="B373" s="1">
        <v>3.11</v>
      </c>
      <c r="C373" s="66"/>
      <c r="D373" s="71" t="s">
        <v>1</v>
      </c>
      <c r="E373" s="1">
        <v>3.11</v>
      </c>
      <c r="F373" s="66"/>
      <c r="G373" s="71" t="s">
        <v>1</v>
      </c>
      <c r="H373" s="1">
        <v>3.11</v>
      </c>
      <c r="J373" s="66"/>
    </row>
    <row r="375" spans="1:10" x14ac:dyDescent="0.4">
      <c r="A375" s="67" t="s">
        <v>52</v>
      </c>
      <c r="B375" s="68" t="s">
        <v>158</v>
      </c>
      <c r="C375" s="66"/>
      <c r="D375" s="67" t="s">
        <v>177</v>
      </c>
      <c r="E375" s="68" t="s">
        <v>158</v>
      </c>
      <c r="F375" s="66"/>
      <c r="G375" s="67" t="s">
        <v>175</v>
      </c>
      <c r="H375" s="68" t="s">
        <v>158</v>
      </c>
      <c r="I375" s="66"/>
      <c r="J375" s="66"/>
    </row>
    <row r="376" spans="1:10" x14ac:dyDescent="0.4">
      <c r="A376" s="67" t="s">
        <v>11</v>
      </c>
      <c r="B376" s="50">
        <v>-12.3818</v>
      </c>
      <c r="C376" s="66"/>
      <c r="D376" s="67" t="s">
        <v>11</v>
      </c>
      <c r="E376" s="50"/>
      <c r="F376" s="66"/>
      <c r="G376" s="67" t="s">
        <v>11</v>
      </c>
      <c r="H376" s="50">
        <v>-12.4445</v>
      </c>
      <c r="I376" s="67" t="s">
        <v>2</v>
      </c>
      <c r="J376" s="70">
        <v>2.7810000000000001</v>
      </c>
    </row>
    <row r="377" spans="1:10" x14ac:dyDescent="0.4">
      <c r="A377" s="67" t="s">
        <v>20</v>
      </c>
      <c r="B377" s="69">
        <v>15.116</v>
      </c>
      <c r="C377" s="66"/>
      <c r="D377" s="67" t="s">
        <v>20</v>
      </c>
      <c r="E377" s="69"/>
      <c r="F377" s="66"/>
      <c r="G377" s="67" t="s">
        <v>20</v>
      </c>
      <c r="H377" s="1">
        <v>15.061</v>
      </c>
      <c r="I377" s="67" t="s">
        <v>258</v>
      </c>
      <c r="J377" s="70">
        <v>4.4969999999999999</v>
      </c>
    </row>
    <row r="378" spans="1:10" x14ac:dyDescent="0.4">
      <c r="A378" s="67" t="s">
        <v>0</v>
      </c>
      <c r="B378" s="70">
        <v>2.1779999999999999</v>
      </c>
      <c r="C378" s="66"/>
      <c r="D378" s="67" t="s">
        <v>0</v>
      </c>
      <c r="E378" s="70">
        <v>2.1779999999999999</v>
      </c>
      <c r="F378" s="66"/>
      <c r="G378" s="67" t="s">
        <v>0</v>
      </c>
      <c r="H378" s="70">
        <v>2.1779999999999999</v>
      </c>
      <c r="I378" s="66"/>
      <c r="J378" s="66"/>
    </row>
    <row r="379" spans="1:10" x14ac:dyDescent="0.4">
      <c r="A379" s="71" t="s">
        <v>1</v>
      </c>
      <c r="B379" s="1">
        <v>3.359</v>
      </c>
      <c r="C379" s="66"/>
      <c r="D379" s="71" t="s">
        <v>1</v>
      </c>
      <c r="E379" s="1">
        <v>3.359</v>
      </c>
      <c r="F379" s="66"/>
      <c r="G379" s="71" t="s">
        <v>1</v>
      </c>
      <c r="H379" s="1">
        <v>3.359</v>
      </c>
      <c r="J379" s="66"/>
    </row>
    <row r="381" spans="1:10" x14ac:dyDescent="0.4">
      <c r="A381" s="67" t="s">
        <v>52</v>
      </c>
      <c r="B381" s="68" t="s">
        <v>218</v>
      </c>
      <c r="C381" s="66"/>
      <c r="D381" s="67" t="s">
        <v>177</v>
      </c>
      <c r="E381" s="68" t="s">
        <v>218</v>
      </c>
      <c r="F381" s="66"/>
      <c r="G381" s="67" t="s">
        <v>175</v>
      </c>
      <c r="H381" s="68" t="s">
        <v>218</v>
      </c>
      <c r="I381" s="66"/>
      <c r="J381" s="66"/>
    </row>
    <row r="382" spans="1:10" x14ac:dyDescent="0.4">
      <c r="A382" s="67" t="s">
        <v>11</v>
      </c>
      <c r="B382" s="50">
        <v>-11.093999999999999</v>
      </c>
      <c r="C382" s="66"/>
      <c r="D382" s="67" t="s">
        <v>11</v>
      </c>
      <c r="E382" s="50"/>
      <c r="F382" s="66"/>
      <c r="G382" s="67" t="s">
        <v>11</v>
      </c>
      <c r="H382" s="50">
        <v>-11.2273</v>
      </c>
      <c r="I382" s="67" t="s">
        <v>2</v>
      </c>
      <c r="J382" s="70">
        <v>2.7589999999999999</v>
      </c>
    </row>
    <row r="383" spans="1:10" x14ac:dyDescent="0.4">
      <c r="A383" s="67" t="s">
        <v>20</v>
      </c>
      <c r="B383" s="69">
        <v>14.417</v>
      </c>
      <c r="C383" s="66"/>
      <c r="D383" s="67" t="s">
        <v>20</v>
      </c>
      <c r="E383" s="69"/>
      <c r="F383" s="66"/>
      <c r="G383" s="67" t="s">
        <v>20</v>
      </c>
      <c r="H383" s="1">
        <v>14.355499999999999</v>
      </c>
      <c r="I383" s="67" t="s">
        <v>258</v>
      </c>
      <c r="J383" s="70">
        <v>4.3570000000000002</v>
      </c>
    </row>
    <row r="384" spans="1:10" x14ac:dyDescent="0.4">
      <c r="A384" s="67" t="s">
        <v>0</v>
      </c>
      <c r="B384" s="70">
        <v>2.3889999999999998</v>
      </c>
      <c r="C384" s="66"/>
      <c r="D384" s="67" t="s">
        <v>0</v>
      </c>
      <c r="E384" s="70">
        <v>2.3889999999999998</v>
      </c>
      <c r="F384" s="66"/>
      <c r="G384" s="67" t="s">
        <v>0</v>
      </c>
      <c r="H384" s="70">
        <v>2.3889999999999998</v>
      </c>
      <c r="I384" s="66"/>
      <c r="J384" s="66"/>
    </row>
    <row r="385" spans="1:10" x14ac:dyDescent="0.4">
      <c r="A385" s="71" t="s">
        <v>1</v>
      </c>
      <c r="B385" s="1">
        <v>3.6960000000000002</v>
      </c>
      <c r="C385" s="66"/>
      <c r="D385" s="71" t="s">
        <v>1</v>
      </c>
      <c r="E385" s="1">
        <v>3.6960000000000002</v>
      </c>
      <c r="F385" s="66"/>
      <c r="G385" s="71" t="s">
        <v>1</v>
      </c>
      <c r="H385" s="1">
        <v>3.6960000000000002</v>
      </c>
      <c r="J385" s="66"/>
    </row>
    <row r="387" spans="1:10" x14ac:dyDescent="0.4">
      <c r="A387" s="67" t="s">
        <v>52</v>
      </c>
      <c r="B387" s="68" t="s">
        <v>159</v>
      </c>
      <c r="C387" s="66"/>
      <c r="D387" s="67" t="s">
        <v>177</v>
      </c>
      <c r="E387" s="68" t="s">
        <v>159</v>
      </c>
      <c r="F387" s="66"/>
      <c r="G387" s="67" t="s">
        <v>175</v>
      </c>
      <c r="H387" s="68" t="s">
        <v>159</v>
      </c>
      <c r="I387" s="66"/>
      <c r="J387" s="66"/>
    </row>
    <row r="388" spans="1:10" x14ac:dyDescent="0.4">
      <c r="A388" s="67" t="s">
        <v>11</v>
      </c>
      <c r="B388" s="50">
        <v>-8.8384</v>
      </c>
      <c r="C388" s="66"/>
      <c r="D388" s="67" t="s">
        <v>11</v>
      </c>
      <c r="E388" s="50"/>
      <c r="F388" s="66"/>
      <c r="G388" s="67" t="s">
        <v>11</v>
      </c>
      <c r="H388" s="50"/>
      <c r="I388" s="67" t="s">
        <v>2</v>
      </c>
      <c r="J388" s="70"/>
    </row>
    <row r="389" spans="1:10" x14ac:dyDescent="0.4">
      <c r="A389" s="67" t="s">
        <v>20</v>
      </c>
      <c r="B389" s="69">
        <v>14.555</v>
      </c>
      <c r="C389" s="66"/>
      <c r="D389" s="67" t="s">
        <v>20</v>
      </c>
      <c r="E389" s="69"/>
      <c r="F389" s="66"/>
      <c r="G389" s="67" t="s">
        <v>20</v>
      </c>
      <c r="H389" s="1"/>
      <c r="I389" s="67" t="s">
        <v>258</v>
      </c>
      <c r="J389" s="70"/>
    </row>
    <row r="390" spans="1:10" x14ac:dyDescent="0.4">
      <c r="A390" s="67" t="s">
        <v>0</v>
      </c>
      <c r="B390" s="70">
        <v>2.0499999999999998</v>
      </c>
      <c r="C390" s="66"/>
      <c r="D390" s="67" t="s">
        <v>0</v>
      </c>
      <c r="E390" s="70">
        <v>2.0499999999999998</v>
      </c>
      <c r="F390" s="66"/>
      <c r="G390" s="67" t="s">
        <v>0</v>
      </c>
      <c r="H390" s="70">
        <v>2.0499999999999998</v>
      </c>
      <c r="I390" s="66"/>
      <c r="J390" s="66"/>
    </row>
    <row r="391" spans="1:10" x14ac:dyDescent="0.4">
      <c r="A391" s="71" t="s">
        <v>1</v>
      </c>
      <c r="B391" s="1">
        <v>3.883</v>
      </c>
      <c r="C391" s="66"/>
      <c r="D391" s="71" t="s">
        <v>1</v>
      </c>
      <c r="E391" s="1">
        <v>3.883</v>
      </c>
      <c r="F391" s="66"/>
      <c r="G391" s="71" t="s">
        <v>1</v>
      </c>
      <c r="H391" s="1">
        <v>3.883</v>
      </c>
      <c r="J391" s="66"/>
    </row>
    <row r="393" spans="1:10" x14ac:dyDescent="0.4">
      <c r="A393" s="67" t="s">
        <v>52</v>
      </c>
      <c r="B393" s="68" t="s">
        <v>160</v>
      </c>
      <c r="C393" s="66"/>
      <c r="D393" s="67" t="s">
        <v>177</v>
      </c>
      <c r="E393" s="68" t="s">
        <v>160</v>
      </c>
      <c r="F393" s="66"/>
      <c r="G393" s="67" t="s">
        <v>175</v>
      </c>
      <c r="H393" s="68" t="s">
        <v>160</v>
      </c>
      <c r="I393" s="66"/>
      <c r="J393" s="66"/>
    </row>
    <row r="394" spans="1:10" x14ac:dyDescent="0.4">
      <c r="A394" s="67" t="s">
        <v>11</v>
      </c>
      <c r="B394" s="50">
        <v>-6.0709</v>
      </c>
      <c r="C394" s="66"/>
      <c r="D394" s="67" t="s">
        <v>11</v>
      </c>
      <c r="E394" s="50"/>
      <c r="F394" s="66"/>
      <c r="G394" s="67" t="s">
        <v>11</v>
      </c>
      <c r="H394" s="50"/>
      <c r="I394" s="67" t="s">
        <v>2</v>
      </c>
      <c r="J394" s="70"/>
    </row>
    <row r="395" spans="1:10" x14ac:dyDescent="0.4">
      <c r="A395" s="67" t="s">
        <v>20</v>
      </c>
      <c r="B395" s="69">
        <v>15.723000000000001</v>
      </c>
      <c r="C395" s="66"/>
      <c r="D395" s="67" t="s">
        <v>20</v>
      </c>
      <c r="E395" s="69"/>
      <c r="F395" s="66"/>
      <c r="G395" s="67" t="s">
        <v>20</v>
      </c>
      <c r="H395" s="1"/>
      <c r="I395" s="67" t="s">
        <v>258</v>
      </c>
      <c r="J395" s="70"/>
    </row>
    <row r="396" spans="1:10" x14ac:dyDescent="0.4">
      <c r="A396" s="67" t="s">
        <v>0</v>
      </c>
      <c r="B396" s="70">
        <v>1.45</v>
      </c>
      <c r="C396" s="66"/>
      <c r="D396" s="67" t="s">
        <v>0</v>
      </c>
      <c r="E396" s="70">
        <v>1.45</v>
      </c>
      <c r="F396" s="66"/>
      <c r="G396" s="67" t="s">
        <v>0</v>
      </c>
      <c r="H396" s="70">
        <v>1.45</v>
      </c>
      <c r="I396" s="66"/>
      <c r="J396" s="66"/>
    </row>
    <row r="397" spans="1:10" x14ac:dyDescent="0.4">
      <c r="A397" s="71" t="s">
        <v>1</v>
      </c>
      <c r="B397" s="1">
        <v>4.2439999999999998</v>
      </c>
      <c r="C397" s="66"/>
      <c r="D397" s="71" t="s">
        <v>1</v>
      </c>
      <c r="E397" s="1">
        <v>4.2439999999999998</v>
      </c>
      <c r="F397" s="66"/>
      <c r="G397" s="71" t="s">
        <v>1</v>
      </c>
      <c r="H397" s="1">
        <v>4.2439999999999998</v>
      </c>
      <c r="J397" s="66"/>
    </row>
    <row r="399" spans="1:10" x14ac:dyDescent="0.4">
      <c r="A399" s="67" t="s">
        <v>52</v>
      </c>
      <c r="B399" s="68" t="s">
        <v>161</v>
      </c>
      <c r="C399" s="66"/>
      <c r="D399" s="67" t="s">
        <v>177</v>
      </c>
      <c r="E399" s="68" t="s">
        <v>161</v>
      </c>
      <c r="F399" s="66"/>
      <c r="G399" s="67" t="s">
        <v>175</v>
      </c>
      <c r="H399" s="68" t="s">
        <v>161</v>
      </c>
      <c r="I399" s="66"/>
      <c r="J399" s="66"/>
    </row>
    <row r="400" spans="1:10" x14ac:dyDescent="0.4">
      <c r="A400" s="67" t="s">
        <v>11</v>
      </c>
      <c r="B400" s="50">
        <v>-3.2738999999999998</v>
      </c>
      <c r="C400" s="66"/>
      <c r="D400" s="67" t="s">
        <v>11</v>
      </c>
      <c r="E400" s="50"/>
      <c r="F400" s="66"/>
      <c r="G400" s="67" t="s">
        <v>11</v>
      </c>
      <c r="H400" s="50"/>
      <c r="I400" s="67" t="s">
        <v>2</v>
      </c>
      <c r="J400" s="70"/>
    </row>
    <row r="401" spans="1:10" x14ac:dyDescent="0.4">
      <c r="A401" s="67" t="s">
        <v>20</v>
      </c>
      <c r="B401" s="69">
        <v>18.145</v>
      </c>
      <c r="C401" s="66"/>
      <c r="D401" s="67" t="s">
        <v>20</v>
      </c>
      <c r="E401" s="69"/>
      <c r="F401" s="66"/>
      <c r="G401" s="67" t="s">
        <v>20</v>
      </c>
      <c r="H401" s="1"/>
      <c r="I401" s="67" t="s">
        <v>258</v>
      </c>
      <c r="J401" s="70"/>
    </row>
    <row r="402" spans="1:10" x14ac:dyDescent="0.4">
      <c r="A402" s="67" t="s">
        <v>0</v>
      </c>
      <c r="B402" s="70">
        <v>0.79600000000000004</v>
      </c>
      <c r="C402" s="66"/>
      <c r="D402" s="67" t="s">
        <v>0</v>
      </c>
      <c r="E402" s="70">
        <v>0.79600000000000004</v>
      </c>
      <c r="F402" s="66"/>
      <c r="G402" s="67" t="s">
        <v>0</v>
      </c>
      <c r="H402" s="70">
        <v>0.79600000000000004</v>
      </c>
      <c r="I402" s="66"/>
      <c r="J402" s="66"/>
    </row>
    <row r="403" spans="1:10" x14ac:dyDescent="0.4">
      <c r="A403" s="71" t="s">
        <v>1</v>
      </c>
      <c r="B403" s="1">
        <v>4.6050000000000004</v>
      </c>
      <c r="C403" s="66"/>
      <c r="D403" s="71" t="s">
        <v>1</v>
      </c>
      <c r="E403" s="1">
        <v>4.6050000000000004</v>
      </c>
      <c r="F403" s="66"/>
      <c r="G403" s="71" t="s">
        <v>1</v>
      </c>
      <c r="H403" s="1">
        <v>4.6050000000000004</v>
      </c>
      <c r="J403" s="66"/>
    </row>
    <row r="405" spans="1:10" x14ac:dyDescent="0.4">
      <c r="A405" s="67" t="s">
        <v>52</v>
      </c>
      <c r="B405" s="68" t="s">
        <v>276</v>
      </c>
      <c r="C405" s="66"/>
      <c r="D405" s="67" t="s">
        <v>177</v>
      </c>
      <c r="E405" s="68" t="s">
        <v>276</v>
      </c>
      <c r="F405" s="66"/>
      <c r="G405" s="67" t="s">
        <v>175</v>
      </c>
      <c r="H405" s="68" t="s">
        <v>276</v>
      </c>
      <c r="I405" s="66"/>
      <c r="J405" s="66"/>
    </row>
    <row r="406" spans="1:10" x14ac:dyDescent="0.4">
      <c r="A406" s="67" t="s">
        <v>11</v>
      </c>
      <c r="B406" s="50">
        <v>-0.29120000000000001</v>
      </c>
      <c r="C406" s="66"/>
      <c r="D406" s="67" t="s">
        <v>11</v>
      </c>
      <c r="E406" s="50">
        <v>-0.30259999999999998</v>
      </c>
      <c r="F406" s="66"/>
      <c r="G406" s="67" t="s">
        <v>11</v>
      </c>
      <c r="H406" s="50">
        <v>-0.30359999999999998</v>
      </c>
      <c r="I406" s="67" t="s">
        <v>2</v>
      </c>
      <c r="J406" s="70">
        <v>3.58</v>
      </c>
    </row>
    <row r="407" spans="1:10" x14ac:dyDescent="0.4">
      <c r="A407" s="67" t="s">
        <v>20</v>
      </c>
      <c r="B407" s="69">
        <v>32.597000000000001</v>
      </c>
      <c r="C407" s="66"/>
      <c r="D407" s="67" t="s">
        <v>20</v>
      </c>
      <c r="E407" s="69">
        <v>30.373000000000001</v>
      </c>
      <c r="F407" s="66"/>
      <c r="G407" s="67" t="s">
        <v>20</v>
      </c>
      <c r="H407" s="1">
        <v>31.823</v>
      </c>
      <c r="I407" s="67" t="s">
        <v>258</v>
      </c>
      <c r="J407" s="70">
        <v>5.7350000000000003</v>
      </c>
    </row>
    <row r="408" spans="1:10" x14ac:dyDescent="0.4">
      <c r="A408" s="67" t="s">
        <v>0</v>
      </c>
      <c r="B408" s="70">
        <v>4.1000000000000002E-2</v>
      </c>
      <c r="C408" s="66"/>
      <c r="D408" s="67" t="s">
        <v>0</v>
      </c>
      <c r="E408" s="70">
        <v>4.1000000000000002E-2</v>
      </c>
      <c r="F408" s="66"/>
      <c r="G408" s="67" t="s">
        <v>0</v>
      </c>
      <c r="H408" s="70">
        <v>4.1000000000000002E-2</v>
      </c>
      <c r="I408" s="66"/>
      <c r="J408" s="66"/>
    </row>
    <row r="409" spans="1:10" x14ac:dyDescent="0.4">
      <c r="A409" s="71" t="s">
        <v>1</v>
      </c>
      <c r="B409" s="1">
        <v>5.0860000000000003</v>
      </c>
      <c r="C409" s="66"/>
      <c r="D409" s="71" t="s">
        <v>1</v>
      </c>
      <c r="E409" s="1">
        <v>5.0860000000000003</v>
      </c>
      <c r="F409" s="66"/>
      <c r="G409" s="71" t="s">
        <v>1</v>
      </c>
      <c r="H409" s="1">
        <v>5.0860000000000003</v>
      </c>
      <c r="J409" s="66"/>
    </row>
    <row r="411" spans="1:10" x14ac:dyDescent="0.4">
      <c r="A411" s="67" t="s">
        <v>52</v>
      </c>
      <c r="B411" s="68" t="s">
        <v>162</v>
      </c>
      <c r="C411" s="66"/>
      <c r="D411" s="67" t="s">
        <v>177</v>
      </c>
      <c r="E411" s="68" t="s">
        <v>162</v>
      </c>
      <c r="F411" s="66"/>
      <c r="G411" s="67" t="s">
        <v>175</v>
      </c>
      <c r="H411" s="68" t="s">
        <v>162</v>
      </c>
      <c r="I411" s="66"/>
      <c r="J411" s="66"/>
    </row>
    <row r="412" spans="1:10" x14ac:dyDescent="0.4">
      <c r="A412" s="67" t="s">
        <v>11</v>
      </c>
      <c r="B412" s="50">
        <v>-2.3519999999999999</v>
      </c>
      <c r="C412" s="66"/>
      <c r="D412" s="67" t="s">
        <v>11</v>
      </c>
      <c r="E412" s="50">
        <v>-2.3616999999999999</v>
      </c>
      <c r="F412" s="66"/>
      <c r="G412" s="67" t="s">
        <v>11</v>
      </c>
      <c r="H412" s="50">
        <v>-2.3586999999999998</v>
      </c>
      <c r="I412" s="67" t="s">
        <v>2</v>
      </c>
      <c r="J412" s="70">
        <v>3.5489999999999999</v>
      </c>
    </row>
    <row r="413" spans="1:10" x14ac:dyDescent="0.4">
      <c r="A413" s="67" t="s">
        <v>20</v>
      </c>
      <c r="B413" s="69">
        <v>31.123000000000001</v>
      </c>
      <c r="C413" s="66"/>
      <c r="D413" s="67" t="s">
        <v>20</v>
      </c>
      <c r="E413" s="69">
        <v>31.132999999999999</v>
      </c>
      <c r="F413" s="66"/>
      <c r="G413" s="67" t="s">
        <v>20</v>
      </c>
      <c r="H413" s="1">
        <v>31.295999999999999</v>
      </c>
      <c r="I413" s="67" t="s">
        <v>258</v>
      </c>
      <c r="J413" s="70">
        <v>5.7380000000000004</v>
      </c>
    </row>
    <row r="414" spans="1:10" x14ac:dyDescent="0.4">
      <c r="A414" s="67" t="s">
        <v>0</v>
      </c>
      <c r="B414" s="70">
        <v>0.158</v>
      </c>
      <c r="C414" s="66"/>
      <c r="D414" s="67" t="s">
        <v>0</v>
      </c>
      <c r="E414" s="70">
        <v>0.158</v>
      </c>
      <c r="F414" s="66"/>
      <c r="G414" s="67" t="s">
        <v>0</v>
      </c>
      <c r="H414" s="70">
        <v>0.158</v>
      </c>
      <c r="I414" s="66"/>
      <c r="J414" s="66"/>
    </row>
    <row r="415" spans="1:10" x14ac:dyDescent="0.4">
      <c r="A415" s="71" t="s">
        <v>1</v>
      </c>
      <c r="B415" s="1">
        <v>4.1470000000000002</v>
      </c>
      <c r="C415" s="66"/>
      <c r="D415" s="71" t="s">
        <v>1</v>
      </c>
      <c r="E415" s="1">
        <v>4.1470000000000002</v>
      </c>
      <c r="F415" s="66"/>
      <c r="G415" s="71" t="s">
        <v>1</v>
      </c>
      <c r="H415" s="1">
        <v>4.1470000000000002</v>
      </c>
      <c r="J415" s="66"/>
    </row>
    <row r="417" spans="1:10" x14ac:dyDescent="0.4">
      <c r="A417" s="67" t="s">
        <v>52</v>
      </c>
      <c r="B417" s="68" t="s">
        <v>163</v>
      </c>
      <c r="C417" s="66"/>
      <c r="D417" s="67" t="s">
        <v>177</v>
      </c>
      <c r="E417" s="68" t="s">
        <v>163</v>
      </c>
      <c r="F417" s="66"/>
      <c r="G417" s="67" t="s">
        <v>175</v>
      </c>
      <c r="H417" s="68" t="s">
        <v>163</v>
      </c>
      <c r="I417" s="66"/>
      <c r="J417" s="66"/>
    </row>
    <row r="418" spans="1:10" x14ac:dyDescent="0.4">
      <c r="A418" s="67" t="s">
        <v>11</v>
      </c>
      <c r="B418" s="50">
        <v>-3.7126000000000001</v>
      </c>
      <c r="C418" s="66"/>
      <c r="D418" s="67" t="s">
        <v>11</v>
      </c>
      <c r="E418" s="50">
        <v>-3.665</v>
      </c>
      <c r="F418" s="66"/>
      <c r="G418" s="67" t="s">
        <v>11</v>
      </c>
      <c r="H418" s="50">
        <v>-3.6983000000000001</v>
      </c>
      <c r="I418" s="67" t="s">
        <v>2</v>
      </c>
      <c r="J418" s="70">
        <v>3.548</v>
      </c>
    </row>
    <row r="419" spans="1:10" x14ac:dyDescent="0.4">
      <c r="A419" s="67" t="s">
        <v>20</v>
      </c>
      <c r="B419" s="69">
        <v>32.207000000000001</v>
      </c>
      <c r="C419" s="66"/>
      <c r="D419" s="67" t="s">
        <v>20</v>
      </c>
      <c r="E419" s="69">
        <v>32.106000000000002</v>
      </c>
      <c r="F419" s="66"/>
      <c r="G419" s="67" t="s">
        <v>20</v>
      </c>
      <c r="H419" s="1">
        <v>31.847000000000001</v>
      </c>
      <c r="I419" s="67" t="s">
        <v>258</v>
      </c>
      <c r="J419" s="70">
        <v>5.8410000000000002</v>
      </c>
    </row>
    <row r="420" spans="1:10" x14ac:dyDescent="0.4">
      <c r="A420" s="67" t="s">
        <v>0</v>
      </c>
      <c r="B420" s="70">
        <v>0.23899999999999999</v>
      </c>
      <c r="C420" s="66"/>
      <c r="D420" s="67" t="s">
        <v>0</v>
      </c>
      <c r="E420" s="70">
        <v>0.23899999999999999</v>
      </c>
      <c r="F420" s="66"/>
      <c r="G420" s="67" t="s">
        <v>0</v>
      </c>
      <c r="H420" s="70">
        <v>0.23899999999999999</v>
      </c>
      <c r="I420" s="66"/>
      <c r="J420" s="66"/>
    </row>
    <row r="421" spans="1:10" x14ac:dyDescent="0.4">
      <c r="A421" s="71" t="s">
        <v>1</v>
      </c>
      <c r="B421" s="1">
        <v>3.62</v>
      </c>
      <c r="C421" s="66"/>
      <c r="D421" s="71" t="s">
        <v>1</v>
      </c>
      <c r="E421" s="1">
        <v>3.62</v>
      </c>
      <c r="F421" s="66"/>
      <c r="G421" s="71" t="s">
        <v>1</v>
      </c>
      <c r="H421" s="1">
        <v>3.62</v>
      </c>
      <c r="J421" s="66"/>
    </row>
    <row r="423" spans="1:10" x14ac:dyDescent="0.4">
      <c r="A423" s="67" t="s">
        <v>52</v>
      </c>
      <c r="B423" s="68" t="s">
        <v>168</v>
      </c>
      <c r="C423" s="66"/>
      <c r="D423" s="67" t="s">
        <v>177</v>
      </c>
      <c r="E423" s="68" t="s">
        <v>168</v>
      </c>
      <c r="F423" s="66"/>
      <c r="G423" s="67" t="s">
        <v>175</v>
      </c>
      <c r="H423" s="68" t="s">
        <v>168</v>
      </c>
      <c r="I423" s="66"/>
      <c r="J423" s="66"/>
    </row>
    <row r="424" spans="1:10" x14ac:dyDescent="0.4">
      <c r="A424" s="67" t="s">
        <v>11</v>
      </c>
      <c r="B424" s="50"/>
      <c r="C424" s="66"/>
      <c r="D424" s="67" t="s">
        <v>11</v>
      </c>
      <c r="E424" s="50">
        <v>-3.7507000000000001</v>
      </c>
      <c r="F424" s="66"/>
      <c r="G424" s="67" t="s">
        <v>11</v>
      </c>
      <c r="H424" s="50"/>
      <c r="I424" s="67" t="s">
        <v>2</v>
      </c>
      <c r="J424" s="70"/>
    </row>
    <row r="425" spans="1:10" x14ac:dyDescent="0.4">
      <c r="A425" s="67" t="s">
        <v>20</v>
      </c>
      <c r="B425" s="69"/>
      <c r="C425" s="66"/>
      <c r="D425" s="67" t="s">
        <v>20</v>
      </c>
      <c r="E425" s="69">
        <v>31.706</v>
      </c>
      <c r="F425" s="66"/>
      <c r="G425" s="67" t="s">
        <v>20</v>
      </c>
      <c r="H425" s="1"/>
      <c r="I425" s="67" t="s">
        <v>258</v>
      </c>
      <c r="J425" s="70"/>
    </row>
    <row r="426" spans="1:10" x14ac:dyDescent="0.4">
      <c r="A426" s="67" t="s">
        <v>0</v>
      </c>
      <c r="B426" s="70">
        <v>0.26</v>
      </c>
      <c r="C426" s="66"/>
      <c r="D426" s="67" t="s">
        <v>0</v>
      </c>
      <c r="E426" s="70">
        <v>0.26</v>
      </c>
      <c r="F426" s="66"/>
      <c r="G426" s="67" t="s">
        <v>0</v>
      </c>
      <c r="H426" s="70">
        <v>0.26</v>
      </c>
      <c r="I426" s="66"/>
      <c r="J426" s="66"/>
    </row>
    <row r="427" spans="1:10" x14ac:dyDescent="0.4">
      <c r="A427" s="71" t="s">
        <v>1</v>
      </c>
      <c r="B427" s="1">
        <v>3.4940000000000002</v>
      </c>
      <c r="C427" s="66"/>
      <c r="D427" s="71" t="s">
        <v>1</v>
      </c>
      <c r="E427" s="1">
        <v>3.4940000000000002</v>
      </c>
      <c r="F427" s="66"/>
      <c r="G427" s="71" t="s">
        <v>1</v>
      </c>
      <c r="H427" s="1">
        <v>3.4940000000000002</v>
      </c>
      <c r="J427" s="66"/>
    </row>
    <row r="429" spans="1:10" x14ac:dyDescent="0.4">
      <c r="A429" s="67" t="s">
        <v>52</v>
      </c>
      <c r="B429" s="68" t="s">
        <v>219</v>
      </c>
      <c r="C429" s="66"/>
      <c r="D429" s="67" t="s">
        <v>177</v>
      </c>
      <c r="E429" s="68" t="s">
        <v>219</v>
      </c>
      <c r="F429" s="66"/>
      <c r="G429" s="67" t="s">
        <v>175</v>
      </c>
      <c r="H429" s="68" t="s">
        <v>219</v>
      </c>
      <c r="I429" s="66"/>
      <c r="J429" s="66"/>
    </row>
    <row r="430" spans="1:10" x14ac:dyDescent="0.4">
      <c r="A430" s="67" t="s">
        <v>11</v>
      </c>
      <c r="B430" s="50">
        <v>-4.1007999999999996</v>
      </c>
      <c r="C430" s="66"/>
      <c r="D430" s="67" t="s">
        <v>11</v>
      </c>
      <c r="E430" s="50"/>
      <c r="F430" s="66"/>
      <c r="G430" s="67" t="s">
        <v>11</v>
      </c>
      <c r="H430" s="50"/>
      <c r="I430" s="67" t="s">
        <v>2</v>
      </c>
      <c r="J430" s="70"/>
    </row>
    <row r="431" spans="1:10" x14ac:dyDescent="0.4">
      <c r="A431" s="67" t="s">
        <v>20</v>
      </c>
      <c r="B431" s="69">
        <v>45.384999999999998</v>
      </c>
      <c r="C431" s="66"/>
      <c r="D431" s="67" t="s">
        <v>20</v>
      </c>
      <c r="E431" s="69"/>
      <c r="F431" s="66"/>
      <c r="G431" s="67" t="s">
        <v>20</v>
      </c>
      <c r="H431" s="1"/>
      <c r="I431" s="67" t="s">
        <v>258</v>
      </c>
      <c r="J431" s="70"/>
    </row>
    <row r="432" spans="1:10" x14ac:dyDescent="0.4">
      <c r="A432" s="67" t="s">
        <v>0</v>
      </c>
      <c r="B432" s="70">
        <v>0.151</v>
      </c>
      <c r="C432" s="66"/>
      <c r="D432" s="67" t="s">
        <v>0</v>
      </c>
      <c r="E432" s="70">
        <v>0.151</v>
      </c>
      <c r="F432" s="66"/>
      <c r="G432" s="67" t="s">
        <v>0</v>
      </c>
      <c r="H432" s="70">
        <v>0.151</v>
      </c>
      <c r="I432" s="66"/>
      <c r="J432" s="66"/>
    </row>
    <row r="433" spans="1:10" x14ac:dyDescent="0.4">
      <c r="A433" s="71" t="s">
        <v>1</v>
      </c>
      <c r="B433" s="1">
        <v>2.0489999999999999</v>
      </c>
      <c r="C433" s="66"/>
      <c r="D433" s="71" t="s">
        <v>1</v>
      </c>
      <c r="E433" s="1">
        <v>2.0489999999999999</v>
      </c>
      <c r="F433" s="66"/>
      <c r="G433" s="71" t="s">
        <v>1</v>
      </c>
      <c r="H433" s="1">
        <v>2.0489999999999999</v>
      </c>
      <c r="J433" s="66"/>
    </row>
    <row r="435" spans="1:10" x14ac:dyDescent="0.4">
      <c r="A435" s="67" t="s">
        <v>52</v>
      </c>
      <c r="B435" s="68" t="s">
        <v>164</v>
      </c>
      <c r="C435" s="66"/>
      <c r="D435" s="67" t="s">
        <v>177</v>
      </c>
      <c r="E435" s="68" t="s">
        <v>164</v>
      </c>
      <c r="F435" s="66"/>
      <c r="G435" s="67" t="s">
        <v>175</v>
      </c>
      <c r="H435" s="68" t="s">
        <v>164</v>
      </c>
      <c r="I435" s="66"/>
      <c r="J435" s="66"/>
    </row>
    <row r="436" spans="1:10" x14ac:dyDescent="0.4">
      <c r="A436" s="67" t="s">
        <v>11</v>
      </c>
      <c r="B436" s="50">
        <v>-7.4138999999999999</v>
      </c>
      <c r="C436" s="66"/>
      <c r="D436" s="67" t="s">
        <v>11</v>
      </c>
      <c r="E436" s="50"/>
      <c r="F436" s="66"/>
      <c r="G436" s="67" t="s">
        <v>11</v>
      </c>
      <c r="H436" s="50"/>
      <c r="I436" s="67" t="s">
        <v>2</v>
      </c>
      <c r="J436" s="70"/>
    </row>
    <row r="437" spans="1:10" x14ac:dyDescent="0.4">
      <c r="A437" s="67" t="s">
        <v>20</v>
      </c>
      <c r="B437" s="69">
        <v>32.029000000000003</v>
      </c>
      <c r="C437" s="66"/>
      <c r="D437" s="67" t="s">
        <v>20</v>
      </c>
      <c r="E437" s="69"/>
      <c r="F437" s="66"/>
      <c r="G437" s="67" t="s">
        <v>20</v>
      </c>
      <c r="H437" s="1"/>
      <c r="I437" s="67" t="s">
        <v>258</v>
      </c>
      <c r="J437" s="70"/>
    </row>
    <row r="438" spans="1:10" x14ac:dyDescent="0.4">
      <c r="A438" s="67" t="s">
        <v>0</v>
      </c>
      <c r="B438" s="70">
        <v>0.34599999999999997</v>
      </c>
      <c r="C438" s="66"/>
      <c r="D438" s="67" t="s">
        <v>0</v>
      </c>
      <c r="E438" s="70">
        <v>0.34599999999999997</v>
      </c>
      <c r="F438" s="66"/>
      <c r="G438" s="67" t="s">
        <v>0</v>
      </c>
      <c r="H438" s="70">
        <v>0.34599999999999997</v>
      </c>
      <c r="I438" s="66"/>
      <c r="J438" s="66"/>
    </row>
    <row r="439" spans="1:10" x14ac:dyDescent="0.4">
      <c r="A439" s="71" t="s">
        <v>1</v>
      </c>
      <c r="B439" s="1">
        <v>2.3109999999999999</v>
      </c>
      <c r="C439" s="66"/>
      <c r="D439" s="71" t="s">
        <v>1</v>
      </c>
      <c r="E439" s="1">
        <v>2.3109999999999999</v>
      </c>
      <c r="F439" s="66"/>
      <c r="G439" s="71" t="s">
        <v>1</v>
      </c>
      <c r="H439" s="1">
        <v>2.3109999999999999</v>
      </c>
      <c r="J439" s="66"/>
    </row>
    <row r="441" spans="1:10" x14ac:dyDescent="0.4">
      <c r="A441" s="67" t="s">
        <v>52</v>
      </c>
      <c r="B441" s="68" t="s">
        <v>221</v>
      </c>
      <c r="C441" s="66"/>
      <c r="D441" s="67" t="s">
        <v>177</v>
      </c>
      <c r="E441" s="68" t="s">
        <v>221</v>
      </c>
      <c r="F441" s="66"/>
      <c r="G441" s="67" t="s">
        <v>175</v>
      </c>
      <c r="H441" s="68" t="s">
        <v>221</v>
      </c>
      <c r="I441" s="66"/>
      <c r="J441" s="66"/>
    </row>
    <row r="442" spans="1:10" x14ac:dyDescent="0.4">
      <c r="A442" s="67" t="s">
        <v>11</v>
      </c>
      <c r="B442" s="50">
        <v>-9.5146999999999995</v>
      </c>
      <c r="C442" s="66"/>
      <c r="D442" s="67" t="s">
        <v>11</v>
      </c>
      <c r="E442" s="50"/>
      <c r="F442" s="66"/>
      <c r="G442" s="67" t="s">
        <v>11</v>
      </c>
      <c r="H442" s="50"/>
      <c r="I442" s="67" t="s">
        <v>2</v>
      </c>
      <c r="J442" s="70"/>
    </row>
    <row r="443" spans="1:10" x14ac:dyDescent="0.4">
      <c r="A443" s="67" t="s">
        <v>20</v>
      </c>
      <c r="B443" s="69">
        <v>25.21</v>
      </c>
      <c r="C443" s="66"/>
      <c r="D443" s="67" t="s">
        <v>20</v>
      </c>
      <c r="E443" s="69"/>
      <c r="F443" s="66"/>
      <c r="G443" s="67" t="s">
        <v>20</v>
      </c>
      <c r="H443" s="1"/>
      <c r="I443" s="67" t="s">
        <v>258</v>
      </c>
      <c r="J443" s="70"/>
    </row>
    <row r="444" spans="1:10" x14ac:dyDescent="0.4">
      <c r="A444" s="67" t="s">
        <v>0</v>
      </c>
      <c r="B444" s="70">
        <v>0.57699999999999996</v>
      </c>
      <c r="C444" s="66"/>
      <c r="D444" s="67" t="s">
        <v>0</v>
      </c>
      <c r="E444" s="70">
        <v>0.57699999999999996</v>
      </c>
      <c r="F444" s="66"/>
      <c r="G444" s="67" t="s">
        <v>0</v>
      </c>
      <c r="H444" s="70">
        <v>0.57699999999999996</v>
      </c>
      <c r="I444" s="66"/>
      <c r="J444" s="66"/>
    </row>
    <row r="445" spans="1:10" x14ac:dyDescent="0.4">
      <c r="A445" s="71" t="s">
        <v>1</v>
      </c>
      <c r="B445" s="1">
        <v>2.94</v>
      </c>
      <c r="C445" s="66"/>
      <c r="D445" s="71" t="s">
        <v>1</v>
      </c>
      <c r="E445" s="1">
        <v>2.94</v>
      </c>
      <c r="F445" s="66"/>
      <c r="G445" s="71" t="s">
        <v>1</v>
      </c>
      <c r="H445" s="1">
        <v>2.94</v>
      </c>
      <c r="J445" s="66"/>
    </row>
    <row r="447" spans="1:10" x14ac:dyDescent="0.4">
      <c r="A447" s="67" t="s">
        <v>52</v>
      </c>
      <c r="B447" s="68" t="s">
        <v>222</v>
      </c>
      <c r="C447" s="66"/>
      <c r="D447" s="67" t="s">
        <v>177</v>
      </c>
      <c r="E447" s="68" t="s">
        <v>222</v>
      </c>
      <c r="F447" s="66"/>
      <c r="G447" s="67" t="s">
        <v>175</v>
      </c>
      <c r="H447" s="68" t="s">
        <v>222</v>
      </c>
      <c r="I447" s="66"/>
      <c r="J447" s="66"/>
    </row>
    <row r="448" spans="1:10" x14ac:dyDescent="0.4">
      <c r="A448" s="67" t="s">
        <v>11</v>
      </c>
      <c r="B448" s="50">
        <v>-10.919</v>
      </c>
      <c r="C448" s="66"/>
      <c r="D448" s="67" t="s">
        <v>11</v>
      </c>
      <c r="E448" s="50">
        <v>-11.02</v>
      </c>
      <c r="F448" s="66"/>
      <c r="G448" s="67" t="s">
        <v>11</v>
      </c>
      <c r="H448" s="50"/>
      <c r="I448" s="67" t="s">
        <v>2</v>
      </c>
      <c r="J448" s="70"/>
    </row>
    <row r="449" spans="1:10" x14ac:dyDescent="0.4">
      <c r="A449" s="67" t="s">
        <v>20</v>
      </c>
      <c r="B449" s="69">
        <v>21.765999999999998</v>
      </c>
      <c r="C449" s="66"/>
      <c r="D449" s="67" t="s">
        <v>20</v>
      </c>
      <c r="E449" s="69">
        <v>20.228000000000002</v>
      </c>
      <c r="F449" s="66"/>
      <c r="G449" s="67" t="s">
        <v>20</v>
      </c>
      <c r="H449" s="1"/>
      <c r="I449" s="67" t="s">
        <v>258</v>
      </c>
      <c r="J449" s="70"/>
    </row>
    <row r="450" spans="1:10" x14ac:dyDescent="0.4">
      <c r="A450" s="67" t="s">
        <v>0</v>
      </c>
      <c r="B450" s="70">
        <v>0.89900000000000002</v>
      </c>
      <c r="C450" s="66"/>
      <c r="D450" s="67" t="s">
        <v>0</v>
      </c>
      <c r="E450" s="70">
        <v>0.89900000000000002</v>
      </c>
      <c r="F450" s="66"/>
      <c r="G450" s="67" t="s">
        <v>0</v>
      </c>
      <c r="H450" s="70">
        <v>0.89900000000000002</v>
      </c>
      <c r="I450" s="66"/>
      <c r="J450" s="66"/>
    </row>
    <row r="451" spans="1:10" x14ac:dyDescent="0.4">
      <c r="A451" s="71" t="s">
        <v>1</v>
      </c>
      <c r="B451" s="1">
        <v>3.9710000000000001</v>
      </c>
      <c r="C451" s="66"/>
      <c r="D451" s="71" t="s">
        <v>1</v>
      </c>
      <c r="E451" s="1">
        <v>3.9710000000000001</v>
      </c>
      <c r="F451" s="66"/>
      <c r="G451" s="71" t="s">
        <v>1</v>
      </c>
      <c r="H451" s="1">
        <v>3.9710000000000001</v>
      </c>
      <c r="J451" s="66"/>
    </row>
    <row r="453" spans="1:10" x14ac:dyDescent="0.4">
      <c r="A453" s="67" t="s">
        <v>52</v>
      </c>
      <c r="B453" s="68" t="s">
        <v>224</v>
      </c>
      <c r="C453" s="66"/>
      <c r="D453" s="67" t="s">
        <v>177</v>
      </c>
      <c r="E453" s="68" t="s">
        <v>224</v>
      </c>
      <c r="F453" s="66"/>
      <c r="G453" s="67" t="s">
        <v>175</v>
      </c>
      <c r="H453" s="68" t="s">
        <v>224</v>
      </c>
      <c r="I453" s="66"/>
      <c r="J453" s="66"/>
    </row>
    <row r="454" spans="1:10" x14ac:dyDescent="0.4">
      <c r="A454" s="67" t="s">
        <v>11</v>
      </c>
      <c r="B454" s="50"/>
      <c r="C454" s="66"/>
      <c r="D454" s="67" t="s">
        <v>11</v>
      </c>
      <c r="E454" s="50">
        <v>-12.500299999999999</v>
      </c>
      <c r="F454" s="66"/>
      <c r="G454" s="67" t="s">
        <v>11</v>
      </c>
      <c r="H454" s="50"/>
      <c r="I454" s="67" t="s">
        <v>2</v>
      </c>
      <c r="J454" s="70"/>
    </row>
    <row r="455" spans="1:10" x14ac:dyDescent="0.4">
      <c r="A455" s="67" t="s">
        <v>20</v>
      </c>
      <c r="B455" s="69"/>
      <c r="C455" s="66"/>
      <c r="D455" s="67" t="s">
        <v>20</v>
      </c>
      <c r="E455" s="69">
        <v>17.754999999999999</v>
      </c>
      <c r="F455" s="66"/>
      <c r="G455" s="67" t="s">
        <v>20</v>
      </c>
      <c r="H455" s="1"/>
      <c r="I455" s="67" t="s">
        <v>258</v>
      </c>
      <c r="J455" s="70"/>
    </row>
    <row r="456" spans="1:10" x14ac:dyDescent="0.4">
      <c r="A456" s="67" t="s">
        <v>0</v>
      </c>
      <c r="B456" s="70">
        <v>1.272</v>
      </c>
      <c r="C456" s="66"/>
      <c r="D456" s="67" t="s">
        <v>0</v>
      </c>
      <c r="E456" s="70">
        <v>1.272</v>
      </c>
      <c r="F456" s="66"/>
      <c r="G456" s="67" t="s">
        <v>0</v>
      </c>
      <c r="H456" s="70">
        <v>1.272</v>
      </c>
      <c r="I456" s="66"/>
      <c r="J456" s="66"/>
    </row>
    <row r="457" spans="1:10" x14ac:dyDescent="0.4">
      <c r="A457" s="71" t="s">
        <v>1</v>
      </c>
      <c r="B457" s="1">
        <v>4.274</v>
      </c>
      <c r="C457" s="66"/>
      <c r="D457" s="71" t="s">
        <v>1</v>
      </c>
      <c r="E457" s="1">
        <v>4.274</v>
      </c>
      <c r="F457" s="66"/>
      <c r="G457" s="71" t="s">
        <v>1</v>
      </c>
      <c r="H457" s="1">
        <v>4.274</v>
      </c>
      <c r="J457" s="66"/>
    </row>
    <row r="459" spans="1:10" x14ac:dyDescent="0.4">
      <c r="A459" s="67" t="s">
        <v>52</v>
      </c>
      <c r="B459" s="68" t="s">
        <v>243</v>
      </c>
      <c r="C459" s="66"/>
      <c r="D459" s="67" t="s">
        <v>177</v>
      </c>
      <c r="E459" s="68" t="s">
        <v>243</v>
      </c>
      <c r="F459" s="66"/>
      <c r="G459" s="67" t="s">
        <v>175</v>
      </c>
      <c r="H459" s="68" t="s">
        <v>243</v>
      </c>
      <c r="I459" s="66"/>
      <c r="J459" s="66"/>
    </row>
    <row r="460" spans="1:10" x14ac:dyDescent="0.4">
      <c r="A460" s="67" t="s">
        <v>11</v>
      </c>
      <c r="B460" s="50">
        <v>-13.990600000000001</v>
      </c>
      <c r="C460" s="66"/>
      <c r="D460" s="67" t="s">
        <v>11</v>
      </c>
      <c r="E460" s="50">
        <v>-13.722099999999999</v>
      </c>
      <c r="F460" s="66"/>
      <c r="G460" s="67" t="s">
        <v>11</v>
      </c>
      <c r="H460" s="50"/>
      <c r="I460" s="67" t="s">
        <v>2</v>
      </c>
      <c r="J460" s="70"/>
    </row>
    <row r="461" spans="1:10" x14ac:dyDescent="0.4">
      <c r="A461" s="67" t="s">
        <v>20</v>
      </c>
      <c r="B461" s="69">
        <v>27.449000000000002</v>
      </c>
      <c r="C461" s="66"/>
      <c r="D461" s="67" t="s">
        <v>20</v>
      </c>
      <c r="E461" s="69">
        <v>16.484000000000002</v>
      </c>
      <c r="F461" s="66"/>
      <c r="G461" s="67" t="s">
        <v>20</v>
      </c>
      <c r="H461" s="1"/>
      <c r="I461" s="67" t="s">
        <v>258</v>
      </c>
      <c r="J461" s="70"/>
    </row>
    <row r="462" spans="1:10" x14ac:dyDescent="0.4">
      <c r="A462" s="67" t="s">
        <v>0</v>
      </c>
      <c r="B462" s="70"/>
      <c r="C462" s="66"/>
      <c r="D462" s="67" t="s">
        <v>0</v>
      </c>
      <c r="E462" s="70"/>
      <c r="F462" s="66"/>
      <c r="G462" s="67" t="s">
        <v>0</v>
      </c>
      <c r="H462" s="70"/>
      <c r="I462" s="66"/>
      <c r="J462" s="66"/>
    </row>
    <row r="463" spans="1:10" x14ac:dyDescent="0.4">
      <c r="A463" s="71" t="s">
        <v>1</v>
      </c>
      <c r="B463" s="1"/>
      <c r="C463" s="66"/>
      <c r="D463" s="71" t="s">
        <v>1</v>
      </c>
      <c r="E463" s="1"/>
      <c r="F463" s="66"/>
      <c r="G463" s="71" t="s">
        <v>1</v>
      </c>
      <c r="H463" s="1"/>
      <c r="J463" s="66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N55" activePane="bottomRight" state="frozen"/>
      <selection pane="topRight" activeCell="D1" sqref="D1"/>
      <selection pane="bottomLeft" activeCell="A4" sqref="A4"/>
      <selection pane="bottomRight" activeCell="Z60" sqref="Z60"/>
    </sheetView>
  </sheetViews>
  <sheetFormatPr defaultRowHeight="18.75" x14ac:dyDescent="0.4"/>
  <cols>
    <col min="1" max="3" width="9" style="1"/>
    <col min="4" max="4" width="9" style="2"/>
    <col min="5" max="5" width="9" style="34"/>
    <col min="6" max="6" width="9" style="12"/>
    <col min="7" max="7" width="2.75" customWidth="1"/>
    <col min="8" max="8" width="9" style="2"/>
    <col min="9" max="9" width="9" style="34"/>
    <col min="10" max="10" width="9" style="12"/>
    <col min="11" max="11" width="2.75" customWidth="1"/>
    <col min="12" max="12" width="9" style="2"/>
    <col min="13" max="13" width="9" style="34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" style="22"/>
    <col min="30" max="30" width="9" style="27"/>
    <col min="32" max="32" width="9" style="26"/>
    <col min="33" max="33" width="9" style="46"/>
    <col min="34" max="34" width="9" style="27"/>
  </cols>
  <sheetData>
    <row r="1" spans="1:34" x14ac:dyDescent="0.4">
      <c r="D1" s="1" t="s">
        <v>185</v>
      </c>
      <c r="E1" s="1" t="s">
        <v>171</v>
      </c>
      <c r="F1" s="1"/>
      <c r="H1" s="1"/>
      <c r="I1" s="1"/>
      <c r="J1" s="1"/>
      <c r="L1" s="1"/>
      <c r="M1" s="1"/>
      <c r="N1" s="1"/>
      <c r="Q1" s="26" t="s">
        <v>172</v>
      </c>
      <c r="X1" s="26" t="s">
        <v>172</v>
      </c>
      <c r="AC1" s="24"/>
      <c r="AF1" s="26" t="s">
        <v>172</v>
      </c>
      <c r="AH1" s="25"/>
    </row>
    <row r="2" spans="1:34" x14ac:dyDescent="0.4">
      <c r="D2" s="2" t="s">
        <v>170</v>
      </c>
      <c r="E2" s="34" t="s">
        <v>81</v>
      </c>
      <c r="F2" s="12" t="s">
        <v>92</v>
      </c>
      <c r="H2" s="2" t="s">
        <v>170</v>
      </c>
      <c r="I2" s="34" t="s">
        <v>81</v>
      </c>
      <c r="J2" s="12" t="s">
        <v>92</v>
      </c>
      <c r="L2" s="2" t="s">
        <v>170</v>
      </c>
      <c r="M2" s="34" t="s">
        <v>81</v>
      </c>
      <c r="N2" s="12" t="s">
        <v>92</v>
      </c>
      <c r="Q2" s="39" t="s">
        <v>182</v>
      </c>
      <c r="R2" s="38"/>
      <c r="S2" s="38"/>
      <c r="T2" s="40"/>
      <c r="U2" s="38"/>
      <c r="V2" s="38"/>
      <c r="X2" s="39" t="s">
        <v>183</v>
      </c>
      <c r="AB2" s="44"/>
      <c r="AC2" s="38"/>
      <c r="AD2" s="40"/>
      <c r="AF2" s="39" t="s">
        <v>184</v>
      </c>
      <c r="AG2" s="47"/>
      <c r="AH2" s="40"/>
    </row>
    <row r="3" spans="1:34" x14ac:dyDescent="0.4">
      <c r="A3" s="1" t="s">
        <v>120</v>
      </c>
      <c r="B3" s="1" t="s">
        <v>121</v>
      </c>
      <c r="C3" s="1" t="s">
        <v>122</v>
      </c>
      <c r="D3" s="2" t="s">
        <v>165</v>
      </c>
      <c r="E3" s="34" t="s">
        <v>165</v>
      </c>
      <c r="F3" s="12" t="s">
        <v>165</v>
      </c>
      <c r="H3" s="2" t="s">
        <v>169</v>
      </c>
      <c r="I3" s="34" t="s">
        <v>169</v>
      </c>
      <c r="J3" s="12" t="s">
        <v>169</v>
      </c>
      <c r="L3" s="2" t="s">
        <v>247</v>
      </c>
      <c r="M3" s="34" t="s">
        <v>248</v>
      </c>
      <c r="N3" s="12" t="s">
        <v>248</v>
      </c>
      <c r="P3" s="11" t="s">
        <v>173</v>
      </c>
      <c r="Q3" s="26" t="s">
        <v>178</v>
      </c>
      <c r="R3" t="s">
        <v>179</v>
      </c>
      <c r="S3" t="s">
        <v>174</v>
      </c>
      <c r="T3" s="27" t="s">
        <v>188</v>
      </c>
      <c r="V3" t="s">
        <v>242</v>
      </c>
      <c r="X3" s="26" t="s">
        <v>178</v>
      </c>
      <c r="Y3" t="s">
        <v>179</v>
      </c>
      <c r="Z3" t="s">
        <v>174</v>
      </c>
      <c r="AA3" t="s">
        <v>188</v>
      </c>
      <c r="AB3" s="44" t="s">
        <v>186</v>
      </c>
      <c r="AC3" t="s">
        <v>248</v>
      </c>
      <c r="AD3" s="27" t="s">
        <v>190</v>
      </c>
      <c r="AF3" s="26" t="s">
        <v>188</v>
      </c>
      <c r="AG3" s="46" t="s">
        <v>187</v>
      </c>
      <c r="AH3" s="27" t="s">
        <v>248</v>
      </c>
    </row>
    <row r="4" spans="1:34" x14ac:dyDescent="0.4">
      <c r="A4" s="1" t="s">
        <v>193</v>
      </c>
      <c r="P4" s="11" t="s">
        <v>192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5">
        <v>1.6</v>
      </c>
      <c r="AC4" s="42" t="s">
        <v>245</v>
      </c>
      <c r="AD4" s="43">
        <f xml:space="preserve"> ((SQRT(AB4))^3/(AB4-1)+(SQRT(1/AB4)^3/(1/AB4-1))-2)/6</f>
        <v>9.2467465182410891E-3</v>
      </c>
    </row>
    <row r="5" spans="1:34" x14ac:dyDescent="0.4">
      <c r="A5" s="1" t="s">
        <v>92</v>
      </c>
      <c r="B5" s="5">
        <v>0.55300000000000005</v>
      </c>
      <c r="C5" s="20">
        <v>1.7190000000000001</v>
      </c>
      <c r="D5" s="35">
        <v>3.38</v>
      </c>
      <c r="E5" s="34">
        <v>3.5</v>
      </c>
      <c r="F5" s="12">
        <v>3.6259999999999999</v>
      </c>
      <c r="H5" s="35">
        <f>((L5+SQRT(L5^2-4))/2)^2</f>
        <v>2.9351864274737975</v>
      </c>
      <c r="I5" s="36">
        <f>((M5+SQRT(M5^2-4))/2)^2</f>
        <v>3.5387266128048309</v>
      </c>
      <c r="J5" s="37">
        <f>((N5+SQRT(N5^2-4))/2)^2</f>
        <v>4.1838769057764118</v>
      </c>
      <c r="L5" s="35">
        <f>3*B5*(D5-1)/C5</f>
        <v>2.2969284467713789</v>
      </c>
      <c r="M5" s="36">
        <f>3*B5*(E5-1)/C5</f>
        <v>2.4127399650959864</v>
      </c>
      <c r="N5" s="37">
        <f>3*B5*(F5-1)/C5</f>
        <v>2.534342059336824</v>
      </c>
      <c r="P5" s="11" t="s">
        <v>177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2">
        <v>4.4379999999999997</v>
      </c>
      <c r="AB5" s="45">
        <v>6.3</v>
      </c>
      <c r="AC5" s="42" t="s">
        <v>245</v>
      </c>
      <c r="AD5" s="43">
        <f t="shared" ref="AD5" si="0" xml:space="preserve"> ((SQRT(AB5))^3/(AB5-1)+(SQRT(1/AB5)^3/(1/AB5-1))-2)/6</f>
        <v>0.15139826934117076</v>
      </c>
      <c r="AF5" s="41">
        <v>5.1890000000000001</v>
      </c>
      <c r="AG5" s="48">
        <f>((AH5+SQRT(AH5^2-4))/2)^2</f>
        <v>14.274070316815363</v>
      </c>
      <c r="AH5" s="43">
        <f>3*B5*(AF5-1)/C5</f>
        <v>4.0427870855148349</v>
      </c>
    </row>
    <row r="6" spans="1:34" x14ac:dyDescent="0.4">
      <c r="A6" s="1" t="s">
        <v>123</v>
      </c>
      <c r="B6" s="5">
        <v>0.312</v>
      </c>
      <c r="C6" s="20">
        <v>1.25</v>
      </c>
      <c r="D6" s="35">
        <v>4.07</v>
      </c>
      <c r="F6" s="12">
        <v>3.51</v>
      </c>
      <c r="H6" s="35">
        <f t="shared" ref="H6:H36" si="1">((L6+SQRT(L6^2-4))/2)^2</f>
        <v>2.9449959624745903</v>
      </c>
      <c r="J6" s="37" t="e">
        <f>((N6+SQRT(N6^2-4))/2)^2</f>
        <v>#NUM!</v>
      </c>
      <c r="L6" s="35">
        <f t="shared" ref="L6:L36" si="2">3*B6*(D6-1)/C6</f>
        <v>2.298816</v>
      </c>
      <c r="N6" s="37">
        <f>3*B6*(F6-1)/C6</f>
        <v>1.8794879999999996</v>
      </c>
      <c r="P6" s="11" t="s">
        <v>175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2">
        <v>4.3979999999999997</v>
      </c>
      <c r="AB6" s="45">
        <f>((AC6+SQRT(AC6^2-4))/2)^2</f>
        <v>4.2381323601885752</v>
      </c>
      <c r="AC6" s="42">
        <f>3*B6*(AA6-1)/C6</f>
        <v>2.5444223999999993</v>
      </c>
      <c r="AD6" s="43">
        <f t="shared" ref="AD6" si="3" xml:space="preserve"> ((SQRT(AB6))^3/(AB6-1)+(SQRT(1/AB6)^3/(1/AB6-1))-2)/6</f>
        <v>9.0737066666666547E-2</v>
      </c>
      <c r="AF6" s="41">
        <v>5.1539999999999999</v>
      </c>
      <c r="AG6" s="48">
        <f>((AH6+SQRT(AH6^2-4))/2)^2</f>
        <v>7.5427267601662695</v>
      </c>
      <c r="AH6" s="43">
        <f>3*B6*(AF6-1)/C6</f>
        <v>3.1105151999999996</v>
      </c>
    </row>
    <row r="7" spans="1:34" x14ac:dyDescent="0.4">
      <c r="A7" s="1" t="s">
        <v>194</v>
      </c>
      <c r="B7" s="5">
        <f>(-X7/(12*PI()*Z7*C7))^(1/2)</f>
        <v>0.34363022869332949</v>
      </c>
      <c r="C7" s="20">
        <f>0.529177*1.907</f>
        <v>1.0091405390000001</v>
      </c>
      <c r="D7" s="35"/>
      <c r="H7" s="35"/>
      <c r="J7" s="37"/>
      <c r="L7" s="35"/>
      <c r="N7" s="37"/>
      <c r="P7" s="49" t="s">
        <v>197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2">
        <v>4.5659999999999998</v>
      </c>
      <c r="AB7" s="45"/>
      <c r="AC7" s="42"/>
      <c r="AD7" s="43"/>
      <c r="AF7" s="41"/>
      <c r="AG7" s="48"/>
      <c r="AH7" s="43"/>
    </row>
    <row r="8" spans="1:34" x14ac:dyDescent="0.4">
      <c r="A8" s="1" t="s">
        <v>234</v>
      </c>
      <c r="B8" s="5">
        <f>(-X8/(12*PI()*Z8*C8))^(1/2)</f>
        <v>0.39461915790143792</v>
      </c>
      <c r="C8" s="20">
        <v>1.1060000000000001</v>
      </c>
      <c r="D8" s="35"/>
      <c r="H8" s="35"/>
      <c r="J8" s="37"/>
      <c r="L8" s="35"/>
      <c r="N8" s="37"/>
      <c r="P8" s="49" t="s">
        <v>235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2">
        <v>4.6390000000000002</v>
      </c>
      <c r="AB8" s="45">
        <v>1.4</v>
      </c>
      <c r="AC8" s="42" t="s">
        <v>245</v>
      </c>
      <c r="AD8" s="43">
        <f t="shared" ref="AD8" si="4" xml:space="preserve"> ((SQRT(AB8))^3/(AB8-1)+(SQRT(1/AB8)^3/(1/AB8-1))-2)/6</f>
        <v>4.7283685580733854E-3</v>
      </c>
      <c r="AF8" s="41"/>
      <c r="AG8" s="48"/>
      <c r="AH8" s="43"/>
    </row>
    <row r="9" spans="1:34" x14ac:dyDescent="0.4">
      <c r="A9" s="1" t="s">
        <v>199</v>
      </c>
      <c r="B9" s="5">
        <f>(-X9/(12*PI()*Z9*C9))^(1/2)</f>
        <v>0.88066495956449387</v>
      </c>
      <c r="C9" s="20">
        <v>0.7</v>
      </c>
      <c r="D9" s="35"/>
      <c r="H9" s="35"/>
      <c r="J9" s="37"/>
      <c r="L9" s="35"/>
      <c r="N9" s="37"/>
      <c r="P9" s="11" t="s">
        <v>198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2">
        <v>4.9560000000000004</v>
      </c>
      <c r="AB9" s="45"/>
      <c r="AC9" s="42"/>
      <c r="AD9" s="43"/>
      <c r="AF9" s="41"/>
      <c r="AG9" s="48"/>
      <c r="AH9" s="43"/>
    </row>
    <row r="10" spans="1:34" x14ac:dyDescent="0.4">
      <c r="A10" s="1" t="s">
        <v>226</v>
      </c>
      <c r="B10" s="5">
        <f>(-X10/(12*PI()*Z10*C10))^(1/2)</f>
        <v>0.41826040615868482</v>
      </c>
      <c r="C10" s="20">
        <v>1.4</v>
      </c>
      <c r="D10" s="35"/>
      <c r="H10" s="35"/>
      <c r="J10" s="37"/>
      <c r="L10" s="35"/>
      <c r="N10" s="37"/>
      <c r="P10" s="11" t="s">
        <v>227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2">
        <v>5.4109999999999996</v>
      </c>
      <c r="AB10" s="45"/>
      <c r="AC10" s="42"/>
      <c r="AD10" s="43"/>
      <c r="AF10" s="41"/>
      <c r="AG10" s="48"/>
      <c r="AH10" s="43"/>
    </row>
    <row r="11" spans="1:34" x14ac:dyDescent="0.4">
      <c r="A11" s="1" t="s">
        <v>228</v>
      </c>
      <c r="B11" s="5"/>
      <c r="C11" s="20"/>
      <c r="D11" s="35"/>
      <c r="H11" s="35"/>
      <c r="J11" s="37"/>
      <c r="L11" s="35"/>
      <c r="N11" s="37"/>
      <c r="P11" s="11" t="s">
        <v>229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2">
        <v>6.6970000000000001</v>
      </c>
      <c r="AB11" s="45"/>
      <c r="AC11" s="42"/>
      <c r="AD11" s="43"/>
      <c r="AF11" s="41"/>
      <c r="AG11" s="48"/>
      <c r="AH11" s="43"/>
    </row>
    <row r="12" spans="1:34" x14ac:dyDescent="0.4">
      <c r="A12" s="1" t="s">
        <v>124</v>
      </c>
      <c r="B12" s="5">
        <v>0.56200000000000006</v>
      </c>
      <c r="C12" s="20">
        <v>2.08</v>
      </c>
      <c r="D12" s="35">
        <v>3.84</v>
      </c>
      <c r="E12" s="34">
        <v>3.9</v>
      </c>
      <c r="F12" s="12">
        <v>4.0819999999999999</v>
      </c>
      <c r="H12" s="35">
        <f t="shared" si="1"/>
        <v>2.961741938777394</v>
      </c>
      <c r="I12" s="36">
        <f>((M12+SQRT(M12^2-4))/2)^2</f>
        <v>3.2145814224574498</v>
      </c>
      <c r="J12" s="37">
        <f>((N12+SQRT(N12^2-4))/2)^2</f>
        <v>3.9903916646049105</v>
      </c>
      <c r="L12" s="35">
        <f t="shared" si="2"/>
        <v>2.3020384615384617</v>
      </c>
      <c r="M12" s="36">
        <f>3*B12*(E12-1)/C12</f>
        <v>2.3506730769230768</v>
      </c>
      <c r="N12" s="37">
        <f>3*B12*(F12-1)/C12</f>
        <v>2.4981980769230772</v>
      </c>
      <c r="P12" s="11" t="s">
        <v>175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2">
        <v>4.7960000000000003</v>
      </c>
      <c r="AB12" s="45">
        <v>3.27</v>
      </c>
      <c r="AC12" s="42" t="s">
        <v>245</v>
      </c>
      <c r="AD12" s="43">
        <f t="shared" ref="AD12" si="5" xml:space="preserve"> ((SQRT(AB12))^3/(AB12-1)+(SQRT(1/AB12)^3/(1/AB12-1))-2)/6</f>
        <v>6.0219232601974003E-2</v>
      </c>
      <c r="AF12" s="41">
        <v>5.4820000000000002</v>
      </c>
      <c r="AG12" s="48">
        <f>((AH12+SQRT(AH12^2-4))/2)^2</f>
        <v>11.108711478037501</v>
      </c>
      <c r="AH12" s="43">
        <f>3*B12*(AF12-1)/C12</f>
        <v>3.63300576923077</v>
      </c>
    </row>
    <row r="13" spans="1:34" x14ac:dyDescent="0.4">
      <c r="A13" s="1" t="s">
        <v>125</v>
      </c>
      <c r="B13" s="5">
        <v>0.316</v>
      </c>
      <c r="C13" s="20">
        <v>1.77</v>
      </c>
      <c r="D13" s="35">
        <v>5.29</v>
      </c>
      <c r="F13" s="12">
        <v>4.1890000000000001</v>
      </c>
      <c r="H13" s="35">
        <f t="shared" si="1"/>
        <v>2.9391697933170455</v>
      </c>
      <c r="J13" s="37" t="e">
        <f>((N13+SQRT(N13^2-4))/2)^2</f>
        <v>#NUM!</v>
      </c>
      <c r="L13" s="35">
        <f t="shared" si="2"/>
        <v>2.2976949152542372</v>
      </c>
      <c r="N13" s="37">
        <f>3*B13*(F13-1)/C13</f>
        <v>1.7080067796610168</v>
      </c>
      <c r="P13" s="11" t="s">
        <v>175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2">
        <v>5.133</v>
      </c>
      <c r="AB13" s="45">
        <f>((AC13+SQRT(AC13^2-4))/2)^2</f>
        <v>2.5000654460560736</v>
      </c>
      <c r="AC13" s="42">
        <f>3*B13*(AA13-1)/C13</f>
        <v>2.213606779661017</v>
      </c>
      <c r="AD13" s="43">
        <f t="shared" ref="AD13:AD15" si="6" xml:space="preserve"> ((SQRT(AB13))^3/(AB13-1)+(SQRT(1/AB13)^3/(1/AB13-1))-2)/6</f>
        <v>3.5601129943502841E-2</v>
      </c>
      <c r="AF13" s="41">
        <v>5.7960000000000003</v>
      </c>
      <c r="AG13" s="48">
        <f t="shared" ref="AG13:AG15" si="7">((AH13+SQRT(AH13^2-4))/2)^2</f>
        <v>4.369380411393017</v>
      </c>
      <c r="AH13" s="43">
        <f>3*B13*(AF13-1)/C13</f>
        <v>2.5687050847457629</v>
      </c>
    </row>
    <row r="14" spans="1:34" x14ac:dyDescent="0.4">
      <c r="A14" s="1" t="s">
        <v>126</v>
      </c>
      <c r="B14" s="5">
        <v>0.33600000000000002</v>
      </c>
      <c r="C14" s="20">
        <v>1.58</v>
      </c>
      <c r="D14" s="35">
        <v>4.6100000000000003</v>
      </c>
      <c r="E14" s="34">
        <v>4.72</v>
      </c>
      <c r="F14" s="12">
        <v>4.3650000000000002</v>
      </c>
      <c r="H14" s="35">
        <f t="shared" si="1"/>
        <v>2.9671989511338528</v>
      </c>
      <c r="I14" s="36">
        <f>((M14+SQRT(M14^2-4))/2)^2</f>
        <v>3.3322974028729146</v>
      </c>
      <c r="J14" s="37">
        <f>((N14+SQRT(N14^2-4))/2)^2</f>
        <v>2.1417846784593828</v>
      </c>
      <c r="L14" s="35">
        <f t="shared" si="2"/>
        <v>2.3030886075949368</v>
      </c>
      <c r="M14" s="36">
        <f>3*B14*(E14-1)/C14</f>
        <v>2.37326582278481</v>
      </c>
      <c r="N14" s="37">
        <f>3*B14*(F14-1)/C14</f>
        <v>2.1467848101265825</v>
      </c>
      <c r="P14" s="11" t="s">
        <v>176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2">
        <v>5.7210000000000001</v>
      </c>
      <c r="AB14" s="45">
        <v>3.29</v>
      </c>
      <c r="AC14" s="42" t="s">
        <v>245</v>
      </c>
      <c r="AD14" s="43">
        <f t="shared" si="6"/>
        <v>6.0858926856946084E-2</v>
      </c>
      <c r="AF14" s="41">
        <v>6.3129999999999997</v>
      </c>
      <c r="AG14" s="48">
        <f t="shared" si="7"/>
        <v>9.382532529105184</v>
      </c>
      <c r="AH14" s="43">
        <f>3*B14*(AF14-1)/C14</f>
        <v>3.3895594936708857</v>
      </c>
    </row>
    <row r="15" spans="1:34" x14ac:dyDescent="0.4">
      <c r="A15" s="1" t="s">
        <v>127</v>
      </c>
      <c r="B15" s="5">
        <v>0.34399999999999997</v>
      </c>
      <c r="C15" s="20">
        <v>1.68</v>
      </c>
      <c r="D15" s="35">
        <v>4.74</v>
      </c>
      <c r="H15" s="35">
        <f t="shared" si="1"/>
        <v>2.9377856042269532</v>
      </c>
      <c r="J15" s="37"/>
      <c r="L15" s="35">
        <f t="shared" si="2"/>
        <v>2.2974285714285716</v>
      </c>
      <c r="N15" s="37"/>
      <c r="P15" s="11" t="s">
        <v>180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2">
        <v>5.3940000000000001</v>
      </c>
      <c r="AB15" s="45">
        <v>1.9</v>
      </c>
      <c r="AC15" s="42" t="s">
        <v>245</v>
      </c>
      <c r="AD15" s="43">
        <f t="shared" si="6"/>
        <v>1.7313520886505691E-2</v>
      </c>
      <c r="AF15" s="41">
        <v>5.99</v>
      </c>
      <c r="AG15" s="48">
        <f t="shared" si="7"/>
        <v>7.2582013294660817</v>
      </c>
      <c r="AH15" s="43">
        <f>3*B15*(AF15-1)/C15</f>
        <v>3.0652857142857144</v>
      </c>
    </row>
    <row r="16" spans="1:34" x14ac:dyDescent="0.4">
      <c r="A16" s="1" t="s">
        <v>230</v>
      </c>
      <c r="B16" s="5"/>
      <c r="C16" s="20"/>
      <c r="D16" s="35"/>
      <c r="H16" s="35"/>
      <c r="J16" s="37"/>
      <c r="L16" s="35"/>
      <c r="N16" s="37"/>
      <c r="P16" s="11" t="s">
        <v>231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2">
        <v>5.4029999999999996</v>
      </c>
      <c r="AB16" s="45"/>
      <c r="AC16" s="42"/>
      <c r="AD16" s="43"/>
      <c r="AF16" s="41"/>
      <c r="AG16" s="48"/>
      <c r="AH16" s="43"/>
    </row>
    <row r="17" spans="1:34" x14ac:dyDescent="0.4">
      <c r="A17" s="1" t="s">
        <v>232</v>
      </c>
      <c r="B17" s="5">
        <f>(-X17/(12*PI()*Z17*C17))^(1/2)</f>
        <v>0.66571062513851209</v>
      </c>
      <c r="C17" s="1">
        <v>1.1599999999999999</v>
      </c>
      <c r="D17" s="35"/>
      <c r="H17" s="35"/>
      <c r="J17" s="37"/>
      <c r="L17" s="35"/>
      <c r="N17" s="37"/>
      <c r="P17" s="11" t="s">
        <v>231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2">
        <v>5.13</v>
      </c>
      <c r="AB17" s="45">
        <v>1.4083810000000001</v>
      </c>
      <c r="AC17" s="42" t="s">
        <v>245</v>
      </c>
      <c r="AD17" s="43">
        <f xml:space="preserve"> ((SQRT(AB17))^3/(AB17-1)+(SQRT(1/AB17)^3/(1/AB17-1))-2)/6</f>
        <v>4.8980199195953018E-3</v>
      </c>
      <c r="AF17" s="41"/>
      <c r="AG17" s="48"/>
      <c r="AH17" s="43"/>
    </row>
    <row r="18" spans="1:34" x14ac:dyDescent="0.4">
      <c r="A18" s="1" t="s">
        <v>233</v>
      </c>
      <c r="B18" s="5"/>
      <c r="C18" s="20"/>
      <c r="D18" s="35"/>
      <c r="H18" s="35"/>
      <c r="J18" s="37"/>
      <c r="L18" s="35"/>
      <c r="N18" s="37"/>
      <c r="P18" s="11" t="s">
        <v>204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2">
        <v>5.556</v>
      </c>
      <c r="AF18" s="41"/>
      <c r="AG18" s="48"/>
      <c r="AH18" s="43"/>
    </row>
    <row r="19" spans="1:34" x14ac:dyDescent="0.4">
      <c r="A19" s="1" t="s">
        <v>128</v>
      </c>
      <c r="B19" s="5">
        <v>0.65100000000000002</v>
      </c>
      <c r="C19" s="20">
        <v>2.573</v>
      </c>
      <c r="D19" s="35">
        <v>4.0199999999999996</v>
      </c>
      <c r="E19" s="34">
        <v>4.07</v>
      </c>
      <c r="F19" s="12">
        <v>3.7080000000000002</v>
      </c>
      <c r="H19" s="35">
        <f t="shared" si="1"/>
        <v>2.9110737143238317</v>
      </c>
      <c r="I19" s="36">
        <f>((M19+SQRT(M19^2-4))/2)^2</f>
        <v>3.1083041069446051</v>
      </c>
      <c r="J19" s="37">
        <f>((N19+SQRT(N19^2-4))/2)^2</f>
        <v>1.5999284912534495</v>
      </c>
      <c r="L19" s="35">
        <f t="shared" si="2"/>
        <v>2.2922891566265058</v>
      </c>
      <c r="M19" s="36">
        <f>3*B19*(E19-1)/C19</f>
        <v>2.330240963855422</v>
      </c>
      <c r="N19" s="37">
        <f>3*B19*(F19-1)/C19</f>
        <v>2.0554698795180726</v>
      </c>
      <c r="P19" s="11" t="s">
        <v>177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2">
        <v>4.8689999999999998</v>
      </c>
      <c r="AB19" s="45">
        <v>3.63</v>
      </c>
      <c r="AC19" s="42" t="s">
        <v>245</v>
      </c>
      <c r="AD19" s="43">
        <f t="shared" ref="AD19" si="8" xml:space="preserve"> ((SQRT(AB19))^3/(AB19-1)+(SQRT(1/AB19)^3/(1/AB19-1))-2)/6</f>
        <v>7.1686628234540598E-2</v>
      </c>
      <c r="AF19" s="41">
        <v>5.5439999999999996</v>
      </c>
      <c r="AG19" s="48">
        <f>((AH19+SQRT(AH19^2-4))/2)^2</f>
        <v>9.7939123029715596</v>
      </c>
      <c r="AH19" s="43">
        <f>3*B19*(AF19-1)/C19</f>
        <v>3.4490602409638549</v>
      </c>
    </row>
    <row r="20" spans="1:34" x14ac:dyDescent="0.4">
      <c r="A20" s="1" t="s">
        <v>129</v>
      </c>
      <c r="B20" s="5">
        <v>0.48299999999999998</v>
      </c>
      <c r="C20" s="20">
        <v>2.1800000000000002</v>
      </c>
      <c r="D20" s="35">
        <v>6.28</v>
      </c>
      <c r="F20" s="12">
        <v>4.2220000000000004</v>
      </c>
      <c r="H20" s="35">
        <f t="shared" si="1"/>
        <v>10.218763246909798</v>
      </c>
      <c r="J20" s="37">
        <f>((N20+SQRT(N20^2-4))/2)^2</f>
        <v>2.1132192464193773</v>
      </c>
      <c r="L20" s="35">
        <f t="shared" si="2"/>
        <v>3.5095045871559631</v>
      </c>
      <c r="N20" s="37">
        <f>3*B20*(F20-1)/C20</f>
        <v>2.1415954128440364</v>
      </c>
      <c r="P20" s="11" t="s">
        <v>175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2">
        <v>4.3360000000000003</v>
      </c>
      <c r="AB20" s="45">
        <f t="shared" ref="AB20:AB30" si="9">((AC20+SQRT(AC20^2-4))/2)^2</f>
        <v>2.5198801585601389</v>
      </c>
      <c r="AC20" s="42">
        <f t="shared" ref="AC20:AC28" si="10">3*B20*(AA20-1)/C20</f>
        <v>2.2173688073394495</v>
      </c>
      <c r="AD20" s="43">
        <f t="shared" ref="AD20:AD25" si="11" xml:space="preserve"> ((SQRT(AB20))^3/(AB20-1)+(SQRT(1/AB20)^3/(1/AB20-1))-2)/6</f>
        <v>3.622813455657492E-2</v>
      </c>
      <c r="AF20" s="41">
        <v>5.1289999999999996</v>
      </c>
      <c r="AG20" s="48">
        <f>((AH20+SQRT(AH20^2-4))/2)^2</f>
        <v>5.3449641661580847</v>
      </c>
      <c r="AH20" s="43">
        <f>3*B20*(AF20-1)/C20</f>
        <v>2.7444591743119258</v>
      </c>
    </row>
    <row r="21" spans="1:34" x14ac:dyDescent="0.4">
      <c r="A21" s="1" t="s">
        <v>195</v>
      </c>
      <c r="B21" s="5">
        <f>(-X21/(12*PI()*Z21*C21))^(1/2)</f>
        <v>0.53072600395129799</v>
      </c>
      <c r="C21" s="20">
        <v>1.7749999999999999</v>
      </c>
      <c r="D21" s="35"/>
      <c r="H21" s="35"/>
      <c r="J21" s="37"/>
      <c r="L21" s="35"/>
      <c r="N21" s="37"/>
      <c r="P21" s="11" t="s">
        <v>200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2">
        <v>4.407</v>
      </c>
      <c r="AB21" s="45">
        <f>((AC21+SQRT(AC21^2-4))/2)^2</f>
        <v>7.200780351601324</v>
      </c>
      <c r="AC21" s="42">
        <f t="shared" si="10"/>
        <v>3.0560847810626575</v>
      </c>
      <c r="AD21" s="43">
        <f t="shared" ref="AD21" si="12" xml:space="preserve"> ((SQRT(AB21))^3/(AB21-1)+(SQRT(1/AB21)^3/(1/AB21-1))-2)/6</f>
        <v>0.17601413017710957</v>
      </c>
      <c r="AF21" s="41"/>
      <c r="AG21" s="48"/>
      <c r="AH21" s="43"/>
    </row>
    <row r="22" spans="1:34" x14ac:dyDescent="0.4">
      <c r="A22" s="1" t="s">
        <v>130</v>
      </c>
      <c r="B22" s="5">
        <v>0.34</v>
      </c>
      <c r="C22" s="20">
        <v>1.62</v>
      </c>
      <c r="D22" s="35">
        <v>4.6500000000000004</v>
      </c>
      <c r="F22" s="12">
        <v>3.7080000000000002</v>
      </c>
      <c r="H22" s="35">
        <f t="shared" si="1"/>
        <v>2.9415252216835031</v>
      </c>
      <c r="J22" s="37" t="e">
        <f>((N22+SQRT(N22^2-4))/2)^2</f>
        <v>#NUM!</v>
      </c>
      <c r="L22" s="35">
        <f t="shared" si="2"/>
        <v>2.2981481481481483</v>
      </c>
      <c r="N22" s="37">
        <f>3*B22*(F22-1)/C22</f>
        <v>1.7050370370370371</v>
      </c>
      <c r="P22" s="11" t="s">
        <v>181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2">
        <v>4.7089999999999996</v>
      </c>
      <c r="AB22" s="45">
        <f t="shared" si="9"/>
        <v>3.1345875541826009</v>
      </c>
      <c r="AC22" s="42">
        <f t="shared" si="10"/>
        <v>2.335296296296296</v>
      </c>
      <c r="AD22" s="43">
        <f t="shared" si="11"/>
        <v>5.5882716049382664E-2</v>
      </c>
      <c r="AF22" s="41">
        <v>5.4139999999999997</v>
      </c>
      <c r="AG22" s="48">
        <f>((AH22+SQRT(AH22^2-4))/2)^2</f>
        <v>5.5434781325131768</v>
      </c>
      <c r="AH22" s="43">
        <f>3*B22*(AF22-1)/C22</f>
        <v>2.779185185185185</v>
      </c>
    </row>
    <row r="23" spans="1:34" x14ac:dyDescent="0.4">
      <c r="A23" s="1" t="s">
        <v>131</v>
      </c>
      <c r="B23" s="5">
        <v>0.31</v>
      </c>
      <c r="C23" s="20">
        <v>1.49</v>
      </c>
      <c r="D23" s="35">
        <v>4.6900000000000004</v>
      </c>
      <c r="F23" s="12">
        <v>3.9710000000000001</v>
      </c>
      <c r="H23" s="35">
        <f t="shared" si="1"/>
        <v>2.9675406386446403</v>
      </c>
      <c r="J23" s="37" t="e">
        <f>((N23+SQRT(N23^2-4))/2)^2</f>
        <v>#NUM!</v>
      </c>
      <c r="L23" s="35">
        <f t="shared" si="2"/>
        <v>2.3031543624161075</v>
      </c>
      <c r="N23" s="37">
        <f>3*B23*(F23-1)/C23</f>
        <v>1.8543825503355706</v>
      </c>
      <c r="P23" s="11" t="s">
        <v>177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2">
        <v>4.9379999999999997</v>
      </c>
      <c r="AB23" s="45">
        <f t="shared" si="9"/>
        <v>3.7767200385155371</v>
      </c>
      <c r="AC23" s="42">
        <f t="shared" si="10"/>
        <v>2.4579463087248317</v>
      </c>
      <c r="AD23" s="43">
        <f t="shared" si="11"/>
        <v>7.6324384787472013E-2</v>
      </c>
      <c r="AF23" s="41">
        <v>5.617</v>
      </c>
      <c r="AG23" s="48">
        <f t="shared" ref="AG23:AG32" si="13">((AH23+SQRT(AH23^2-4))/2)^2</f>
        <v>6.1416705842907389</v>
      </c>
      <c r="AH23" s="43">
        <f>3*B23*(AF23-1)/C23</f>
        <v>2.8817516778523489</v>
      </c>
    </row>
    <row r="24" spans="1:34" x14ac:dyDescent="0.4">
      <c r="A24" s="1" t="s">
        <v>132</v>
      </c>
      <c r="B24" s="5">
        <v>0.254</v>
      </c>
      <c r="C24" s="20">
        <v>1.42</v>
      </c>
      <c r="D24" s="35">
        <v>5.29</v>
      </c>
      <c r="F24" s="12">
        <v>4.6059999999999999</v>
      </c>
      <c r="H24" s="35">
        <f t="shared" si="1"/>
        <v>2.9620544027866487</v>
      </c>
      <c r="J24" s="37" t="e">
        <f>((N24+SQRT(N24^2-4))/2)^2</f>
        <v>#NUM!</v>
      </c>
      <c r="L24" s="35">
        <f t="shared" si="2"/>
        <v>2.3020985915492957</v>
      </c>
      <c r="N24" s="37">
        <f>3*B24*(F24-1)/C24</f>
        <v>1.9350507042253522</v>
      </c>
      <c r="P24" s="11" t="s">
        <v>177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2">
        <v>5.375</v>
      </c>
      <c r="AB24" s="45">
        <f t="shared" si="9"/>
        <v>3.19916680849331</v>
      </c>
      <c r="AC24" s="42">
        <f t="shared" si="10"/>
        <v>2.347711267605634</v>
      </c>
      <c r="AD24" s="43">
        <f t="shared" si="11"/>
        <v>5.7951877934272332E-2</v>
      </c>
      <c r="AF24" s="41">
        <v>5.9669999999999996</v>
      </c>
      <c r="AG24" s="48">
        <f t="shared" si="13"/>
        <v>4.9002326599270356</v>
      </c>
      <c r="AH24" s="43">
        <f>3*B24*(AF24-1)/C24</f>
        <v>2.6653901408450702</v>
      </c>
    </row>
    <row r="25" spans="1:34" x14ac:dyDescent="0.4">
      <c r="A25" s="1" t="s">
        <v>201</v>
      </c>
      <c r="B25" s="5">
        <f>(-X25/(12*PI()*Z25*C25))^(1/2)</f>
        <v>0.38663974973973514</v>
      </c>
      <c r="C25" s="20">
        <v>1.4562957000000001</v>
      </c>
      <c r="D25" s="35"/>
      <c r="H25" s="35"/>
      <c r="J25" s="37"/>
      <c r="L25" s="35"/>
      <c r="N25" s="37"/>
      <c r="P25" s="11" t="s">
        <v>202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2">
        <v>7.931</v>
      </c>
      <c r="AB25" s="45">
        <f t="shared" ref="AB25" si="14">((AC25+SQRT(AC25^2-4))/2)^2</f>
        <v>28.440151446942519</v>
      </c>
      <c r="AC25" s="42">
        <f t="shared" si="10"/>
        <v>5.5204450005162498</v>
      </c>
      <c r="AD25" s="43">
        <f t="shared" si="11"/>
        <v>0.586740833419375</v>
      </c>
      <c r="AF25" s="41"/>
      <c r="AG25" s="48"/>
      <c r="AH25" s="43"/>
    </row>
    <row r="26" spans="1:34" x14ac:dyDescent="0.4">
      <c r="A26" s="1" t="s">
        <v>133</v>
      </c>
      <c r="B26" s="5">
        <v>0.27400000000000002</v>
      </c>
      <c r="C26" s="20">
        <v>1.41</v>
      </c>
      <c r="D26" s="35">
        <v>4.96</v>
      </c>
      <c r="H26" s="35">
        <f t="shared" si="1"/>
        <v>2.9958153707541055</v>
      </c>
      <c r="J26" s="37"/>
      <c r="L26" s="35">
        <f t="shared" si="2"/>
        <v>2.3085957446808512</v>
      </c>
      <c r="N26" s="37"/>
      <c r="P26" s="11" t="s">
        <v>177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2">
        <v>6.3559999999999999</v>
      </c>
      <c r="AB26" s="45">
        <f t="shared" si="9"/>
        <v>7.618332021653929</v>
      </c>
      <c r="AC26" s="42">
        <f t="shared" si="10"/>
        <v>3.1224340425531922</v>
      </c>
      <c r="AD26" s="43">
        <f t="shared" ref="AD26" si="15" xml:space="preserve"> ((SQRT(AB26))^3/(AB26-1)+(SQRT(1/AB26)^3/(1/AB26-1))-2)/6</f>
        <v>0.18707234042553203</v>
      </c>
      <c r="AF26" s="41">
        <v>2.82</v>
      </c>
      <c r="AG26" s="48"/>
      <c r="AH26" s="43">
        <f>3*B26*(AF26-1)/C26</f>
        <v>1.0610212765957447</v>
      </c>
    </row>
    <row r="27" spans="1:34" x14ac:dyDescent="0.4">
      <c r="A27" s="1" t="s">
        <v>134</v>
      </c>
      <c r="B27" s="5">
        <v>0.26200000000000001</v>
      </c>
      <c r="C27" s="20">
        <v>1.39</v>
      </c>
      <c r="D27" s="35">
        <v>5.07</v>
      </c>
      <c r="F27" s="12">
        <v>4.4370000000000003</v>
      </c>
      <c r="H27" s="35">
        <f t="shared" si="1"/>
        <v>2.9587008198878118</v>
      </c>
      <c r="J27" s="37" t="e">
        <f>((N27+SQRT(N27^2-4))/2)^2</f>
        <v>#NUM!</v>
      </c>
      <c r="L27" s="35">
        <f t="shared" si="2"/>
        <v>2.3014532374100725</v>
      </c>
      <c r="N27" s="37">
        <f>3*B27*(F27-1)/C27</f>
        <v>1.9435122302158276</v>
      </c>
      <c r="P27" s="11" t="s">
        <v>175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2">
        <v>5.7539999999999996</v>
      </c>
      <c r="AB27" s="45">
        <f t="shared" si="9"/>
        <v>5.0276990219299922</v>
      </c>
      <c r="AC27" s="42">
        <f t="shared" si="10"/>
        <v>2.6882330935251799</v>
      </c>
      <c r="AD27" s="43">
        <f t="shared" ref="AD27:AD30" si="16" xml:space="preserve"> ((SQRT(AB27))^3/(AB27-1)+(SQRT(1/AB27)^3/(1/AB27-1))-2)/6</f>
        <v>0.11470551558752999</v>
      </c>
      <c r="AF27" s="41">
        <v>6.3230000000000004</v>
      </c>
      <c r="AG27" s="48">
        <f t="shared" si="13"/>
        <v>6.9153999229692085</v>
      </c>
      <c r="AH27" s="43">
        <f>3*B27*(AF27-1)/C27</f>
        <v>3.0099841726618712</v>
      </c>
    </row>
    <row r="28" spans="1:34" x14ac:dyDescent="0.4">
      <c r="A28" s="1" t="s">
        <v>135</v>
      </c>
      <c r="B28" s="5">
        <v>0.27</v>
      </c>
      <c r="C28" s="20">
        <v>1.38</v>
      </c>
      <c r="D28" s="35">
        <v>4.92</v>
      </c>
      <c r="H28" s="35">
        <f t="shared" si="1"/>
        <v>2.9556677328143475</v>
      </c>
      <c r="J28" s="37"/>
      <c r="L28" s="35">
        <f t="shared" si="2"/>
        <v>2.3008695652173916</v>
      </c>
      <c r="N28" s="37"/>
      <c r="P28" s="11" t="s">
        <v>176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2">
        <v>6.0060000000000002</v>
      </c>
      <c r="AB28" s="45">
        <f t="shared" si="9"/>
        <v>6.4792946531588216</v>
      </c>
      <c r="AC28" s="42">
        <f t="shared" si="10"/>
        <v>2.9383043478260875</v>
      </c>
      <c r="AD28" s="43">
        <f t="shared" si="16"/>
        <v>0.1563840579710146</v>
      </c>
      <c r="AF28" s="41">
        <v>6.6079999999999997</v>
      </c>
      <c r="AG28" s="48">
        <f t="shared" si="13"/>
        <v>8.7202990679260441</v>
      </c>
      <c r="AH28" s="43">
        <f>3*B28*(AF28-1)/C28</f>
        <v>3.291652173913044</v>
      </c>
    </row>
    <row r="29" spans="1:34" x14ac:dyDescent="0.4">
      <c r="A29" s="1" t="s">
        <v>112</v>
      </c>
      <c r="B29" s="5">
        <v>0.27200000000000002</v>
      </c>
      <c r="C29" s="20">
        <v>1.41</v>
      </c>
      <c r="D29" s="35">
        <v>4.99</v>
      </c>
      <c r="E29" s="34">
        <v>5.23</v>
      </c>
      <c r="F29" s="12">
        <v>5.1929999999999996</v>
      </c>
      <c r="H29" s="35">
        <f t="shared" si="1"/>
        <v>2.9984687261523426</v>
      </c>
      <c r="I29" s="36">
        <f>((M29+SQRT(M29^2-4))/2)^2</f>
        <v>3.7241891763288364</v>
      </c>
      <c r="J29" s="37">
        <f>((N29+SQRT(N29^2-4))/2)^2</f>
        <v>3.6114267289747048</v>
      </c>
      <c r="L29" s="35">
        <f t="shared" si="2"/>
        <v>2.3091063829787237</v>
      </c>
      <c r="M29" s="36">
        <f>3*B29*(E29-1)/C29</f>
        <v>2.4480000000000004</v>
      </c>
      <c r="N29" s="37">
        <f>3*B29*(F29-1)/C29</f>
        <v>2.4265872340425534</v>
      </c>
      <c r="P29" s="11" t="s">
        <v>176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2">
        <v>6.173</v>
      </c>
      <c r="AB29" s="45">
        <v>3.13</v>
      </c>
      <c r="AC29" s="42" t="s">
        <v>245</v>
      </c>
      <c r="AD29" s="43">
        <f t="shared" si="16"/>
        <v>5.5735670039939102E-2</v>
      </c>
      <c r="AF29" s="41">
        <v>6.7480000000000002</v>
      </c>
      <c r="AG29" s="48">
        <f t="shared" si="13"/>
        <v>8.9539336478531943</v>
      </c>
      <c r="AH29" s="43">
        <f>3*B29*(AF29-1)/C29</f>
        <v>3.326502127659575</v>
      </c>
    </row>
    <row r="30" spans="1:34" x14ac:dyDescent="0.4">
      <c r="A30" s="1" t="s">
        <v>136</v>
      </c>
      <c r="B30" s="5">
        <v>0.215</v>
      </c>
      <c r="C30" s="20">
        <v>1.54</v>
      </c>
      <c r="D30" s="35">
        <v>6.49</v>
      </c>
      <c r="F30" s="12">
        <v>6.3150000000000004</v>
      </c>
      <c r="H30" s="35">
        <f t="shared" si="1"/>
        <v>2.9479431509361413</v>
      </c>
      <c r="J30" s="37">
        <f>((N30+SQRT(N30^2-4))/2)^2</f>
        <v>2.5657107289747128</v>
      </c>
      <c r="L30" s="35">
        <f t="shared" si="2"/>
        <v>2.2993831168831171</v>
      </c>
      <c r="N30" s="37">
        <f>3*B30*(F30-1)/C30</f>
        <v>2.2260876623376626</v>
      </c>
      <c r="P30" s="11" t="s">
        <v>175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2">
        <v>6.49</v>
      </c>
      <c r="AB30" s="45">
        <f t="shared" si="9"/>
        <v>2.9479431509361413</v>
      </c>
      <c r="AC30" s="42">
        <f>3*B30*(AA30-1)/C30</f>
        <v>2.2993831168831171</v>
      </c>
      <c r="AD30" s="43">
        <f t="shared" si="16"/>
        <v>4.9897186147186266E-2</v>
      </c>
      <c r="AF30" s="41">
        <v>6.8849999999999998</v>
      </c>
      <c r="AG30" s="48">
        <f t="shared" si="13"/>
        <v>3.8130901908629715</v>
      </c>
      <c r="AH30" s="43">
        <f>3*B30*(AF30-1)/C30</f>
        <v>2.4648214285714283</v>
      </c>
    </row>
    <row r="31" spans="1:34" x14ac:dyDescent="0.4">
      <c r="A31" s="1" t="s">
        <v>203</v>
      </c>
      <c r="B31" s="5"/>
      <c r="C31" s="20"/>
      <c r="D31" s="35"/>
      <c r="H31" s="35"/>
      <c r="J31" s="37"/>
      <c r="L31" s="35"/>
      <c r="N31" s="37"/>
      <c r="P31" s="11" t="s">
        <v>204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2">
        <v>6.3289999999999997</v>
      </c>
      <c r="AB31" s="45"/>
      <c r="AC31" s="42"/>
      <c r="AD31" s="43"/>
      <c r="AF31" s="41"/>
      <c r="AG31" s="48"/>
      <c r="AH31" s="43"/>
    </row>
    <row r="32" spans="1:34" x14ac:dyDescent="0.4">
      <c r="A32" s="1" t="s">
        <v>137</v>
      </c>
      <c r="B32" s="5">
        <v>0.34799999999999998</v>
      </c>
      <c r="C32" s="20">
        <v>1.76</v>
      </c>
      <c r="D32" s="35">
        <v>4.84</v>
      </c>
      <c r="H32" s="35">
        <f t="shared" si="1"/>
        <v>2.8358245441806531</v>
      </c>
      <c r="J32" s="37"/>
      <c r="L32" s="35">
        <f t="shared" si="2"/>
        <v>2.2778181818181817</v>
      </c>
      <c r="N32" s="37"/>
      <c r="P32" s="11" t="s">
        <v>180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2">
        <v>5.8979999999999997</v>
      </c>
      <c r="AB32" s="45">
        <v>2</v>
      </c>
      <c r="AC32" s="42" t="s">
        <v>245</v>
      </c>
      <c r="AD32" s="43">
        <f t="shared" ref="AD32" si="17" xml:space="preserve"> ((SQRT(AB32))^3/(AB32-1)+(SQRT(1/AB32)^3/(1/AB32-1))-2)/6</f>
        <v>2.0220057259940472E-2</v>
      </c>
      <c r="AF32" s="41">
        <v>6.3810000000000002</v>
      </c>
      <c r="AG32" s="48">
        <f t="shared" si="13"/>
        <v>8.0642947492824746</v>
      </c>
      <c r="AH32" s="43">
        <f>3*B32*(AF32-1)/C32</f>
        <v>3.1919113636363639</v>
      </c>
    </row>
    <row r="33" spans="1:34" x14ac:dyDescent="0.4">
      <c r="A33" s="1" t="s">
        <v>236</v>
      </c>
      <c r="B33" s="5"/>
      <c r="C33" s="20"/>
      <c r="D33" s="35"/>
      <c r="H33" s="35"/>
      <c r="J33" s="37"/>
      <c r="L33" s="35"/>
      <c r="N33" s="37"/>
      <c r="P33" s="11" t="s">
        <v>197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2">
        <v>5.3330000000000002</v>
      </c>
      <c r="AB33" s="45"/>
      <c r="AC33" s="42"/>
      <c r="AD33" s="43"/>
      <c r="AF33" s="41"/>
      <c r="AG33" s="48"/>
      <c r="AH33" s="43"/>
    </row>
    <row r="34" spans="1:34" x14ac:dyDescent="0.4">
      <c r="A34" s="1" t="s">
        <v>237</v>
      </c>
      <c r="B34" s="5"/>
      <c r="C34" s="20"/>
      <c r="D34" s="35"/>
      <c r="H34" s="35"/>
      <c r="J34" s="37"/>
      <c r="L34" s="35"/>
      <c r="N34" s="37"/>
      <c r="P34" s="11" t="s">
        <v>238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2">
        <v>5.5750000000000002</v>
      </c>
      <c r="AB34" s="45"/>
      <c r="AC34" s="42"/>
      <c r="AD34" s="43"/>
      <c r="AF34" s="41"/>
      <c r="AG34" s="48"/>
      <c r="AH34" s="43"/>
    </row>
    <row r="35" spans="1:34" x14ac:dyDescent="0.4">
      <c r="A35" s="1" t="s">
        <v>239</v>
      </c>
      <c r="B35" s="5"/>
      <c r="C35" s="20"/>
      <c r="D35" s="35"/>
      <c r="H35" s="35"/>
      <c r="J35" s="37"/>
      <c r="L35" s="35"/>
      <c r="N35" s="37"/>
      <c r="P35" s="11" t="s">
        <v>204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2">
        <v>5.9790000000000001</v>
      </c>
      <c r="AB35" s="45"/>
      <c r="AC35" s="42"/>
      <c r="AD35" s="43"/>
      <c r="AF35" s="41"/>
      <c r="AG35" s="48"/>
      <c r="AH35" s="43"/>
    </row>
    <row r="36" spans="1:34" x14ac:dyDescent="0.4">
      <c r="A36" s="1" t="s">
        <v>138</v>
      </c>
      <c r="B36" s="5">
        <v>0.65800000000000003</v>
      </c>
      <c r="C36" s="20">
        <v>2.75</v>
      </c>
      <c r="D36" s="35">
        <v>4.2</v>
      </c>
      <c r="E36" s="34">
        <v>4.07</v>
      </c>
      <c r="F36" s="12">
        <v>4.4320000000000004</v>
      </c>
      <c r="H36" s="35">
        <f t="shared" si="1"/>
        <v>2.9356527884894152</v>
      </c>
      <c r="I36" s="36">
        <f>((M36+SQRT(M36^2-4))/2)^2</f>
        <v>2.4477659042335742</v>
      </c>
      <c r="J36" s="37">
        <f>((N36+SQRT(N36^2-4))/2)^2</f>
        <v>3.8063710305876031</v>
      </c>
      <c r="L36" s="35">
        <f t="shared" si="2"/>
        <v>2.2970181818181818</v>
      </c>
      <c r="M36" s="36">
        <f>3*B36*(E36-1)/C36</f>
        <v>2.2037018181818184</v>
      </c>
      <c r="N36" s="37">
        <f>3*B36*(F36-1)/C36</f>
        <v>2.4635520000000004</v>
      </c>
      <c r="P36" s="11" t="s">
        <v>177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2">
        <v>4.8540000000000001</v>
      </c>
      <c r="AB36" s="45">
        <f t="shared" ref="AB36:AB37" si="18">((AC36+SQRT(AC36^2-4))/2)^2</f>
        <v>5.470566890683207</v>
      </c>
      <c r="AC36" s="42">
        <f t="shared" ref="AC36:AC45" si="19">3*B36*(AA36-1)/C36</f>
        <v>2.7664712727272733</v>
      </c>
      <c r="AD36" s="43">
        <f t="shared" ref="AD36:AD37" si="20" xml:space="preserve"> ((SQRT(AB36))^3/(AB36-1)+(SQRT(1/AB36)^3/(1/AB36-1))-2)/6</f>
        <v>0.12774521212121223</v>
      </c>
      <c r="AF36" s="41">
        <v>5.5190000000000001</v>
      </c>
      <c r="AG36" s="48">
        <f t="shared" ref="AG36" si="21">((AH36+SQRT(AH36^2-4))/2)^2</f>
        <v>8.4033706837950302</v>
      </c>
      <c r="AH36" s="43">
        <f>3*B36*(AF36-1)/C36</f>
        <v>3.2438203636363641</v>
      </c>
    </row>
    <row r="37" spans="1:34" x14ac:dyDescent="0.4">
      <c r="A37" s="1" t="s">
        <v>205</v>
      </c>
      <c r="B37" s="5">
        <f>(-X37/(12*PI()*Z37*C37))^(1/2)</f>
        <v>0.50382962376161233</v>
      </c>
      <c r="C37" s="20">
        <v>2.3780000000000001</v>
      </c>
      <c r="D37" s="35"/>
      <c r="H37" s="35"/>
      <c r="I37" s="36"/>
      <c r="J37" s="37"/>
      <c r="L37" s="35"/>
      <c r="M37" s="36"/>
      <c r="N37" s="37"/>
      <c r="P37" s="11" t="s">
        <v>206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2">
        <v>4.6100000000000003</v>
      </c>
      <c r="AB37" s="45">
        <f t="shared" si="18"/>
        <v>2.9229012813568795</v>
      </c>
      <c r="AC37" s="42">
        <f t="shared" si="19"/>
        <v>2.2945646868537688</v>
      </c>
      <c r="AD37" s="43">
        <f t="shared" si="20"/>
        <v>4.9094114475628059E-2</v>
      </c>
      <c r="AF37" s="41"/>
      <c r="AG37" s="48"/>
      <c r="AH37" s="43"/>
    </row>
    <row r="38" spans="1:34" x14ac:dyDescent="0.4">
      <c r="A38" s="1" t="s">
        <v>139</v>
      </c>
      <c r="B38" s="5">
        <v>0.47</v>
      </c>
      <c r="C38" s="20">
        <v>1.99</v>
      </c>
      <c r="D38" s="35"/>
      <c r="H38" s="35"/>
      <c r="J38" s="37"/>
      <c r="L38" s="35"/>
      <c r="N38" s="37"/>
      <c r="P38" s="11" t="s">
        <v>175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2">
        <v>4.1689999999999996</v>
      </c>
      <c r="AB38" s="45">
        <f t="shared" ref="AB38" si="22">((AC38+SQRT(AC38^2-4))/2)^2</f>
        <v>2.6666993878854752</v>
      </c>
      <c r="AC38" s="42">
        <f t="shared" si="19"/>
        <v>2.245371859296482</v>
      </c>
      <c r="AD38" s="43">
        <f t="shared" ref="AD38" si="23" xml:space="preserve"> ((SQRT(AB38))^3/(AB38-1)+(SQRT(1/AB38)^3/(1/AB38-1))-2)/6</f>
        <v>4.0895309882746998E-2</v>
      </c>
      <c r="AF38" s="41">
        <v>4.9640000000000004</v>
      </c>
      <c r="AG38" s="48">
        <f t="shared" ref="AG38:AG48" si="24">((AH38+SQRT(AH38^2-4))/2)^2</f>
        <v>5.7135676318810278</v>
      </c>
      <c r="AH38" s="43">
        <f>3*B38*(AF38-1)/C38</f>
        <v>2.8086633165829147</v>
      </c>
    </row>
    <row r="39" spans="1:34" x14ac:dyDescent="0.4">
      <c r="A39" s="1" t="s">
        <v>140</v>
      </c>
      <c r="B39" s="5">
        <v>0.39500000000000002</v>
      </c>
      <c r="C39" s="20">
        <v>1.77</v>
      </c>
      <c r="D39" s="35">
        <v>4.43</v>
      </c>
      <c r="F39" s="12">
        <v>3.2290000000000001</v>
      </c>
      <c r="H39" s="35">
        <f>((L39+SQRT(L39^2-4))/2)^2</f>
        <v>2.9322109887560295</v>
      </c>
      <c r="J39" s="37" t="e">
        <f>((N39+SQRT(N39^2-4))/2)^2</f>
        <v>#NUM!</v>
      </c>
      <c r="L39" s="35">
        <f>3*B39*(D39-1)/C39</f>
        <v>2.2963559322033897</v>
      </c>
      <c r="N39" s="37">
        <f>3*B39*(F39-1)/C39</f>
        <v>1.4922966101694917</v>
      </c>
      <c r="P39" s="11" t="s">
        <v>175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2">
        <v>4.46</v>
      </c>
      <c r="AB39" s="45">
        <f t="shared" ref="AB39:AB48" si="25">((AC39+SQRT(AC39^2-4))/2)^2</f>
        <v>3.036579510439676</v>
      </c>
      <c r="AC39" s="42">
        <f t="shared" si="19"/>
        <v>2.316440677966102</v>
      </c>
      <c r="AD39" s="43">
        <f t="shared" ref="AD39" si="26" xml:space="preserve"> ((SQRT(AB39))^3/(AB39-1)+(SQRT(1/AB39)^3/(1/AB39-1))-2)/6</f>
        <v>5.274011299435033E-2</v>
      </c>
      <c r="AF39" s="41">
        <v>5.2039999999999997</v>
      </c>
      <c r="AG39" s="48">
        <f t="shared" si="24"/>
        <v>5.7476650750278822</v>
      </c>
      <c r="AH39" s="43">
        <f>3*B39*(AF39-1)/C39</f>
        <v>2.8145423728813559</v>
      </c>
    </row>
    <row r="40" spans="1:34" x14ac:dyDescent="0.4">
      <c r="A40" s="1" t="s">
        <v>141</v>
      </c>
      <c r="B40" s="5">
        <v>0.33600000000000002</v>
      </c>
      <c r="C40" s="20">
        <v>1.63</v>
      </c>
      <c r="D40" s="35">
        <v>4.72</v>
      </c>
      <c r="H40" s="35">
        <f>((L40+SQRT(L40^2-4))/2)^2</f>
        <v>2.953571900821677</v>
      </c>
      <c r="J40" s="37"/>
      <c r="L40" s="35">
        <f>3*B40*(D40-1)/C40</f>
        <v>2.3004662576687118</v>
      </c>
      <c r="N40" s="37"/>
      <c r="P40" s="11" t="s">
        <v>177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2">
        <v>4.96</v>
      </c>
      <c r="AB40" s="45">
        <f t="shared" si="25"/>
        <v>3.7288509522156765</v>
      </c>
      <c r="AC40" s="42">
        <f t="shared" si="19"/>
        <v>2.4488834355828222</v>
      </c>
      <c r="AD40" s="43">
        <f t="shared" ref="AD40:AD42" si="27" xml:space="preserve"> ((SQRT(AB40))^3/(AB40-1)+(SQRT(1/AB40)^3/(1/AB40-1))-2)/6</f>
        <v>7.4813905930470367E-2</v>
      </c>
      <c r="AF40" s="41">
        <v>5.6189999999999998</v>
      </c>
      <c r="AG40" s="48">
        <f t="shared" si="24"/>
        <v>5.9922076536442299</v>
      </c>
      <c r="AH40" s="43">
        <f>3*B40*(AF40-1)/C40</f>
        <v>2.8564122699386507</v>
      </c>
    </row>
    <row r="41" spans="1:34" x14ac:dyDescent="0.4">
      <c r="A41" s="1" t="s">
        <v>142</v>
      </c>
      <c r="B41" s="5">
        <v>0.26500000000000001</v>
      </c>
      <c r="C41" s="20">
        <v>1.55</v>
      </c>
      <c r="D41" s="35">
        <v>5.49</v>
      </c>
      <c r="F41" s="12">
        <v>4.5490000000000004</v>
      </c>
      <c r="H41" s="35">
        <f>((L41+SQRT(L41^2-4))/2)^2</f>
        <v>2.9664032596978309</v>
      </c>
      <c r="J41" s="37" t="e">
        <f>((N41+SQRT(N41^2-4))/2)^2</f>
        <v>#NUM!</v>
      </c>
      <c r="L41" s="35">
        <f>3*B41*(D41-1)/C41</f>
        <v>2.3029354838709679</v>
      </c>
      <c r="N41" s="37">
        <f>3*B41*(F41-1)/C41</f>
        <v>1.820293548387097</v>
      </c>
      <c r="P41" s="11" t="s">
        <v>177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2">
        <v>5.4560000000000004</v>
      </c>
      <c r="AB41" s="45">
        <f t="shared" si="25"/>
        <v>2.8757615250732638</v>
      </c>
      <c r="AC41" s="42">
        <f t="shared" si="19"/>
        <v>2.2854967741935486</v>
      </c>
      <c r="AD41" s="43">
        <f t="shared" si="27"/>
        <v>4.7582795698924686E-2</v>
      </c>
      <c r="AF41" s="41">
        <v>6.02</v>
      </c>
      <c r="AG41" s="48">
        <f t="shared" si="24"/>
        <v>4.4023086040325312</v>
      </c>
      <c r="AH41" s="43">
        <f>3*B41*(AF41-1)/C41</f>
        <v>2.5747741935483868</v>
      </c>
    </row>
    <row r="42" spans="1:34" x14ac:dyDescent="0.4">
      <c r="A42" s="1" t="s">
        <v>207</v>
      </c>
      <c r="B42" s="5">
        <f>(-X42/(12*PI()*Z42*C42))^(1/2)</f>
        <v>0.31440519767406744</v>
      </c>
      <c r="C42" s="20">
        <v>1.5028630000000001</v>
      </c>
      <c r="D42" s="35"/>
      <c r="H42" s="35"/>
      <c r="J42" s="37"/>
      <c r="L42" s="35"/>
      <c r="N42" s="37"/>
      <c r="P42" s="11" t="s">
        <v>200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2">
        <v>5.6740000000000004</v>
      </c>
      <c r="AB42" s="45">
        <f t="shared" ref="AB42" si="28">((AC42+SQRT(AC42^2-4))/2)^2</f>
        <v>6.450157220103736</v>
      </c>
      <c r="AC42" s="42">
        <f t="shared" si="19"/>
        <v>2.9334607890311855</v>
      </c>
      <c r="AD42" s="43">
        <f t="shared" si="27"/>
        <v>0.15557679817186423</v>
      </c>
      <c r="AF42" s="41"/>
      <c r="AG42" s="48"/>
      <c r="AH42" s="43"/>
    </row>
    <row r="43" spans="1:34" x14ac:dyDescent="0.4">
      <c r="A43" s="1" t="s">
        <v>143</v>
      </c>
      <c r="B43" s="5">
        <v>0.245</v>
      </c>
      <c r="C43" s="20">
        <v>1.48</v>
      </c>
      <c r="D43" s="35">
        <v>5.63</v>
      </c>
      <c r="H43" s="35">
        <f>((L43+SQRT(L43^2-4))/2)^2</f>
        <v>2.9478131863820023</v>
      </c>
      <c r="J43" s="37"/>
      <c r="L43" s="35">
        <f>3*B43*(D43-1)/C43</f>
        <v>2.299358108108108</v>
      </c>
      <c r="N43" s="37"/>
      <c r="P43" s="11" t="s">
        <v>175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2">
        <v>6.0380000000000003</v>
      </c>
      <c r="AB43" s="45">
        <f t="shared" si="25"/>
        <v>4.0105608852003209</v>
      </c>
      <c r="AC43" s="42">
        <f t="shared" si="19"/>
        <v>2.5019797297297299</v>
      </c>
      <c r="AD43" s="43">
        <f t="shared" ref="AD43:AD44" si="29" xml:space="preserve"> ((SQRT(AB43))^3/(AB43-1)+(SQRT(1/AB43)^3/(1/AB43-1))-2)/6</f>
        <v>8.3663288288288243E-2</v>
      </c>
      <c r="AF43" s="41">
        <v>6.4859999999999998</v>
      </c>
      <c r="AG43" s="48">
        <f t="shared" si="24"/>
        <v>5.2315689154786122</v>
      </c>
      <c r="AH43" s="43">
        <f>3*B43*(AF43-1)/C43</f>
        <v>2.7244662162162161</v>
      </c>
    </row>
    <row r="44" spans="1:34" x14ac:dyDescent="0.4">
      <c r="A44" s="1" t="s">
        <v>166</v>
      </c>
      <c r="B44" s="5">
        <f>(-X44/(12*PI()*Z44*C44))^(1/2)</f>
        <v>0.29016314280288524</v>
      </c>
      <c r="C44" s="20">
        <v>1.486988</v>
      </c>
      <c r="D44" s="35"/>
      <c r="F44" s="12">
        <v>5.665</v>
      </c>
      <c r="H44" s="35"/>
      <c r="J44" s="37"/>
      <c r="L44" s="35"/>
      <c r="N44" s="37"/>
      <c r="P44" s="11" t="s">
        <v>176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2">
        <v>6.3380000000000001</v>
      </c>
      <c r="AB44" s="45">
        <f t="shared" ref="AB44" si="30">((AC44+SQRT(AC44^2-4))/2)^2</f>
        <v>7.6339377918181199</v>
      </c>
      <c r="AC44" s="42">
        <f t="shared" si="19"/>
        <v>3.124889083735312</v>
      </c>
      <c r="AD44" s="43">
        <f t="shared" si="29"/>
        <v>0.18748151395588528</v>
      </c>
      <c r="AF44" s="41">
        <v>6.7279999999999998</v>
      </c>
      <c r="AG44" s="48"/>
      <c r="AH44" s="43"/>
    </row>
    <row r="45" spans="1:34" x14ac:dyDescent="0.4">
      <c r="A45" s="1" t="s">
        <v>144</v>
      </c>
      <c r="B45" s="5">
        <v>0.23699999999999999</v>
      </c>
      <c r="C45" s="20">
        <v>1.52</v>
      </c>
      <c r="D45" s="35">
        <v>5.91</v>
      </c>
      <c r="F45" s="12">
        <v>5.4219999999999997</v>
      </c>
      <c r="H45" s="35">
        <f t="shared" ref="H45:H56" si="31">((L45+SQRT(L45^2-4))/2)^2</f>
        <v>2.9340880619479717</v>
      </c>
      <c r="J45" s="37">
        <f t="shared" ref="J45:J54" si="32">((N45+SQRT(N45^2-4))/2)^2</f>
        <v>1.6850125798097029</v>
      </c>
      <c r="L45" s="35">
        <f t="shared" ref="L45:L56" si="33">3*B45*(D45-1)/C45</f>
        <v>2.2967171052631579</v>
      </c>
      <c r="N45" s="37">
        <f t="shared" ref="N45:N54" si="34">3*B45*(F45-1)/C45</f>
        <v>2.0684486842105261</v>
      </c>
      <c r="P45" s="11" t="s">
        <v>176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2">
        <v>6.6589999999999998</v>
      </c>
      <c r="AB45" s="45">
        <f t="shared" si="25"/>
        <v>4.798594277187302</v>
      </c>
      <c r="AC45" s="42">
        <f t="shared" si="19"/>
        <v>2.647071710526316</v>
      </c>
      <c r="AD45" s="43">
        <f t="shared" ref="AD45" si="35" xml:space="preserve"> ((SQRT(AB45))^3/(AB45-1)+(SQRT(1/AB45)^3/(1/AB45-1))-2)/6</f>
        <v>0.10784528508771925</v>
      </c>
      <c r="AF45" s="41">
        <v>6.9509999999999996</v>
      </c>
      <c r="AG45" s="48">
        <f t="shared" si="24"/>
        <v>5.5691957991076153</v>
      </c>
      <c r="AH45" s="43">
        <f>3*B45*(AF45-1)/C45</f>
        <v>2.7836585526315782</v>
      </c>
    </row>
    <row r="46" spans="1:34" x14ac:dyDescent="0.4">
      <c r="A46" s="1" t="s">
        <v>119</v>
      </c>
      <c r="B46" s="5">
        <v>0.26900000000000002</v>
      </c>
      <c r="C46" s="20">
        <v>1.6</v>
      </c>
      <c r="D46" s="35">
        <v>5.55</v>
      </c>
      <c r="E46" s="34">
        <v>5.86</v>
      </c>
      <c r="F46" s="12">
        <v>6.0709999999999997</v>
      </c>
      <c r="H46" s="35">
        <f t="shared" si="31"/>
        <v>2.9246765439874713</v>
      </c>
      <c r="I46" s="36">
        <f>((M46+SQRT(M46^2-4))/2)^2</f>
        <v>3.741408848048414</v>
      </c>
      <c r="J46" s="37">
        <f t="shared" si="32"/>
        <v>4.3097222414125342</v>
      </c>
      <c r="L46" s="35">
        <f t="shared" si="33"/>
        <v>2.2949062499999999</v>
      </c>
      <c r="M46" s="36">
        <f>3*B46*(E46-1)/C46</f>
        <v>2.4512624999999999</v>
      </c>
      <c r="N46" s="37">
        <f t="shared" si="34"/>
        <v>2.557685625</v>
      </c>
      <c r="P46" s="11" t="s">
        <v>176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2">
        <v>6.9160000000000004</v>
      </c>
      <c r="AB46" s="45">
        <v>2.73</v>
      </c>
      <c r="AC46" s="42" t="s">
        <v>249</v>
      </c>
      <c r="AD46" s="43">
        <f t="shared" ref="AD46:AD48" si="36" xml:space="preserve"> ((SQRT(AB46))^3/(AB46-1)+(SQRT(1/AB46)^3/(1/AB46-1))-2)/6</f>
        <v>4.2916449475772112E-2</v>
      </c>
      <c r="AF46" s="41">
        <v>7.1890000000000001</v>
      </c>
      <c r="AG46" s="48">
        <f t="shared" si="24"/>
        <v>7.6128859563570401</v>
      </c>
      <c r="AH46" s="43">
        <f>3*B46*(AF46-1)/C46</f>
        <v>3.1215768749999997</v>
      </c>
    </row>
    <row r="47" spans="1:34" x14ac:dyDescent="0.4">
      <c r="A47" s="1" t="s">
        <v>145</v>
      </c>
      <c r="B47" s="5">
        <v>0.214</v>
      </c>
      <c r="C47" s="20">
        <v>1.73</v>
      </c>
      <c r="D47" s="35">
        <v>7.19</v>
      </c>
      <c r="F47" s="12">
        <v>5.7610000000000001</v>
      </c>
      <c r="H47" s="35">
        <f t="shared" si="31"/>
        <v>2.9360689915208353</v>
      </c>
      <c r="J47" s="37" t="e">
        <f t="shared" si="32"/>
        <v>#NUM!</v>
      </c>
      <c r="L47" s="35">
        <f t="shared" si="33"/>
        <v>2.2970982658959542</v>
      </c>
      <c r="N47" s="37">
        <f t="shared" si="34"/>
        <v>1.7667988439306359</v>
      </c>
      <c r="P47" s="11" t="s">
        <v>175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2">
        <v>7.37</v>
      </c>
      <c r="AB47" s="45">
        <f t="shared" si="25"/>
        <v>3.2834460034129589</v>
      </c>
      <c r="AC47" s="42">
        <f>3*B47*(AA47-1)/C47</f>
        <v>2.3638959537572255</v>
      </c>
      <c r="AD47" s="43">
        <f t="shared" si="36"/>
        <v>6.0649325626204176E-2</v>
      </c>
      <c r="AF47" s="41">
        <v>7.6390000000000002</v>
      </c>
      <c r="AG47" s="48">
        <f t="shared" si="24"/>
        <v>3.8072675087967802</v>
      </c>
      <c r="AH47" s="43">
        <f>3*B47*(AF47-1)/C47</f>
        <v>2.4637213872832371</v>
      </c>
    </row>
    <row r="48" spans="1:34" x14ac:dyDescent="0.4">
      <c r="A48" s="1" t="s">
        <v>146</v>
      </c>
      <c r="B48" s="5">
        <v>0.36</v>
      </c>
      <c r="C48" s="20">
        <v>1.84</v>
      </c>
      <c r="D48" s="35">
        <v>4.92</v>
      </c>
      <c r="F48" s="12">
        <v>6.077</v>
      </c>
      <c r="H48" s="35">
        <f t="shared" si="31"/>
        <v>2.9556677328143444</v>
      </c>
      <c r="J48" s="37">
        <f t="shared" si="32"/>
        <v>6.7317199902806895</v>
      </c>
      <c r="L48" s="35">
        <f t="shared" si="33"/>
        <v>2.3008695652173912</v>
      </c>
      <c r="N48" s="37">
        <f t="shared" si="34"/>
        <v>2.9799782608695655</v>
      </c>
      <c r="P48" s="11" t="s">
        <v>176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2">
        <v>6.2380000000000004</v>
      </c>
      <c r="AB48" s="45">
        <f t="shared" si="25"/>
        <v>7.3157247191719472</v>
      </c>
      <c r="AC48" s="42">
        <f>3*B48*(AA48-1)/C48</f>
        <v>3.0744782608695655</v>
      </c>
      <c r="AD48" s="43">
        <f t="shared" si="36"/>
        <v>0.1790797101449276</v>
      </c>
      <c r="AF48" s="41">
        <v>6.62</v>
      </c>
      <c r="AG48" s="48">
        <f t="shared" si="24"/>
        <v>8.7673332371010559</v>
      </c>
      <c r="AH48" s="43">
        <f>3*B48*(AF48-1)/C48</f>
        <v>3.298695652173913</v>
      </c>
    </row>
    <row r="49" spans="1:34" x14ac:dyDescent="0.4">
      <c r="A49" s="1" t="s">
        <v>208</v>
      </c>
      <c r="B49" s="5"/>
      <c r="C49" s="20"/>
      <c r="D49" s="35"/>
      <c r="H49" s="35"/>
      <c r="J49" s="37"/>
      <c r="L49" s="35"/>
      <c r="N49" s="37"/>
      <c r="P49" s="11" t="s">
        <v>209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2">
        <v>5.9950000000000001</v>
      </c>
      <c r="AB49" s="45"/>
      <c r="AC49" s="42"/>
      <c r="AD49" s="43"/>
      <c r="AF49" s="41"/>
      <c r="AG49" s="48"/>
      <c r="AH49" s="43"/>
    </row>
    <row r="50" spans="1:34" x14ac:dyDescent="0.4">
      <c r="A50" s="1" t="s">
        <v>210</v>
      </c>
      <c r="B50" s="5"/>
      <c r="C50" s="20"/>
      <c r="D50" s="35"/>
      <c r="H50" s="35"/>
      <c r="J50" s="37"/>
      <c r="L50" s="35"/>
      <c r="N50" s="37"/>
      <c r="P50" s="11" t="s">
        <v>196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2">
        <v>5.6529999999999996</v>
      </c>
      <c r="AB50" s="45"/>
      <c r="AC50" s="42"/>
      <c r="AD50" s="43"/>
      <c r="AF50" s="41"/>
      <c r="AG50" s="48"/>
      <c r="AH50" s="43"/>
    </row>
    <row r="51" spans="1:34" x14ac:dyDescent="0.4">
      <c r="A51" s="1" t="s">
        <v>240</v>
      </c>
      <c r="B51" s="5"/>
      <c r="C51" s="20"/>
      <c r="D51" s="35"/>
      <c r="H51" s="35"/>
      <c r="J51" s="37"/>
      <c r="L51" s="35"/>
      <c r="N51" s="37"/>
      <c r="P51" s="11" t="s">
        <v>238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2">
        <v>5.8040000000000003</v>
      </c>
      <c r="AB51" s="45"/>
      <c r="AC51" s="42"/>
      <c r="AD51" s="43"/>
      <c r="AF51" s="41"/>
      <c r="AG51" s="48"/>
      <c r="AH51" s="43"/>
    </row>
    <row r="52" spans="1:34" x14ac:dyDescent="0.4">
      <c r="A52" s="1" t="s">
        <v>241</v>
      </c>
      <c r="B52" s="5"/>
      <c r="C52" s="20"/>
      <c r="D52" s="35"/>
      <c r="H52" s="35"/>
      <c r="J52" s="37"/>
      <c r="L52" s="35"/>
      <c r="N52" s="37"/>
      <c r="P52" s="11" t="s">
        <v>204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2">
        <v>6.1890000000000001</v>
      </c>
      <c r="AB52" s="45"/>
      <c r="AC52" s="42"/>
      <c r="AD52" s="43"/>
      <c r="AF52" s="41"/>
      <c r="AG52" s="48"/>
      <c r="AH52" s="43"/>
    </row>
    <row r="53" spans="1:34" x14ac:dyDescent="0.4">
      <c r="A53" s="1" t="s">
        <v>147</v>
      </c>
      <c r="B53" s="5">
        <v>0.71399999999999997</v>
      </c>
      <c r="C53" s="20">
        <v>2.9769999999999999</v>
      </c>
      <c r="D53" s="35">
        <v>4.2</v>
      </c>
      <c r="E53" s="34">
        <v>4</v>
      </c>
      <c r="F53" s="12">
        <v>3.298</v>
      </c>
      <c r="H53" s="35">
        <f t="shared" si="31"/>
        <v>2.9638915653203752</v>
      </c>
      <c r="I53" s="36">
        <f>((M53+SQRT(M53^2-4))/2)^2</f>
        <v>2.2060303174784361</v>
      </c>
      <c r="J53" s="37" t="e">
        <f t="shared" si="32"/>
        <v>#NUM!</v>
      </c>
      <c r="L53" s="35">
        <f t="shared" si="33"/>
        <v>2.3024521330198189</v>
      </c>
      <c r="M53" s="36">
        <f>3*B53*(E53-1)/C53</f>
        <v>2.1585488747060801</v>
      </c>
      <c r="N53" s="37">
        <f t="shared" si="34"/>
        <v>1.6534484380248571</v>
      </c>
      <c r="P53" s="11" t="s">
        <v>177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2">
        <v>4.4539999999999997</v>
      </c>
      <c r="AB53" s="45">
        <v>3.27</v>
      </c>
      <c r="AC53" s="42" t="s">
        <v>245</v>
      </c>
      <c r="AD53" s="43">
        <f t="shared" ref="AD53:AD55" si="37" xml:space="preserve"> ((SQRT(AB53))^3/(AB53-1)+(SQRT(1/AB53)^3/(1/AB53-1))-2)/6</f>
        <v>6.0219232601974003E-2</v>
      </c>
      <c r="AF53" s="41">
        <v>5.1980000000000004</v>
      </c>
      <c r="AG53" s="48">
        <f t="shared" ref="AG53:AG56" si="38">((AH53+SQRT(AH53^2-4))/2)^2</f>
        <v>6.9803382751810243</v>
      </c>
      <c r="AH53" s="43">
        <f>3*B53*(AF53-1)/C53</f>
        <v>3.0205293920053751</v>
      </c>
    </row>
    <row r="54" spans="1:34" x14ac:dyDescent="0.4">
      <c r="A54" s="1" t="s">
        <v>148</v>
      </c>
      <c r="B54" s="5">
        <v>0.55800000000000005</v>
      </c>
      <c r="C54" s="20">
        <v>2.46</v>
      </c>
      <c r="D54" s="35">
        <v>4.38</v>
      </c>
      <c r="F54" s="12">
        <v>2.9289999999999998</v>
      </c>
      <c r="H54" s="35">
        <f t="shared" si="31"/>
        <v>2.9514024161532255</v>
      </c>
      <c r="J54" s="37" t="e">
        <f t="shared" si="32"/>
        <v>#NUM!</v>
      </c>
      <c r="L54" s="35">
        <f t="shared" si="33"/>
        <v>2.3000487804878049</v>
      </c>
      <c r="N54" s="37">
        <f t="shared" si="34"/>
        <v>1.3126609756097563</v>
      </c>
      <c r="P54" s="11" t="s">
        <v>177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2">
        <v>4.0209999999999999</v>
      </c>
      <c r="AB54" s="45">
        <f t="shared" ref="AB54" si="39">((AC54+SQRT(AC54^2-4))/2)^2</f>
        <v>1.6018416860891611</v>
      </c>
      <c r="AC54" s="42">
        <f t="shared" ref="AC54:AC65" si="40">3*B54*(AA54-1)/C54</f>
        <v>2.0557536585365854</v>
      </c>
      <c r="AD54" s="43">
        <f t="shared" si="37"/>
        <v>9.2922764227643118E-3</v>
      </c>
      <c r="AF54" s="41">
        <v>4.8159999999999998</v>
      </c>
      <c r="AG54" s="48">
        <f t="shared" si="38"/>
        <v>4.5219212905788266</v>
      </c>
      <c r="AH54" s="43">
        <f>3*B54*(AF54-1)/C54</f>
        <v>2.5967414634146344</v>
      </c>
    </row>
    <row r="55" spans="1:34" x14ac:dyDescent="0.4">
      <c r="A55" s="1" t="s">
        <v>211</v>
      </c>
      <c r="B55" s="5">
        <f>(-X55/(12*PI()*Z55*C55))^(1/2)</f>
        <v>0.63180299071911217</v>
      </c>
      <c r="C55" s="20">
        <v>2.06</v>
      </c>
      <c r="D55" s="35"/>
      <c r="H55" s="35"/>
      <c r="J55" s="37"/>
      <c r="L55" s="35"/>
      <c r="N55" s="37"/>
      <c r="P55" s="11" t="s">
        <v>181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2">
        <v>3.6549999999999998</v>
      </c>
      <c r="AB55" s="45">
        <f>((AC55+SQRT(AC55^2-4))/2)^2</f>
        <v>3.6971305301880637</v>
      </c>
      <c r="AC55" s="42">
        <f t="shared" si="40"/>
        <v>2.4428693306202565</v>
      </c>
      <c r="AD55" s="43">
        <f t="shared" si="37"/>
        <v>7.3811555103376073E-2</v>
      </c>
      <c r="AF55" s="41"/>
      <c r="AG55" s="48"/>
      <c r="AH55" s="43"/>
    </row>
    <row r="56" spans="1:34" x14ac:dyDescent="0.4">
      <c r="A56" s="1" t="s">
        <v>149</v>
      </c>
      <c r="B56" s="5">
        <v>0.64800000000000002</v>
      </c>
      <c r="C56" s="20">
        <v>2.02</v>
      </c>
      <c r="D56" s="35">
        <v>3.39</v>
      </c>
      <c r="H56" s="35">
        <f t="shared" si="31"/>
        <v>2.9515605376693688</v>
      </c>
      <c r="J56" s="37"/>
      <c r="L56" s="35">
        <f t="shared" si="33"/>
        <v>2.3000792079207919</v>
      </c>
      <c r="N56" s="37"/>
      <c r="P56" s="11" t="s">
        <v>176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2">
        <v>5.593</v>
      </c>
      <c r="AB56" s="45">
        <f>((AC56+SQRT(AC56^2-4))/2)^2</f>
        <v>17.480910263761466</v>
      </c>
      <c r="AC56" s="42">
        <f t="shared" si="40"/>
        <v>4.4201940594059401</v>
      </c>
      <c r="AD56" s="43">
        <f t="shared" ref="AD56:AD57" si="41" xml:space="preserve"> ((SQRT(AB56))^3/(AB56-1)+(SQRT(1/AB56)^3/(1/AB56-1))-2)/6</f>
        <v>0.40336567656765682</v>
      </c>
      <c r="AF56" s="41">
        <v>6.1660000000000004</v>
      </c>
      <c r="AG56" s="48">
        <f t="shared" si="38"/>
        <v>22.673055757310312</v>
      </c>
      <c r="AH56" s="43">
        <f>3*B56*(AF56-1)/C56</f>
        <v>4.9716356435643565</v>
      </c>
    </row>
    <row r="57" spans="1:34" x14ac:dyDescent="0.4">
      <c r="A57" s="1" t="s">
        <v>212</v>
      </c>
      <c r="B57" s="5">
        <f>(-X57/(12*PI()*Z57*C57))^(1/2)</f>
        <v>0.55583116800572419</v>
      </c>
      <c r="C57" s="20">
        <v>2.0299999999999998</v>
      </c>
      <c r="D57" s="35"/>
      <c r="H57" s="35"/>
      <c r="J57" s="37"/>
      <c r="L57" s="35"/>
      <c r="N57" s="37"/>
      <c r="P57" s="11" t="s">
        <v>181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2">
        <v>4.0650000000000004</v>
      </c>
      <c r="AB57" s="45">
        <f>((AC57+SQRT(AC57^2-4))/2)^2</f>
        <v>4.0944212397459818</v>
      </c>
      <c r="AC57" s="42">
        <f t="shared" si="40"/>
        <v>2.5176687634544996</v>
      </c>
      <c r="AD57" s="43">
        <f t="shared" si="41"/>
        <v>8.6278127242416611E-2</v>
      </c>
      <c r="AF57" s="41"/>
      <c r="AG57" s="48"/>
      <c r="AH57" s="43"/>
    </row>
    <row r="58" spans="1:34" x14ac:dyDescent="0.4">
      <c r="A58" s="1" t="s">
        <v>167</v>
      </c>
      <c r="B58" s="5">
        <f>(-X58/(12*PI()*Z58*C58))^(1/2)</f>
        <v>0.54722268359261705</v>
      </c>
      <c r="C58" s="20">
        <v>2</v>
      </c>
      <c r="D58" s="35"/>
      <c r="H58" s="35"/>
      <c r="J58" s="37"/>
      <c r="L58" s="35"/>
      <c r="N58" s="37"/>
      <c r="P58" s="11" t="s">
        <v>181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2">
        <v>4.0730000000000004</v>
      </c>
      <c r="AB58" s="45">
        <f t="shared" ref="AB58:AB60" si="42">((AC58+SQRT(AC58^2-4))/2)^2</f>
        <v>4.1198928287732333</v>
      </c>
      <c r="AC58" s="42">
        <f t="shared" si="40"/>
        <v>2.5224229600201689</v>
      </c>
      <c r="AD58" s="43">
        <f t="shared" ref="AD58:AD60" si="43" xml:space="preserve"> ((SQRT(AB58))^3/(AB58-1)+(SQRT(1/AB58)^3/(1/AB58-1))-2)/6</f>
        <v>8.707049333669474E-2</v>
      </c>
      <c r="AF58" s="41">
        <v>4.8719999999999999</v>
      </c>
      <c r="AG58" s="48"/>
      <c r="AH58" s="43"/>
    </row>
    <row r="59" spans="1:34" x14ac:dyDescent="0.4">
      <c r="A59" s="1" t="s">
        <v>213</v>
      </c>
      <c r="B59" s="5">
        <f>(-X59/(12*PI()*Z59*C59))^(1/2)</f>
        <v>0.53435603752683258</v>
      </c>
      <c r="C59" s="20">
        <v>1.9950000000000001</v>
      </c>
      <c r="D59" s="35"/>
      <c r="H59" s="35"/>
      <c r="J59" s="37"/>
      <c r="L59" s="35"/>
      <c r="N59" s="37"/>
      <c r="P59" s="11" t="s">
        <v>181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2">
        <v>4.1029999999999998</v>
      </c>
      <c r="AB59" s="45">
        <f t="shared" si="42"/>
        <v>3.9647919007050652</v>
      </c>
      <c r="AC59" s="42">
        <f t="shared" si="40"/>
        <v>2.4933936608206939</v>
      </c>
      <c r="AD59" s="43">
        <f t="shared" si="43"/>
        <v>8.2232276803448981E-2</v>
      </c>
      <c r="AF59" s="41"/>
      <c r="AG59" s="48"/>
      <c r="AH59" s="43"/>
    </row>
    <row r="60" spans="1:34" x14ac:dyDescent="0.4">
      <c r="A60" s="1" t="s">
        <v>214</v>
      </c>
      <c r="B60" s="5">
        <f>(-X60/(12*PI()*Z60*C60))^(1/2)</f>
        <v>0.52387902405998144</v>
      </c>
      <c r="C60" s="20">
        <v>1.99</v>
      </c>
      <c r="D60" s="35"/>
      <c r="H60" s="35"/>
      <c r="J60" s="37"/>
      <c r="L60" s="35"/>
      <c r="N60" s="37"/>
      <c r="P60" s="11" t="s">
        <v>181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2">
        <v>4.173</v>
      </c>
      <c r="AB60" s="45">
        <f t="shared" si="42"/>
        <v>4.0316576240717135</v>
      </c>
      <c r="AC60" s="42">
        <f t="shared" si="40"/>
        <v>2.5059318743854084</v>
      </c>
      <c r="AD60" s="43">
        <f t="shared" si="43"/>
        <v>8.4321979064234734E-2</v>
      </c>
      <c r="AF60" s="41"/>
      <c r="AG60" s="48"/>
      <c r="AH60" s="43"/>
    </row>
    <row r="61" spans="1:34" x14ac:dyDescent="0.4">
      <c r="A61" s="1" t="s">
        <v>150</v>
      </c>
      <c r="B61" s="5">
        <v>0.47799999999999998</v>
      </c>
      <c r="C61" s="20">
        <v>2.27</v>
      </c>
      <c r="D61" s="35">
        <v>4.6399999999999997</v>
      </c>
      <c r="H61" s="35">
        <f t="shared" ref="H61:H79" si="44">((L61+SQRT(L61^2-4))/2)^2</f>
        <v>2.9483101851292712</v>
      </c>
      <c r="J61" s="37"/>
      <c r="L61" s="35">
        <f t="shared" ref="L61:L79" si="45">3*B61*(D61-1)/C61</f>
        <v>2.2994537444933916</v>
      </c>
      <c r="N61" s="37"/>
      <c r="P61" s="11" t="s">
        <v>175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2">
        <v>4.2279999999999998</v>
      </c>
      <c r="AB61" s="45">
        <f t="shared" ref="AB61:AB63" si="46">((AC61+SQRT(AC61^2-4))/2)^2</f>
        <v>1.4847776136190036</v>
      </c>
      <c r="AC61" s="42">
        <f t="shared" si="40"/>
        <v>2.0391859030837001</v>
      </c>
      <c r="AD61" s="43">
        <f t="shared" ref="AD61:AD63" si="47" xml:space="preserve"> ((SQRT(AB61))^3/(AB61-1)+(SQRT(1/AB61)^3/(1/AB61-1))-2)/6</f>
        <v>6.5309838472833448E-3</v>
      </c>
      <c r="AF61" s="41">
        <v>5.0229999999999997</v>
      </c>
      <c r="AG61" s="48">
        <f t="shared" ref="AG61:AG62" si="48">((AH61+SQRT(AH61^2-4))/2)^2</f>
        <v>4.2218605200920329</v>
      </c>
      <c r="AH61" s="43">
        <f>3*B61*(AF61-1)/C61</f>
        <v>2.5414017621145373</v>
      </c>
    </row>
    <row r="62" spans="1:34" x14ac:dyDescent="0.4">
      <c r="A62" s="1" t="s">
        <v>151</v>
      </c>
      <c r="B62" s="5">
        <v>0.46700000000000003</v>
      </c>
      <c r="C62" s="20">
        <v>1.99</v>
      </c>
      <c r="D62" s="35">
        <v>4.2699999999999996</v>
      </c>
      <c r="H62" s="35">
        <f t="shared" si="44"/>
        <v>2.9622993492241645</v>
      </c>
      <c r="J62" s="37"/>
      <c r="L62" s="35">
        <f t="shared" si="45"/>
        <v>2.3021457286432154</v>
      </c>
      <c r="N62" s="37"/>
      <c r="P62" s="11" t="s">
        <v>175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2">
        <v>4.08</v>
      </c>
      <c r="AB62" s="45">
        <f t="shared" si="46"/>
        <v>2.2592566420908891</v>
      </c>
      <c r="AC62" s="42">
        <f t="shared" si="40"/>
        <v>2.1683819095477386</v>
      </c>
      <c r="AD62" s="43">
        <f t="shared" si="47"/>
        <v>2.8063651591289762E-2</v>
      </c>
      <c r="AF62" s="41">
        <v>4.9059999999999997</v>
      </c>
      <c r="AG62" s="48">
        <f t="shared" si="48"/>
        <v>5.3759502007458693</v>
      </c>
      <c r="AH62" s="43">
        <f>3*B62*(AF62-1)/C62</f>
        <v>2.749902512562814</v>
      </c>
    </row>
    <row r="63" spans="1:34" x14ac:dyDescent="0.4">
      <c r="A63" s="1" t="s">
        <v>215</v>
      </c>
      <c r="B63" s="5">
        <f>(-X63/(12*PI()*Z63*C63))^(1/2)</f>
        <v>0.49577100723826473</v>
      </c>
      <c r="C63" s="20">
        <v>1.9750000000000001</v>
      </c>
      <c r="D63" s="35"/>
      <c r="H63" s="35"/>
      <c r="J63" s="37"/>
      <c r="L63" s="35"/>
      <c r="N63" s="37"/>
      <c r="P63" s="11" t="s">
        <v>197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2">
        <v>4.3029999999999999</v>
      </c>
      <c r="AB63" s="45">
        <f t="shared" si="46"/>
        <v>3.9328389073378691</v>
      </c>
      <c r="AC63" s="42">
        <f t="shared" si="40"/>
        <v>2.4873898282146656</v>
      </c>
      <c r="AD63" s="43">
        <f t="shared" si="47"/>
        <v>8.1231638035777667E-2</v>
      </c>
      <c r="AF63" s="41"/>
      <c r="AG63" s="48"/>
      <c r="AH63" s="43"/>
    </row>
    <row r="64" spans="1:34" x14ac:dyDescent="0.4">
      <c r="A64" s="1" t="s">
        <v>152</v>
      </c>
      <c r="B64" s="5">
        <v>0.40400000000000003</v>
      </c>
      <c r="C64" s="20">
        <v>1.96</v>
      </c>
      <c r="D64" s="35">
        <v>4.72</v>
      </c>
      <c r="H64" s="35">
        <f t="shared" si="44"/>
        <v>2.9528457897395812</v>
      </c>
      <c r="J64" s="37"/>
      <c r="L64" s="35">
        <f t="shared" si="45"/>
        <v>2.3003265306122453</v>
      </c>
      <c r="N64" s="37"/>
      <c r="P64" s="11" t="s">
        <v>197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2">
        <v>4.3209999999999997</v>
      </c>
      <c r="AB64" s="45">
        <f t="shared" ref="AB64:AB65" si="49">((AC64+SQRT(AC64^2-4))/2)^2</f>
        <v>1.5872402205632015</v>
      </c>
      <c r="AC64" s="42">
        <f t="shared" si="40"/>
        <v>2.0535979591836737</v>
      </c>
      <c r="AD64" s="43">
        <f t="shared" ref="AD64:AD65" si="50" xml:space="preserve"> ((SQRT(AB64))^3/(AB64-1)+(SQRT(1/AB64)^3/(1/AB64-1))-2)/6</f>
        <v>8.932993197278952E-3</v>
      </c>
      <c r="AF64" s="41"/>
      <c r="AG64" s="48"/>
      <c r="AH64" s="43"/>
    </row>
    <row r="65" spans="1:34" x14ac:dyDescent="0.4">
      <c r="A65" s="1" t="s">
        <v>216</v>
      </c>
      <c r="B65" s="5">
        <f>(-X65/(12*PI()*Z65*C65))^(1/2)</f>
        <v>0.4846070715067714</v>
      </c>
      <c r="C65" s="20">
        <v>1.95</v>
      </c>
      <c r="D65" s="35"/>
      <c r="H65" s="35"/>
      <c r="J65" s="37"/>
      <c r="L65" s="35"/>
      <c r="N65" s="37"/>
      <c r="P65" s="11" t="s">
        <v>200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2">
        <v>4.1079999999999997</v>
      </c>
      <c r="AB65" s="45">
        <f t="shared" si="49"/>
        <v>3.0403556431341814</v>
      </c>
      <c r="AC65" s="42">
        <f t="shared" si="40"/>
        <v>2.3171673511431465</v>
      </c>
      <c r="AD65" s="43">
        <f t="shared" si="50"/>
        <v>5.2861225190524351E-2</v>
      </c>
      <c r="AF65" s="41"/>
      <c r="AG65" s="48"/>
      <c r="AH65" s="43"/>
    </row>
    <row r="66" spans="1:34" x14ac:dyDescent="0.4">
      <c r="A66" s="1" t="s">
        <v>153</v>
      </c>
      <c r="B66" s="5">
        <v>0.39300000000000002</v>
      </c>
      <c r="C66" s="20">
        <v>1.94</v>
      </c>
      <c r="D66" s="35">
        <v>4.79</v>
      </c>
      <c r="H66" s="35">
        <f t="shared" si="44"/>
        <v>2.9683188551159074</v>
      </c>
      <c r="J66" s="37"/>
      <c r="L66" s="35">
        <f t="shared" si="45"/>
        <v>2.3033041237113405</v>
      </c>
      <c r="N66" s="37"/>
      <c r="P66" s="11" t="s">
        <v>175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2">
        <v>4.1749999999999998</v>
      </c>
      <c r="AB66" s="45"/>
      <c r="AC66" s="42"/>
      <c r="AD66" s="43"/>
      <c r="AF66" s="41">
        <v>4.9720000000000004</v>
      </c>
      <c r="AG66" s="48">
        <f t="shared" ref="AG66" si="51">((AH66+SQRT(AH66^2-4))/2)^2</f>
        <v>3.5448701807384584</v>
      </c>
      <c r="AH66" s="43">
        <f>3*B66*(AF66-1)/C66</f>
        <v>2.413911340206186</v>
      </c>
    </row>
    <row r="67" spans="1:34" x14ac:dyDescent="0.4">
      <c r="A67" s="1" t="s">
        <v>244</v>
      </c>
      <c r="B67" s="5"/>
      <c r="C67" s="20">
        <v>1.93</v>
      </c>
      <c r="D67" s="35"/>
      <c r="H67" s="35"/>
      <c r="J67" s="37"/>
      <c r="L67" s="35"/>
      <c r="N67" s="37"/>
      <c r="V67" s="10"/>
      <c r="AA67" s="42"/>
      <c r="AB67" s="45"/>
      <c r="AC67" s="42"/>
      <c r="AD67" s="43"/>
      <c r="AF67" s="41"/>
      <c r="AG67" s="48"/>
      <c r="AH67" s="43"/>
    </row>
    <row r="68" spans="1:34" x14ac:dyDescent="0.4">
      <c r="A68" s="1" t="s">
        <v>154</v>
      </c>
      <c r="B68" s="5">
        <v>0.50600000000000001</v>
      </c>
      <c r="C68" s="20">
        <v>1.99</v>
      </c>
      <c r="D68" s="35">
        <v>4.0199999999999996</v>
      </c>
      <c r="F68" s="12">
        <v>4.4610000000000003</v>
      </c>
      <c r="H68" s="35">
        <f t="shared" si="44"/>
        <v>2.9703681369217274</v>
      </c>
      <c r="J68" s="37">
        <f t="shared" ref="J68:J79" si="52">((N68+SQRT(N68^2-4))/2)^2</f>
        <v>4.7600432310165832</v>
      </c>
      <c r="L68" s="35">
        <f t="shared" si="45"/>
        <v>2.3036984924623112</v>
      </c>
      <c r="N68" s="37">
        <f t="shared" ref="N68:N79" si="53">3*B68*(F68-1)/C68</f>
        <v>2.6400994974874377</v>
      </c>
      <c r="V68" s="10"/>
      <c r="AA68" s="42"/>
      <c r="AB68" s="45"/>
      <c r="AC68" s="42"/>
      <c r="AD68" s="43"/>
      <c r="AF68" s="41"/>
      <c r="AG68" s="48"/>
      <c r="AH68" s="43"/>
    </row>
    <row r="69" spans="1:34" x14ac:dyDescent="0.4">
      <c r="A69" s="1" t="s">
        <v>217</v>
      </c>
      <c r="B69" s="5">
        <f>(-X69/(12*PI()*Z69*C69))^(1/2)</f>
        <v>0.46470843369586545</v>
      </c>
      <c r="C69" s="20">
        <v>1.91</v>
      </c>
      <c r="D69" s="35"/>
      <c r="H69" s="35"/>
      <c r="J69" s="37"/>
      <c r="L69" s="35"/>
      <c r="N69" s="37"/>
      <c r="P69" s="11" t="s">
        <v>200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2">
        <v>4.43</v>
      </c>
      <c r="AB69" s="45">
        <f t="shared" ref="AB69" si="54">((AC69+SQRT(AC69^2-4))/2)^2</f>
        <v>4.0191344386862236</v>
      </c>
      <c r="AC69" s="42">
        <f>3*B69*(AA69-1)/C69</f>
        <v>2.5035862736808672</v>
      </c>
      <c r="AD69" s="43">
        <f t="shared" ref="AD69" si="55" xml:space="preserve"> ((SQRT(AB69))^3/(AB69-1)+(SQRT(1/AB69)^3/(1/AB69-1))-2)/6</f>
        <v>8.3931045613477931E-2</v>
      </c>
      <c r="AF69" s="41"/>
      <c r="AG69" s="48"/>
      <c r="AH69" s="43"/>
    </row>
    <row r="70" spans="1:34" x14ac:dyDescent="0.4">
      <c r="A70" s="1" t="s">
        <v>155</v>
      </c>
      <c r="B70" s="5">
        <v>0.373</v>
      </c>
      <c r="C70" s="20">
        <v>1.74</v>
      </c>
      <c r="D70" s="35">
        <v>4.57</v>
      </c>
      <c r="F70" s="12">
        <v>4.609</v>
      </c>
      <c r="H70" s="35">
        <f t="shared" si="44"/>
        <v>2.9297338776369064</v>
      </c>
      <c r="J70" s="37">
        <f t="shared" si="52"/>
        <v>3.0600666550100843</v>
      </c>
      <c r="L70" s="35">
        <f t="shared" si="45"/>
        <v>2.2958793103448278</v>
      </c>
      <c r="N70" s="37">
        <f t="shared" si="53"/>
        <v>2.3209603448275864</v>
      </c>
      <c r="P70" s="11" t="s">
        <v>175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2">
        <v>4.5090000000000003</v>
      </c>
      <c r="AB70" s="45">
        <f t="shared" ref="AB70:AB78" si="56">((AC70+SQRT(AC70^2-4))/2)^2</f>
        <v>2.7255740335654943</v>
      </c>
      <c r="AC70" s="42">
        <f>3*B70*(AA70-1)/C70</f>
        <v>2.2566500000000005</v>
      </c>
      <c r="AD70" s="43">
        <f t="shared" ref="AD70" si="57" xml:space="preserve"> ((SQRT(AB70))^3/(AB70-1)+(SQRT(1/AB70)^3/(1/AB70-1))-2)/6</f>
        <v>4.2775000000000084E-2</v>
      </c>
      <c r="AF70" s="41">
        <v>5.2450000000000001</v>
      </c>
      <c r="AG70" s="48">
        <f t="shared" ref="AG70:AG79" si="58">((AH70+SQRT(AH70^2-4))/2)^2</f>
        <v>5.2627438454158284</v>
      </c>
      <c r="AH70" s="43">
        <f>3*B70*(AF70-1)/C70</f>
        <v>2.7299741379310345</v>
      </c>
    </row>
    <row r="71" spans="1:34" x14ac:dyDescent="0.4">
      <c r="A71" s="1" t="s">
        <v>156</v>
      </c>
      <c r="B71" s="5">
        <v>0.33</v>
      </c>
      <c r="C71" s="20">
        <v>1.62</v>
      </c>
      <c r="D71" s="35">
        <v>4.7699999999999996</v>
      </c>
      <c r="F71" s="12">
        <v>3.944</v>
      </c>
      <c r="H71" s="35">
        <f t="shared" si="44"/>
        <v>2.9713575013500662</v>
      </c>
      <c r="J71" s="37" t="e">
        <f t="shared" si="52"/>
        <v>#NUM!</v>
      </c>
      <c r="L71" s="35">
        <f t="shared" si="45"/>
        <v>2.3038888888888884</v>
      </c>
      <c r="N71" s="37">
        <f t="shared" si="53"/>
        <v>1.7991111111111109</v>
      </c>
      <c r="P71" s="11" t="s">
        <v>177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2">
        <v>4.8849999999999998</v>
      </c>
      <c r="AB71" s="45">
        <f t="shared" si="56"/>
        <v>3.3369967023753118</v>
      </c>
      <c r="AC71" s="42">
        <f>3*B71*(AA71-1)/C71</f>
        <v>2.3741666666666665</v>
      </c>
      <c r="AD71" s="43">
        <f t="shared" ref="AD71:AD73" si="59" xml:space="preserve"> ((SQRT(AB71))^3/(AB71-1)+(SQRT(1/AB71)^3/(1/AB71-1))-2)/6</f>
        <v>6.2361111111111089E-2</v>
      </c>
      <c r="AF71" s="41">
        <v>5.5529999999999999</v>
      </c>
      <c r="AG71" s="48">
        <f t="shared" si="58"/>
        <v>5.5618930291910775</v>
      </c>
      <c r="AH71" s="43">
        <f>3*B71*(AF71-1)/C71</f>
        <v>2.7823888888888884</v>
      </c>
    </row>
    <row r="72" spans="1:34" x14ac:dyDescent="0.4">
      <c r="A72" s="1" t="s">
        <v>157</v>
      </c>
      <c r="B72" s="5">
        <v>0.27400000000000002</v>
      </c>
      <c r="C72" s="20">
        <v>1.56</v>
      </c>
      <c r="D72" s="35">
        <v>5.36</v>
      </c>
      <c r="F72" s="12">
        <v>4.3600000000000003</v>
      </c>
      <c r="H72" s="35">
        <f t="shared" si="44"/>
        <v>2.9375571636289326</v>
      </c>
      <c r="J72" s="37" t="e">
        <f t="shared" si="52"/>
        <v>#NUM!</v>
      </c>
      <c r="L72" s="35">
        <f t="shared" si="45"/>
        <v>2.2973846153846158</v>
      </c>
      <c r="N72" s="37">
        <f t="shared" si="53"/>
        <v>1.7704615384615385</v>
      </c>
      <c r="P72" s="11" t="s">
        <v>177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2">
        <v>5.3609999999999998</v>
      </c>
      <c r="AB72" s="45">
        <f t="shared" si="56"/>
        <v>2.9402955767601289</v>
      </c>
      <c r="AC72" s="42">
        <f>3*B72*(AA72-1)/C72</f>
        <v>2.2979115384615385</v>
      </c>
      <c r="AD72" s="43">
        <f t="shared" si="59"/>
        <v>4.9651923076923087E-2</v>
      </c>
      <c r="AF72" s="41">
        <v>5.9530000000000003</v>
      </c>
      <c r="AG72" s="48">
        <f t="shared" si="58"/>
        <v>4.5936239754997379</v>
      </c>
      <c r="AH72" s="43">
        <f>3*B72*(AF72-1)/C72</f>
        <v>2.6098500000000002</v>
      </c>
    </row>
    <row r="73" spans="1:34" x14ac:dyDescent="0.4">
      <c r="A73" s="1" t="s">
        <v>158</v>
      </c>
      <c r="B73" s="5">
        <v>0.247</v>
      </c>
      <c r="C73" s="20">
        <v>1.52</v>
      </c>
      <c r="D73" s="35">
        <v>5.72</v>
      </c>
      <c r="F73" s="12">
        <v>4.798</v>
      </c>
      <c r="H73" s="35">
        <f t="shared" si="44"/>
        <v>2.9563455478498613</v>
      </c>
      <c r="J73" s="37" t="e">
        <f t="shared" si="52"/>
        <v>#NUM!</v>
      </c>
      <c r="L73" s="35">
        <f t="shared" si="45"/>
        <v>2.3009999999999997</v>
      </c>
      <c r="N73" s="37">
        <f t="shared" si="53"/>
        <v>1.8515250000000001</v>
      </c>
      <c r="P73" s="11" t="s">
        <v>175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2">
        <v>5.6379999999999999</v>
      </c>
      <c r="AB73" s="45">
        <f t="shared" si="56"/>
        <v>2.7483838563815435</v>
      </c>
      <c r="AC73" s="42">
        <f>3*B73*(AA73-1)/C73</f>
        <v>2.2610249999999996</v>
      </c>
      <c r="AD73" s="43">
        <f t="shared" si="59"/>
        <v>4.3504166666666601E-2</v>
      </c>
      <c r="AF73" s="41">
        <v>6.1740000000000004</v>
      </c>
      <c r="AG73" s="48">
        <f t="shared" si="58"/>
        <v>4.1193677032869758</v>
      </c>
      <c r="AH73" s="43">
        <f>3*B73*(AF73-1)/C73</f>
        <v>2.5223249999999999</v>
      </c>
    </row>
    <row r="74" spans="1:34" x14ac:dyDescent="0.4">
      <c r="A74" s="1" t="s">
        <v>218</v>
      </c>
      <c r="B74" s="5"/>
      <c r="C74" s="20"/>
      <c r="D74" s="35"/>
      <c r="H74" s="35"/>
      <c r="J74" s="37"/>
      <c r="L74" s="35"/>
      <c r="N74" s="37"/>
      <c r="P74" s="11" t="s">
        <v>200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2">
        <v>6.02</v>
      </c>
      <c r="AB74" s="45"/>
      <c r="AC74" s="42"/>
      <c r="AD74" s="43"/>
      <c r="AF74" s="41"/>
      <c r="AG74" s="48"/>
      <c r="AH74" s="43"/>
    </row>
    <row r="75" spans="1:34" x14ac:dyDescent="0.4">
      <c r="A75" s="1" t="s">
        <v>159</v>
      </c>
      <c r="B75" s="5">
        <v>0.23</v>
      </c>
      <c r="C75" s="20">
        <v>1.5</v>
      </c>
      <c r="D75" s="35">
        <v>6</v>
      </c>
      <c r="F75" s="12">
        <v>5.3940000000000001</v>
      </c>
      <c r="H75" s="35">
        <f t="shared" si="44"/>
        <v>2.9511489195340639</v>
      </c>
      <c r="J75" s="37">
        <f t="shared" si="52"/>
        <v>1.3380611226779187</v>
      </c>
      <c r="L75" s="35">
        <f t="shared" si="45"/>
        <v>2.3000000000000003</v>
      </c>
      <c r="N75" s="37">
        <f t="shared" si="53"/>
        <v>2.0212400000000001</v>
      </c>
      <c r="P75" s="11" t="s">
        <v>176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2">
        <v>6.2380000000000004</v>
      </c>
      <c r="AB75" s="45">
        <f t="shared" si="56"/>
        <v>3.5216348445060914</v>
      </c>
      <c r="AC75" s="42">
        <f>3*B75*(AA75-1)/C75</f>
        <v>2.4094800000000003</v>
      </c>
      <c r="AD75" s="43">
        <f t="shared" ref="AD75" si="60" xml:space="preserve"> ((SQRT(AB75))^3/(AB75-1)+(SQRT(1/AB75)^3/(1/AB75-1))-2)/6</f>
        <v>6.8246666666666636E-2</v>
      </c>
      <c r="AF75" s="41">
        <v>6.6609999999999996</v>
      </c>
      <c r="AG75" s="48">
        <f t="shared" si="58"/>
        <v>4.5619226631972625</v>
      </c>
      <c r="AH75" s="43">
        <f>3*B75*(AF75-1)/C75</f>
        <v>2.60406</v>
      </c>
    </row>
    <row r="76" spans="1:34" x14ac:dyDescent="0.4">
      <c r="A76" s="1" t="s">
        <v>160</v>
      </c>
      <c r="B76" s="5">
        <v>0.23699999999999999</v>
      </c>
      <c r="C76" s="20">
        <v>1.53</v>
      </c>
      <c r="D76" s="35">
        <v>5.96</v>
      </c>
      <c r="F76" s="12">
        <v>6.226</v>
      </c>
      <c r="H76" s="35">
        <f t="shared" si="44"/>
        <v>2.9768255037695663</v>
      </c>
      <c r="J76" s="37">
        <f t="shared" si="52"/>
        <v>3.621760579090187</v>
      </c>
      <c r="L76" s="35">
        <f t="shared" si="45"/>
        <v>2.3049411764705883</v>
      </c>
      <c r="N76" s="37">
        <f t="shared" si="53"/>
        <v>2.4285529411764704</v>
      </c>
      <c r="P76" s="11" t="s">
        <v>176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2">
        <v>6.6459999999999999</v>
      </c>
      <c r="AB76" s="45">
        <f t="shared" si="56"/>
        <v>4.6698147701971484</v>
      </c>
      <c r="AC76" s="42">
        <f>3*B76*(AA76-1)/C76</f>
        <v>2.6237294117647054</v>
      </c>
      <c r="AD76" s="43">
        <f t="shared" ref="AD76:AD79" si="61" xml:space="preserve"> ((SQRT(AB76))^3/(AB76-1)+(SQRT(1/AB76)^3/(1/AB76-1))-2)/6</f>
        <v>0.10395490196078423</v>
      </c>
      <c r="AF76" s="41">
        <v>6.96</v>
      </c>
      <c r="AG76" s="48">
        <f t="shared" si="58"/>
        <v>5.4887541223757772</v>
      </c>
      <c r="AH76" s="43">
        <f>3*B76*(AF76-1)/C76</f>
        <v>2.7696470588235291</v>
      </c>
    </row>
    <row r="77" spans="1:34" x14ac:dyDescent="0.4">
      <c r="A77" s="1" t="s">
        <v>161</v>
      </c>
      <c r="B77" s="5">
        <v>0.23599999999999999</v>
      </c>
      <c r="C77" s="20">
        <v>1.59</v>
      </c>
      <c r="D77" s="35">
        <v>6.18</v>
      </c>
      <c r="E77" s="34">
        <v>5.9</v>
      </c>
      <c r="F77" s="12">
        <v>5.4329999999999998</v>
      </c>
      <c r="H77" s="35">
        <f t="shared" si="44"/>
        <v>2.9852686604388676</v>
      </c>
      <c r="I77" s="36">
        <f>((M77+SQRT(M77^2-4))/2)^2</f>
        <v>2.3317714840903077</v>
      </c>
      <c r="J77" s="37" t="e">
        <f t="shared" si="52"/>
        <v>#NUM!</v>
      </c>
      <c r="L77" s="35">
        <f t="shared" si="45"/>
        <v>2.3065660377358488</v>
      </c>
      <c r="M77" s="36">
        <f>3*B77*(E77-1)/C77</f>
        <v>2.1818867924528305</v>
      </c>
      <c r="N77" s="37">
        <f t="shared" si="53"/>
        <v>1.9739396226415091</v>
      </c>
      <c r="P77" s="11" t="s">
        <v>176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2">
        <v>7.0629999999999997</v>
      </c>
      <c r="AB77" s="45">
        <v>2.35</v>
      </c>
      <c r="AC77" s="42" t="s">
        <v>249</v>
      </c>
      <c r="AD77" s="43">
        <f t="shared" si="61"/>
        <v>3.0883174121505281E-2</v>
      </c>
      <c r="AF77" s="41">
        <v>7.258</v>
      </c>
      <c r="AG77" s="48">
        <f t="shared" si="58"/>
        <v>5.5860159404834295</v>
      </c>
      <c r="AH77" s="43">
        <f>3*B77*(AF77-1)/C77</f>
        <v>2.7865811320754719</v>
      </c>
    </row>
    <row r="78" spans="1:34" x14ac:dyDescent="0.4">
      <c r="A78" s="1" t="s">
        <v>162</v>
      </c>
      <c r="B78" s="5">
        <v>0.33100000000000002</v>
      </c>
      <c r="C78" s="20">
        <v>1.9</v>
      </c>
      <c r="D78" s="35">
        <v>5.4</v>
      </c>
      <c r="F78" s="12">
        <v>5.7960000000000003</v>
      </c>
      <c r="H78" s="35">
        <f t="shared" si="44"/>
        <v>2.9489608319659562</v>
      </c>
      <c r="J78" s="37">
        <f t="shared" si="52"/>
        <v>4.0349111144183709</v>
      </c>
      <c r="L78" s="35">
        <f t="shared" si="45"/>
        <v>2.2995789473684218</v>
      </c>
      <c r="N78" s="37">
        <f t="shared" si="53"/>
        <v>2.5065410526315794</v>
      </c>
      <c r="P78" s="11" t="s">
        <v>177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2">
        <v>6.5419999999999998</v>
      </c>
      <c r="AB78" s="45">
        <f t="shared" si="56"/>
        <v>6.2287267521992531</v>
      </c>
      <c r="AC78" s="42">
        <f>3*B78*(AA78-1)/C78</f>
        <v>2.896424210526316</v>
      </c>
      <c r="AD78" s="43">
        <f t="shared" si="61"/>
        <v>0.14940403508771935</v>
      </c>
      <c r="AF78" s="41">
        <v>6.88</v>
      </c>
      <c r="AG78" s="48">
        <f t="shared" si="58"/>
        <v>7.3069254009029958</v>
      </c>
      <c r="AH78" s="43">
        <f>3*B78*(AF78-1)/C78</f>
        <v>3.0730736842105264</v>
      </c>
    </row>
    <row r="79" spans="1:34" x14ac:dyDescent="0.4">
      <c r="A79" s="1" t="s">
        <v>163</v>
      </c>
      <c r="B79" s="5">
        <v>0.30299999999999999</v>
      </c>
      <c r="C79" s="20">
        <v>1.93</v>
      </c>
      <c r="D79" s="35">
        <v>5.88</v>
      </c>
      <c r="F79" s="12">
        <v>5.5</v>
      </c>
      <c r="H79" s="35">
        <f t="shared" si="44"/>
        <v>2.9428556121160234</v>
      </c>
      <c r="J79" s="37">
        <f t="shared" si="52"/>
        <v>1.989292447907552</v>
      </c>
      <c r="L79" s="35">
        <f t="shared" si="45"/>
        <v>2.2984041450777206</v>
      </c>
      <c r="N79" s="37">
        <f t="shared" si="53"/>
        <v>2.1194300518134717</v>
      </c>
      <c r="P79" s="11" t="s">
        <v>176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2">
        <v>5.92</v>
      </c>
      <c r="AB79" s="45">
        <f>((AC79+SQRT(AC79^2-4))/2)^2</f>
        <v>3.0407514718788109</v>
      </c>
      <c r="AC79" s="42">
        <f>3*B79*(AA79-1)/C79</f>
        <v>2.3172435233160624</v>
      </c>
      <c r="AD79" s="43">
        <f t="shared" si="61"/>
        <v>5.2873920552677069E-2</v>
      </c>
      <c r="AF79" s="41">
        <v>6.3490000000000002</v>
      </c>
      <c r="AG79" s="48">
        <f t="shared" si="58"/>
        <v>4.1031355520345727</v>
      </c>
      <c r="AH79" s="43">
        <f>3*B79*(AF79-1)/C79</f>
        <v>2.5192958549222797</v>
      </c>
    </row>
    <row r="80" spans="1:34" x14ac:dyDescent="0.4">
      <c r="A80" s="1" t="s">
        <v>168</v>
      </c>
      <c r="B80" s="5"/>
      <c r="C80" s="20"/>
      <c r="D80" s="35"/>
      <c r="F80" s="12">
        <v>4.734</v>
      </c>
      <c r="H80" s="35"/>
      <c r="J80" s="37"/>
      <c r="L80" s="35"/>
      <c r="N80" s="37"/>
      <c r="P80" s="11" t="s">
        <v>197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2">
        <v>5.79</v>
      </c>
      <c r="AB80" s="45"/>
      <c r="AC80" s="42"/>
      <c r="AD80" s="43"/>
      <c r="AF80" s="41"/>
      <c r="AG80" s="48"/>
      <c r="AH80" s="43"/>
    </row>
    <row r="81" spans="1:34" x14ac:dyDescent="0.4">
      <c r="A81" s="1" t="s">
        <v>219</v>
      </c>
      <c r="P81" s="11" t="s">
        <v>220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2">
        <v>4.1829999999999998</v>
      </c>
    </row>
    <row r="82" spans="1:34" x14ac:dyDescent="0.4">
      <c r="A82" s="1" t="s">
        <v>164</v>
      </c>
      <c r="B82" s="5">
        <v>0.48299999999999998</v>
      </c>
      <c r="C82" s="20">
        <v>1.99</v>
      </c>
      <c r="D82" s="35">
        <v>4.16</v>
      </c>
      <c r="F82" s="12">
        <v>4.1849999999999996</v>
      </c>
      <c r="H82" s="35">
        <f>((L82+SQRT(L82^2-4))/2)^2</f>
        <v>2.9559538459069254</v>
      </c>
      <c r="J82" s="37">
        <f>((N82+SQRT(N82^2-4))/2)^2</f>
        <v>3.0505450632784701</v>
      </c>
      <c r="L82" s="35">
        <f>3*B82*(D82-1)/C82</f>
        <v>2.3009246231155775</v>
      </c>
      <c r="N82" s="37">
        <f>3*B82*(F82-1)/C82</f>
        <v>2.3191281407035169</v>
      </c>
      <c r="P82" s="11" t="s">
        <v>176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2">
        <v>4.4610000000000003</v>
      </c>
      <c r="AB82" s="45">
        <f t="shared" ref="AB82" si="62">((AC82+SQRT(AC82^2-4))/2)^2</f>
        <v>4.107416651415507</v>
      </c>
      <c r="AC82" s="42">
        <f>3*B82*(AA82-1)/C82</f>
        <v>2.5200949748743717</v>
      </c>
      <c r="AD82" s="43">
        <f t="shared" ref="AD82" si="63" xml:space="preserve"> ((SQRT(AB82))^3/(AB82-1)+(SQRT(1/AB82)^3/(1/AB82-1))-2)/6</f>
        <v>8.6682495812395288E-2</v>
      </c>
      <c r="AF82" s="41">
        <v>5.1589999999999998</v>
      </c>
      <c r="AG82" s="48">
        <f t="shared" ref="AG82" si="64">((AH82+SQRT(AH82^2-4))/2)^2</f>
        <v>7.0285492397598466</v>
      </c>
      <c r="AH82" s="43">
        <f>3*B82*(AF82-1)/C82</f>
        <v>3.0283371859296477</v>
      </c>
    </row>
    <row r="83" spans="1:34" x14ac:dyDescent="0.4">
      <c r="A83" s="1" t="s">
        <v>221</v>
      </c>
      <c r="P83" s="11" t="s">
        <v>206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2">
        <v>5.1619999999999999</v>
      </c>
    </row>
    <row r="84" spans="1:34" x14ac:dyDescent="0.4">
      <c r="A84" s="1" t="s">
        <v>222</v>
      </c>
      <c r="P84" s="11" t="s">
        <v>223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2">
        <v>6.3220000000000001</v>
      </c>
    </row>
    <row r="85" spans="1:34" x14ac:dyDescent="0.4">
      <c r="A85" s="1" t="s">
        <v>224</v>
      </c>
      <c r="P85" s="11" t="s">
        <v>225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2">
        <v>6.68</v>
      </c>
    </row>
    <row r="86" spans="1:34" x14ac:dyDescent="0.4">
      <c r="A86" s="1" t="s">
        <v>243</v>
      </c>
    </row>
    <row r="87" spans="1:34" x14ac:dyDescent="0.4">
      <c r="C87" s="1" t="s">
        <v>246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fit_2NN_FCC</vt:lpstr>
      <vt:lpstr>fit_2NN_BCC</vt:lpstr>
      <vt:lpstr>fit_2NN_HCP</vt:lpstr>
      <vt:lpstr>Data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2024-11-25T08:01:01Z</dcterms:modified>
</cp:coreProperties>
</file>