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ab\OneDrive\デスクトップ\lammps_metal\smatb\Rose_function_old_code\"/>
    </mc:Choice>
  </mc:AlternateContent>
  <xr:revisionPtr revIDLastSave="0" documentId="13_ncr:1_{2C22E493-40E6-4AB6-8A97-2112186DF7EE}" xr6:coauthVersionLast="47" xr6:coauthVersionMax="47" xr10:uidLastSave="{00000000-0000-0000-0000-000000000000}"/>
  <bookViews>
    <workbookView xWindow="3105" yWindow="885" windowWidth="24615" windowHeight="14295" xr2:uid="{B1CE91EC-0DE3-4F38-BC70-60547E21D489}"/>
  </bookViews>
  <sheets>
    <sheet name="fit_4NN_FCC" sheetId="11" r:id="rId1"/>
    <sheet name="fit_4NN_BCC" sheetId="10" r:id="rId2"/>
    <sheet name="fit_4NN_HCP" sheetId="5" r:id="rId3"/>
    <sheet name="table" sheetId="3" r:id="rId4"/>
    <sheet name="Data" sheetId="12" r:id="rId5"/>
  </sheets>
  <definedNames>
    <definedName name="solver_adj" localSheetId="1" hidden="1">fit_4NN_BCC!$O$4:$O$7</definedName>
    <definedName name="solver_adj" localSheetId="0" hidden="1">fit_4NN_FCC!$O$4:$O$7</definedName>
    <definedName name="solver_adj" localSheetId="2" hidden="1">fit_4NN_HCP!$O$4:$O$7</definedName>
    <definedName name="solver_cvg" localSheetId="1" hidden="1">0.0001</definedName>
    <definedName name="solver_cvg" localSheetId="0" hidden="1">0.0001</definedName>
    <definedName name="solver_cvg" localSheetId="2" hidden="1">0.0001</definedName>
    <definedName name="solver_drv" localSheetId="1" hidden="1">2</definedName>
    <definedName name="solver_drv" localSheetId="0" hidden="1">2</definedName>
    <definedName name="solver_drv" localSheetId="2" hidden="1">2</definedName>
    <definedName name="solver_eng" localSheetId="1" hidden="1">1</definedName>
    <definedName name="solver_eng" localSheetId="0" hidden="1">1</definedName>
    <definedName name="solver_eng" localSheetId="2" hidden="1">1</definedName>
    <definedName name="solver_est" localSheetId="1" hidden="1">1</definedName>
    <definedName name="solver_est" localSheetId="0" hidden="1">1</definedName>
    <definedName name="solver_est" localSheetId="2" hidden="1">1</definedName>
    <definedName name="solver_itr" localSheetId="1" hidden="1">2147483647</definedName>
    <definedName name="solver_itr" localSheetId="0" hidden="1">2147483647</definedName>
    <definedName name="solver_itr" localSheetId="2" hidden="1">2147483647</definedName>
    <definedName name="solver_lhs1" localSheetId="1" hidden="1">fit_4NN_BCC!$O$4</definedName>
    <definedName name="solver_lhs1" localSheetId="0" hidden="1">fit_4NN_FCC!$O$4</definedName>
    <definedName name="solver_lhs1" localSheetId="2" hidden="1">fit_4NN_HCP!$O$4</definedName>
    <definedName name="solver_lhs2" localSheetId="1" hidden="1">fit_4NN_BCC!$O$6</definedName>
    <definedName name="solver_lhs2" localSheetId="0" hidden="1">fit_4NN_FCC!$O$6</definedName>
    <definedName name="solver_lhs2" localSheetId="2" hidden="1">fit_4NN_HCP!$O$6</definedName>
    <definedName name="solver_mip" localSheetId="1" hidden="1">2147483647</definedName>
    <definedName name="solver_mip" localSheetId="0" hidden="1">2147483647</definedName>
    <definedName name="solver_mip" localSheetId="2" hidden="1">2147483647</definedName>
    <definedName name="solver_mni" localSheetId="1" hidden="1">30</definedName>
    <definedName name="solver_mni" localSheetId="0" hidden="1">30</definedName>
    <definedName name="solver_mni" localSheetId="2" hidden="1">30</definedName>
    <definedName name="solver_mrt" localSheetId="1" hidden="1">0.075</definedName>
    <definedName name="solver_mrt" localSheetId="0" hidden="1">0.075</definedName>
    <definedName name="solver_mrt" localSheetId="2" hidden="1">0.075</definedName>
    <definedName name="solver_msl" localSheetId="1" hidden="1">2</definedName>
    <definedName name="solver_msl" localSheetId="0" hidden="1">2</definedName>
    <definedName name="solver_msl" localSheetId="2" hidden="1">2</definedName>
    <definedName name="solver_neg" localSheetId="1" hidden="1">1</definedName>
    <definedName name="solver_neg" localSheetId="0" hidden="1">1</definedName>
    <definedName name="solver_neg" localSheetId="2" hidden="1">1</definedName>
    <definedName name="solver_nod" localSheetId="1" hidden="1">2147483647</definedName>
    <definedName name="solver_nod" localSheetId="0" hidden="1">2147483647</definedName>
    <definedName name="solver_nod" localSheetId="2" hidden="1">2147483647</definedName>
    <definedName name="solver_num" localSheetId="1" hidden="1">0</definedName>
    <definedName name="solver_num" localSheetId="0" hidden="1">0</definedName>
    <definedName name="solver_num" localSheetId="2" hidden="1">0</definedName>
    <definedName name="solver_nwt" localSheetId="1" hidden="1">1</definedName>
    <definedName name="solver_nwt" localSheetId="0" hidden="1">1</definedName>
    <definedName name="solver_nwt" localSheetId="2" hidden="1">1</definedName>
    <definedName name="solver_opt" localSheetId="1" hidden="1">fit_4NN_BCC!$P$19</definedName>
    <definedName name="solver_opt" localSheetId="0" hidden="1">fit_4NN_FCC!$P$19</definedName>
    <definedName name="solver_opt" localSheetId="2" hidden="1">fit_4NN_HCP!$P$19</definedName>
    <definedName name="solver_pre" localSheetId="1" hidden="1">0.000001</definedName>
    <definedName name="solver_pre" localSheetId="0" hidden="1">0.000001</definedName>
    <definedName name="solver_pre" localSheetId="2" hidden="1">0.000001</definedName>
    <definedName name="solver_rbv" localSheetId="1" hidden="1">2</definedName>
    <definedName name="solver_rbv" localSheetId="0" hidden="1">2</definedName>
    <definedName name="solver_rbv" localSheetId="2" hidden="1">2</definedName>
    <definedName name="solver_rel1" localSheetId="1" hidden="1">3</definedName>
    <definedName name="solver_rel1" localSheetId="0" hidden="1">3</definedName>
    <definedName name="solver_rel1" localSheetId="2" hidden="1">3</definedName>
    <definedName name="solver_rel2" localSheetId="1" hidden="1">1</definedName>
    <definedName name="solver_rel2" localSheetId="0" hidden="1">1</definedName>
    <definedName name="solver_rel2" localSheetId="2" hidden="1">1</definedName>
    <definedName name="solver_rhs1" localSheetId="1" hidden="1">10</definedName>
    <definedName name="solver_rhs1" localSheetId="0" hidden="1">10</definedName>
    <definedName name="solver_rhs1" localSheetId="2" hidden="1">10</definedName>
    <definedName name="solver_rhs2" localSheetId="1" hidden="1">0.4</definedName>
    <definedName name="solver_rhs2" localSheetId="0" hidden="1">0.4</definedName>
    <definedName name="solver_rhs2" localSheetId="2" hidden="1">0.4</definedName>
    <definedName name="solver_rlx" localSheetId="1" hidden="1">2</definedName>
    <definedName name="solver_rlx" localSheetId="0" hidden="1">2</definedName>
    <definedName name="solver_rlx" localSheetId="2" hidden="1">2</definedName>
    <definedName name="solver_rsd" localSheetId="1" hidden="1">0</definedName>
    <definedName name="solver_rsd" localSheetId="0" hidden="1">0</definedName>
    <definedName name="solver_rsd" localSheetId="2" hidden="1">0</definedName>
    <definedName name="solver_scl" localSheetId="1" hidden="1">2</definedName>
    <definedName name="solver_scl" localSheetId="0" hidden="1">2</definedName>
    <definedName name="solver_scl" localSheetId="2" hidden="1">2</definedName>
    <definedName name="solver_sho" localSheetId="1" hidden="1">2</definedName>
    <definedName name="solver_sho" localSheetId="0" hidden="1">2</definedName>
    <definedName name="solver_sho" localSheetId="2" hidden="1">2</definedName>
    <definedName name="solver_ssz" localSheetId="1" hidden="1">100</definedName>
    <definedName name="solver_ssz" localSheetId="0" hidden="1">100</definedName>
    <definedName name="solver_ssz" localSheetId="2" hidden="1">100</definedName>
    <definedName name="solver_tim" localSheetId="1" hidden="1">2147483647</definedName>
    <definedName name="solver_tim" localSheetId="0" hidden="1">2147483647</definedName>
    <definedName name="solver_tim" localSheetId="2" hidden="1">2147483647</definedName>
    <definedName name="solver_tol" localSheetId="1" hidden="1">0.01</definedName>
    <definedName name="solver_tol" localSheetId="0" hidden="1">0.01</definedName>
    <definedName name="solver_tol" localSheetId="2" hidden="1">0.01</definedName>
    <definedName name="solver_typ" localSheetId="1" hidden="1">2</definedName>
    <definedName name="solver_typ" localSheetId="0" hidden="1">2</definedName>
    <definedName name="solver_typ" localSheetId="2" hidden="1">2</definedName>
    <definedName name="solver_val" localSheetId="1" hidden="1">0</definedName>
    <definedName name="solver_val" localSheetId="0" hidden="1">0</definedName>
    <definedName name="solver_val" localSheetId="2" hidden="1">0</definedName>
    <definedName name="solver_ver" localSheetId="1" hidden="1">3</definedName>
    <definedName name="solver_ver" localSheetId="0" hidden="1">3</definedName>
    <definedName name="solver_ver" localSheetId="2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5" i="10" l="1"/>
  <c r="W5" i="10"/>
  <c r="W9" i="10"/>
  <c r="X9" i="10"/>
  <c r="X5" i="11"/>
  <c r="W5" i="11"/>
  <c r="X9" i="11"/>
  <c r="W9" i="11"/>
  <c r="L7" i="11"/>
  <c r="L6" i="11"/>
  <c r="L5" i="11"/>
  <c r="L4" i="11"/>
  <c r="L7" i="10"/>
  <c r="L6" i="10"/>
  <c r="L5" i="10"/>
  <c r="L4" i="10"/>
  <c r="L7" i="5"/>
  <c r="L6" i="5"/>
  <c r="L5" i="5"/>
  <c r="L4" i="5"/>
  <c r="H311" i="12"/>
  <c r="H89" i="12"/>
  <c r="H83" i="12"/>
  <c r="H35" i="12"/>
  <c r="M19" i="11" l="1"/>
  <c r="M19" i="10"/>
  <c r="W9" i="5"/>
  <c r="X5" i="5"/>
  <c r="X9" i="5"/>
  <c r="W5" i="5" l="1"/>
  <c r="M19" i="5"/>
  <c r="K20" i="5"/>
  <c r="M20" i="5"/>
  <c r="K21" i="5"/>
  <c r="M21" i="5"/>
  <c r="K22" i="5"/>
  <c r="M22" i="5"/>
  <c r="K23" i="5"/>
  <c r="M23" i="5"/>
  <c r="K24" i="5"/>
  <c r="M24" i="5"/>
  <c r="K25" i="5"/>
  <c r="M25" i="5"/>
  <c r="K26" i="5"/>
  <c r="M26" i="5"/>
  <c r="K27" i="5"/>
  <c r="M27" i="5"/>
  <c r="K28" i="5"/>
  <c r="M28" i="5"/>
  <c r="K29" i="5"/>
  <c r="M29" i="5"/>
  <c r="K30" i="5"/>
  <c r="M30" i="5"/>
  <c r="K31" i="5"/>
  <c r="M31" i="5"/>
  <c r="K32" i="5"/>
  <c r="M32" i="5"/>
  <c r="K33" i="5"/>
  <c r="M33" i="5"/>
  <c r="K34" i="5"/>
  <c r="M34" i="5"/>
  <c r="K35" i="5"/>
  <c r="M35" i="5"/>
  <c r="K36" i="5"/>
  <c r="M36" i="5"/>
  <c r="K37" i="5"/>
  <c r="M37" i="5"/>
  <c r="K38" i="5"/>
  <c r="M38" i="5"/>
  <c r="K39" i="5"/>
  <c r="M39" i="5"/>
  <c r="K40" i="5"/>
  <c r="M40" i="5"/>
  <c r="K41" i="5"/>
  <c r="M41" i="5"/>
  <c r="K42" i="5"/>
  <c r="M42" i="5"/>
  <c r="K43" i="5"/>
  <c r="M43" i="5"/>
  <c r="K44" i="5"/>
  <c r="M44" i="5"/>
  <c r="K45" i="5"/>
  <c r="M45" i="5"/>
  <c r="K46" i="5"/>
  <c r="M46" i="5"/>
  <c r="K47" i="5"/>
  <c r="M47" i="5"/>
  <c r="K48" i="5"/>
  <c r="M48" i="5"/>
  <c r="K49" i="5"/>
  <c r="M49" i="5"/>
  <c r="K50" i="5"/>
  <c r="M50" i="5"/>
  <c r="K51" i="5"/>
  <c r="M51" i="5"/>
  <c r="K52" i="5"/>
  <c r="M52" i="5"/>
  <c r="K53" i="5"/>
  <c r="M53" i="5"/>
  <c r="K54" i="5"/>
  <c r="M54" i="5"/>
  <c r="K55" i="5"/>
  <c r="M55" i="5"/>
  <c r="K56" i="5"/>
  <c r="M56" i="5"/>
  <c r="K57" i="5"/>
  <c r="M57" i="5"/>
  <c r="K58" i="5"/>
  <c r="M58" i="5"/>
  <c r="K59" i="5"/>
  <c r="M59" i="5"/>
  <c r="K60" i="5"/>
  <c r="M60" i="5"/>
  <c r="K61" i="5"/>
  <c r="M61" i="5"/>
  <c r="K62" i="5"/>
  <c r="M62" i="5"/>
  <c r="K63" i="5"/>
  <c r="M63" i="5"/>
  <c r="K64" i="5"/>
  <c r="M64" i="5"/>
  <c r="K65" i="5"/>
  <c r="M65" i="5"/>
  <c r="K66" i="5"/>
  <c r="M66" i="5"/>
  <c r="K67" i="5"/>
  <c r="M67" i="5"/>
  <c r="K68" i="5"/>
  <c r="M68" i="5"/>
  <c r="K69" i="5"/>
  <c r="M69" i="5"/>
  <c r="K70" i="5"/>
  <c r="M70" i="5"/>
  <c r="K71" i="5"/>
  <c r="M71" i="5"/>
  <c r="K72" i="5"/>
  <c r="M72" i="5"/>
  <c r="K73" i="5"/>
  <c r="M73" i="5"/>
  <c r="K74" i="5"/>
  <c r="M74" i="5"/>
  <c r="K75" i="5"/>
  <c r="M75" i="5"/>
  <c r="K76" i="5"/>
  <c r="M76" i="5"/>
  <c r="K77" i="5"/>
  <c r="M77" i="5"/>
  <c r="K78" i="5"/>
  <c r="M78" i="5"/>
  <c r="K79" i="5"/>
  <c r="M79" i="5"/>
  <c r="K80" i="5"/>
  <c r="M80" i="5"/>
  <c r="K81" i="5"/>
  <c r="M81" i="5"/>
  <c r="K82" i="5"/>
  <c r="M82" i="5"/>
  <c r="K83" i="5"/>
  <c r="M83" i="5"/>
  <c r="K84" i="5"/>
  <c r="M84" i="5"/>
  <c r="K85" i="5"/>
  <c r="M85" i="5"/>
  <c r="K86" i="5"/>
  <c r="M86" i="5"/>
  <c r="K87" i="5"/>
  <c r="M87" i="5"/>
  <c r="K88" i="5"/>
  <c r="M88" i="5"/>
  <c r="K89" i="5"/>
  <c r="M89" i="5"/>
  <c r="K90" i="5"/>
  <c r="M90" i="5"/>
  <c r="K91" i="5"/>
  <c r="M91" i="5"/>
  <c r="K92" i="5"/>
  <c r="M92" i="5"/>
  <c r="K93" i="5"/>
  <c r="M93" i="5"/>
  <c r="K94" i="5"/>
  <c r="M94" i="5"/>
  <c r="K95" i="5"/>
  <c r="M95" i="5"/>
  <c r="K96" i="5"/>
  <c r="M96" i="5"/>
  <c r="K97" i="5"/>
  <c r="M97" i="5"/>
  <c r="K98" i="5"/>
  <c r="M98" i="5"/>
  <c r="K99" i="5"/>
  <c r="M99" i="5"/>
  <c r="K100" i="5"/>
  <c r="M100" i="5"/>
  <c r="K101" i="5"/>
  <c r="M101" i="5"/>
  <c r="K102" i="5"/>
  <c r="M102" i="5"/>
  <c r="K103" i="5"/>
  <c r="M103" i="5"/>
  <c r="K104" i="5"/>
  <c r="M104" i="5"/>
  <c r="K105" i="5"/>
  <c r="M105" i="5"/>
  <c r="K106" i="5"/>
  <c r="M106" i="5"/>
  <c r="K107" i="5"/>
  <c r="M107" i="5"/>
  <c r="K108" i="5"/>
  <c r="M108" i="5"/>
  <c r="K109" i="5"/>
  <c r="M109" i="5"/>
  <c r="K110" i="5"/>
  <c r="M110" i="5"/>
  <c r="K111" i="5"/>
  <c r="M111" i="5"/>
  <c r="K112" i="5"/>
  <c r="M112" i="5"/>
  <c r="K113" i="5"/>
  <c r="M113" i="5"/>
  <c r="K114" i="5"/>
  <c r="M114" i="5"/>
  <c r="K115" i="5"/>
  <c r="M115" i="5"/>
  <c r="K116" i="5"/>
  <c r="M116" i="5"/>
  <c r="K117" i="5"/>
  <c r="M117" i="5"/>
  <c r="K118" i="5"/>
  <c r="M118" i="5"/>
  <c r="K119" i="5"/>
  <c r="M119" i="5"/>
  <c r="K120" i="5"/>
  <c r="M120" i="5"/>
  <c r="K121" i="5"/>
  <c r="M121" i="5"/>
  <c r="K122" i="5"/>
  <c r="M122" i="5"/>
  <c r="K123" i="5"/>
  <c r="M123" i="5"/>
  <c r="K124" i="5"/>
  <c r="M124" i="5"/>
  <c r="K125" i="5"/>
  <c r="M125" i="5"/>
  <c r="K126" i="5"/>
  <c r="M126" i="5"/>
  <c r="K127" i="5"/>
  <c r="M127" i="5"/>
  <c r="K128" i="5"/>
  <c r="M128" i="5"/>
  <c r="K129" i="5"/>
  <c r="M129" i="5"/>
  <c r="K130" i="5"/>
  <c r="M130" i="5"/>
  <c r="K131" i="5"/>
  <c r="M131" i="5"/>
  <c r="K132" i="5"/>
  <c r="M132" i="5"/>
  <c r="K133" i="5"/>
  <c r="M133" i="5"/>
  <c r="K134" i="5"/>
  <c r="M134" i="5"/>
  <c r="K135" i="5"/>
  <c r="M135" i="5"/>
  <c r="K136" i="5"/>
  <c r="M136" i="5"/>
  <c r="K137" i="5"/>
  <c r="M137" i="5"/>
  <c r="K138" i="5"/>
  <c r="M138" i="5"/>
  <c r="K139" i="5"/>
  <c r="M139" i="5"/>
  <c r="K140" i="5"/>
  <c r="M140" i="5"/>
  <c r="K141" i="5"/>
  <c r="M141" i="5"/>
  <c r="K142" i="5"/>
  <c r="M142" i="5"/>
  <c r="K143" i="5"/>
  <c r="M143" i="5"/>
  <c r="K144" i="5"/>
  <c r="M144" i="5"/>
  <c r="K145" i="5"/>
  <c r="M145" i="5"/>
  <c r="K146" i="5"/>
  <c r="M146" i="5"/>
  <c r="K147" i="5"/>
  <c r="M147" i="5"/>
  <c r="K148" i="5"/>
  <c r="M148" i="5"/>
  <c r="K149" i="5"/>
  <c r="M149" i="5"/>
  <c r="K150" i="5"/>
  <c r="M150" i="5"/>
  <c r="K151" i="5"/>
  <c r="M151" i="5"/>
  <c r="K152" i="5"/>
  <c r="M152" i="5"/>
  <c r="K153" i="5"/>
  <c r="M153" i="5"/>
  <c r="K154" i="5"/>
  <c r="M154" i="5"/>
  <c r="K155" i="5"/>
  <c r="M155" i="5"/>
  <c r="K156" i="5"/>
  <c r="M156" i="5"/>
  <c r="K157" i="5"/>
  <c r="M157" i="5"/>
  <c r="K158" i="5"/>
  <c r="M158" i="5"/>
  <c r="K159" i="5"/>
  <c r="M159" i="5"/>
  <c r="K160" i="5"/>
  <c r="M160" i="5"/>
  <c r="K161" i="5"/>
  <c r="M161" i="5"/>
  <c r="K162" i="5"/>
  <c r="M162" i="5"/>
  <c r="K163" i="5"/>
  <c r="M163" i="5"/>
  <c r="K164" i="5"/>
  <c r="M164" i="5"/>
  <c r="K165" i="5"/>
  <c r="M165" i="5"/>
  <c r="K166" i="5"/>
  <c r="M166" i="5"/>
  <c r="K167" i="5"/>
  <c r="M167" i="5"/>
  <c r="K168" i="5"/>
  <c r="M168" i="5"/>
  <c r="K169" i="5"/>
  <c r="M169" i="5"/>
  <c r="K170" i="5"/>
  <c r="M170" i="5"/>
  <c r="K171" i="5"/>
  <c r="M171" i="5"/>
  <c r="K172" i="5"/>
  <c r="M172" i="5"/>
  <c r="K173" i="5"/>
  <c r="M173" i="5"/>
  <c r="K174" i="5"/>
  <c r="M174" i="5"/>
  <c r="K175" i="5"/>
  <c r="M175" i="5"/>
  <c r="K176" i="5"/>
  <c r="M176" i="5"/>
  <c r="K177" i="5"/>
  <c r="M177" i="5"/>
  <c r="K178" i="5"/>
  <c r="M178" i="5"/>
  <c r="K179" i="5"/>
  <c r="M179" i="5"/>
  <c r="K180" i="5"/>
  <c r="M180" i="5"/>
  <c r="K181" i="5"/>
  <c r="M181" i="5"/>
  <c r="K182" i="5"/>
  <c r="M182" i="5"/>
  <c r="K183" i="5"/>
  <c r="M183" i="5"/>
  <c r="K184" i="5"/>
  <c r="M184" i="5"/>
  <c r="K185" i="5"/>
  <c r="M185" i="5"/>
  <c r="K186" i="5"/>
  <c r="M186" i="5"/>
  <c r="K187" i="5"/>
  <c r="M187" i="5"/>
  <c r="K188" i="5"/>
  <c r="M188" i="5"/>
  <c r="K189" i="5"/>
  <c r="M189" i="5"/>
  <c r="K190" i="5"/>
  <c r="M190" i="5"/>
  <c r="K191" i="5"/>
  <c r="M191" i="5"/>
  <c r="K192" i="5"/>
  <c r="M192" i="5"/>
  <c r="K193" i="5"/>
  <c r="M193" i="5"/>
  <c r="K194" i="5"/>
  <c r="M194" i="5"/>
  <c r="K195" i="5"/>
  <c r="M195" i="5"/>
  <c r="K196" i="5"/>
  <c r="M196" i="5"/>
  <c r="K197" i="5"/>
  <c r="M197" i="5"/>
  <c r="K198" i="5"/>
  <c r="M198" i="5"/>
  <c r="K199" i="5"/>
  <c r="M199" i="5"/>
  <c r="K200" i="5"/>
  <c r="M200" i="5"/>
  <c r="K201" i="5"/>
  <c r="M201" i="5"/>
  <c r="K202" i="5"/>
  <c r="M202" i="5"/>
  <c r="K203" i="5"/>
  <c r="M203" i="5"/>
  <c r="K204" i="5"/>
  <c r="M204" i="5"/>
  <c r="K205" i="5"/>
  <c r="M205" i="5"/>
  <c r="K206" i="5"/>
  <c r="M206" i="5"/>
  <c r="K207" i="5"/>
  <c r="M207" i="5"/>
  <c r="K208" i="5"/>
  <c r="M208" i="5"/>
  <c r="K209" i="5"/>
  <c r="M209" i="5"/>
  <c r="K210" i="5"/>
  <c r="M210" i="5"/>
  <c r="K211" i="5"/>
  <c r="M211" i="5"/>
  <c r="K212" i="5"/>
  <c r="M212" i="5"/>
  <c r="K213" i="5"/>
  <c r="M213" i="5"/>
  <c r="K214" i="5"/>
  <c r="M214" i="5"/>
  <c r="K215" i="5"/>
  <c r="M215" i="5"/>
  <c r="K216" i="5"/>
  <c r="M216" i="5"/>
  <c r="K217" i="5"/>
  <c r="M217" i="5"/>
  <c r="K218" i="5"/>
  <c r="M218" i="5"/>
  <c r="K219" i="5"/>
  <c r="M219" i="5"/>
  <c r="K220" i="5"/>
  <c r="M220" i="5"/>
  <c r="K221" i="5"/>
  <c r="M221" i="5"/>
  <c r="K222" i="5"/>
  <c r="M222" i="5"/>
  <c r="K223" i="5"/>
  <c r="M223" i="5"/>
  <c r="K224" i="5"/>
  <c r="M224" i="5"/>
  <c r="K225" i="5"/>
  <c r="M225" i="5"/>
  <c r="K226" i="5"/>
  <c r="M226" i="5"/>
  <c r="K227" i="5"/>
  <c r="M227" i="5"/>
  <c r="K228" i="5"/>
  <c r="M228" i="5"/>
  <c r="K229" i="5"/>
  <c r="M229" i="5"/>
  <c r="K230" i="5"/>
  <c r="M230" i="5"/>
  <c r="K231" i="5"/>
  <c r="M231" i="5"/>
  <c r="K232" i="5"/>
  <c r="M232" i="5"/>
  <c r="K233" i="5"/>
  <c r="M233" i="5"/>
  <c r="K234" i="5"/>
  <c r="M234" i="5"/>
  <c r="K235" i="5"/>
  <c r="M235" i="5"/>
  <c r="K236" i="5"/>
  <c r="M236" i="5"/>
  <c r="K237" i="5"/>
  <c r="M237" i="5"/>
  <c r="K238" i="5"/>
  <c r="M238" i="5"/>
  <c r="K239" i="5"/>
  <c r="M239" i="5"/>
  <c r="K240" i="5"/>
  <c r="M240" i="5"/>
  <c r="K241" i="5"/>
  <c r="M241" i="5"/>
  <c r="K242" i="5"/>
  <c r="M242" i="5"/>
  <c r="K243" i="5"/>
  <c r="M243" i="5"/>
  <c r="K244" i="5"/>
  <c r="M244" i="5"/>
  <c r="K245" i="5"/>
  <c r="M245" i="5"/>
  <c r="K246" i="5"/>
  <c r="M246" i="5"/>
  <c r="K247" i="5"/>
  <c r="M247" i="5"/>
  <c r="K248" i="5"/>
  <c r="M248" i="5"/>
  <c r="K249" i="5"/>
  <c r="M249" i="5"/>
  <c r="K250" i="5"/>
  <c r="M250" i="5"/>
  <c r="K251" i="5"/>
  <c r="M251" i="5"/>
  <c r="K252" i="5"/>
  <c r="M252" i="5"/>
  <c r="K253" i="5"/>
  <c r="M253" i="5"/>
  <c r="K254" i="5"/>
  <c r="M254" i="5"/>
  <c r="K255" i="5"/>
  <c r="M255" i="5"/>
  <c r="K256" i="5"/>
  <c r="M256" i="5"/>
  <c r="K257" i="5"/>
  <c r="M257" i="5"/>
  <c r="K258" i="5"/>
  <c r="M258" i="5"/>
  <c r="K259" i="5"/>
  <c r="M259" i="5"/>
  <c r="K260" i="5"/>
  <c r="M260" i="5"/>
  <c r="K261" i="5"/>
  <c r="M261" i="5"/>
  <c r="K262" i="5"/>
  <c r="M262" i="5"/>
  <c r="K263" i="5"/>
  <c r="M263" i="5"/>
  <c r="K264" i="5"/>
  <c r="M264" i="5"/>
  <c r="K265" i="5"/>
  <c r="M265" i="5"/>
  <c r="K266" i="5"/>
  <c r="M266" i="5"/>
  <c r="K267" i="5"/>
  <c r="M267" i="5"/>
  <c r="K268" i="5"/>
  <c r="M268" i="5"/>
  <c r="K269" i="5"/>
  <c r="M269" i="5"/>
  <c r="K270" i="5"/>
  <c r="M270" i="5"/>
  <c r="K271" i="5"/>
  <c r="M271" i="5"/>
  <c r="K272" i="5"/>
  <c r="M272" i="5"/>
  <c r="K273" i="5"/>
  <c r="M273" i="5"/>
  <c r="K274" i="5"/>
  <c r="M274" i="5"/>
  <c r="K275" i="5"/>
  <c r="M275" i="5"/>
  <c r="K276" i="5"/>
  <c r="M276" i="5"/>
  <c r="K277" i="5"/>
  <c r="M277" i="5"/>
  <c r="K278" i="5"/>
  <c r="M278" i="5"/>
  <c r="K279" i="5"/>
  <c r="M279" i="5"/>
  <c r="K280" i="5"/>
  <c r="M280" i="5"/>
  <c r="K281" i="5"/>
  <c r="M281" i="5"/>
  <c r="K282" i="5"/>
  <c r="M282" i="5"/>
  <c r="K283" i="5"/>
  <c r="M283" i="5"/>
  <c r="K284" i="5"/>
  <c r="M284" i="5"/>
  <c r="K285" i="5"/>
  <c r="M285" i="5"/>
  <c r="K286" i="5"/>
  <c r="M286" i="5"/>
  <c r="K287" i="5"/>
  <c r="M287" i="5"/>
  <c r="K288" i="5"/>
  <c r="M288" i="5"/>
  <c r="K289" i="5"/>
  <c r="M289" i="5"/>
  <c r="K290" i="5"/>
  <c r="M290" i="5"/>
  <c r="K291" i="5"/>
  <c r="M291" i="5"/>
  <c r="K292" i="5"/>
  <c r="M292" i="5"/>
  <c r="K293" i="5"/>
  <c r="M293" i="5"/>
  <c r="K294" i="5"/>
  <c r="M294" i="5"/>
  <c r="K295" i="5"/>
  <c r="M295" i="5"/>
  <c r="K296" i="5"/>
  <c r="M296" i="5"/>
  <c r="K297" i="5"/>
  <c r="M297" i="5"/>
  <c r="K298" i="5"/>
  <c r="M298" i="5"/>
  <c r="K299" i="5"/>
  <c r="M299" i="5"/>
  <c r="K300" i="5"/>
  <c r="M300" i="5"/>
  <c r="K301" i="5"/>
  <c r="M301" i="5"/>
  <c r="K302" i="5"/>
  <c r="M302" i="5"/>
  <c r="K303" i="5"/>
  <c r="M303" i="5"/>
  <c r="K304" i="5"/>
  <c r="M304" i="5"/>
  <c r="K305" i="5"/>
  <c r="M305" i="5"/>
  <c r="K306" i="5"/>
  <c r="M306" i="5"/>
  <c r="K307" i="5"/>
  <c r="M307" i="5"/>
  <c r="K308" i="5"/>
  <c r="M308" i="5"/>
  <c r="K309" i="5"/>
  <c r="M309" i="5"/>
  <c r="K310" i="5"/>
  <c r="M310" i="5"/>
  <c r="K311" i="5"/>
  <c r="M311" i="5"/>
  <c r="K312" i="5"/>
  <c r="M312" i="5"/>
  <c r="K313" i="5"/>
  <c r="M313" i="5"/>
  <c r="K314" i="5"/>
  <c r="M314" i="5"/>
  <c r="K315" i="5"/>
  <c r="M315" i="5"/>
  <c r="K316" i="5"/>
  <c r="M316" i="5"/>
  <c r="K317" i="5"/>
  <c r="M317" i="5"/>
  <c r="K318" i="5"/>
  <c r="M318" i="5"/>
  <c r="K319" i="5"/>
  <c r="M319" i="5"/>
  <c r="K320" i="5"/>
  <c r="M320" i="5"/>
  <c r="K321" i="5"/>
  <c r="M321" i="5"/>
  <c r="K322" i="5"/>
  <c r="M322" i="5"/>
  <c r="K323" i="5"/>
  <c r="M323" i="5"/>
  <c r="K324" i="5"/>
  <c r="M324" i="5"/>
  <c r="K325" i="5"/>
  <c r="M325" i="5"/>
  <c r="K326" i="5"/>
  <c r="M326" i="5"/>
  <c r="K327" i="5"/>
  <c r="M327" i="5"/>
  <c r="K328" i="5"/>
  <c r="M328" i="5"/>
  <c r="K329" i="5"/>
  <c r="M329" i="5"/>
  <c r="K330" i="5"/>
  <c r="M330" i="5"/>
  <c r="K331" i="5"/>
  <c r="M331" i="5"/>
  <c r="K332" i="5"/>
  <c r="M332" i="5"/>
  <c r="K333" i="5"/>
  <c r="M333" i="5"/>
  <c r="K334" i="5"/>
  <c r="M334" i="5"/>
  <c r="K335" i="5"/>
  <c r="M335" i="5"/>
  <c r="K336" i="5"/>
  <c r="M336" i="5"/>
  <c r="K337" i="5"/>
  <c r="M337" i="5"/>
  <c r="K338" i="5"/>
  <c r="M338" i="5"/>
  <c r="K339" i="5"/>
  <c r="M339" i="5"/>
  <c r="K340" i="5"/>
  <c r="M340" i="5"/>
  <c r="K341" i="5"/>
  <c r="M341" i="5"/>
  <c r="K342" i="5"/>
  <c r="M342" i="5"/>
  <c r="K343" i="5"/>
  <c r="M343" i="5"/>
  <c r="K344" i="5"/>
  <c r="M344" i="5"/>
  <c r="K345" i="5"/>
  <c r="M345" i="5"/>
  <c r="K346" i="5"/>
  <c r="M346" i="5"/>
  <c r="K347" i="5"/>
  <c r="M347" i="5"/>
  <c r="K348" i="5"/>
  <c r="M348" i="5"/>
  <c r="K349" i="5"/>
  <c r="M349" i="5"/>
  <c r="K350" i="5"/>
  <c r="M350" i="5"/>
  <c r="K351" i="5"/>
  <c r="M351" i="5"/>
  <c r="K352" i="5"/>
  <c r="M352" i="5"/>
  <c r="K353" i="5"/>
  <c r="M353" i="5"/>
  <c r="K354" i="5"/>
  <c r="M354" i="5"/>
  <c r="K355" i="5"/>
  <c r="M355" i="5"/>
  <c r="K356" i="5"/>
  <c r="M356" i="5"/>
  <c r="K357" i="5"/>
  <c r="M357" i="5"/>
  <c r="K358" i="5"/>
  <c r="M358" i="5"/>
  <c r="K359" i="5"/>
  <c r="M359" i="5"/>
  <c r="K360" i="5"/>
  <c r="M360" i="5"/>
  <c r="K361" i="5"/>
  <c r="M361" i="5"/>
  <c r="K362" i="5"/>
  <c r="M362" i="5"/>
  <c r="K363" i="5"/>
  <c r="M363" i="5"/>
  <c r="K364" i="5"/>
  <c r="M364" i="5"/>
  <c r="K365" i="5"/>
  <c r="M365" i="5"/>
  <c r="K366" i="5"/>
  <c r="M366" i="5"/>
  <c r="K367" i="5"/>
  <c r="M367" i="5"/>
  <c r="K368" i="5"/>
  <c r="M368" i="5"/>
  <c r="K369" i="5"/>
  <c r="M369" i="5"/>
  <c r="K370" i="5"/>
  <c r="M370" i="5"/>
  <c r="K371" i="5"/>
  <c r="M371" i="5"/>
  <c r="K372" i="5"/>
  <c r="M372" i="5"/>
  <c r="K373" i="5"/>
  <c r="M373" i="5"/>
  <c r="K374" i="5"/>
  <c r="M374" i="5"/>
  <c r="K375" i="5"/>
  <c r="M375" i="5"/>
  <c r="K376" i="5"/>
  <c r="M376" i="5"/>
  <c r="K377" i="5"/>
  <c r="M377" i="5"/>
  <c r="K378" i="5"/>
  <c r="M378" i="5"/>
  <c r="K379" i="5"/>
  <c r="M379" i="5"/>
  <c r="K380" i="5"/>
  <c r="M380" i="5"/>
  <c r="K381" i="5"/>
  <c r="M381" i="5"/>
  <c r="K382" i="5"/>
  <c r="M382" i="5"/>
  <c r="K383" i="5"/>
  <c r="M383" i="5"/>
  <c r="K384" i="5"/>
  <c r="M384" i="5"/>
  <c r="K385" i="5"/>
  <c r="M385" i="5"/>
  <c r="K386" i="5"/>
  <c r="M386" i="5"/>
  <c r="K387" i="5"/>
  <c r="M387" i="5"/>
  <c r="K388" i="5"/>
  <c r="M388" i="5"/>
  <c r="K389" i="5"/>
  <c r="M389" i="5"/>
  <c r="K390" i="5"/>
  <c r="M390" i="5"/>
  <c r="K391" i="5"/>
  <c r="M391" i="5"/>
  <c r="K392" i="5"/>
  <c r="M392" i="5"/>
  <c r="K393" i="5"/>
  <c r="M393" i="5"/>
  <c r="K394" i="5"/>
  <c r="M394" i="5"/>
  <c r="K395" i="5"/>
  <c r="M395" i="5"/>
  <c r="K396" i="5"/>
  <c r="M396" i="5"/>
  <c r="K397" i="5"/>
  <c r="M397" i="5"/>
  <c r="K398" i="5"/>
  <c r="M398" i="5"/>
  <c r="K399" i="5"/>
  <c r="M399" i="5"/>
  <c r="K400" i="5"/>
  <c r="M400" i="5"/>
  <c r="K401" i="5"/>
  <c r="M401" i="5"/>
  <c r="K402" i="5"/>
  <c r="M402" i="5"/>
  <c r="K403" i="5"/>
  <c r="M403" i="5"/>
  <c r="K404" i="5"/>
  <c r="M404" i="5"/>
  <c r="K405" i="5"/>
  <c r="M405" i="5"/>
  <c r="K406" i="5"/>
  <c r="M406" i="5"/>
  <c r="K407" i="5"/>
  <c r="M407" i="5"/>
  <c r="K408" i="5"/>
  <c r="M408" i="5"/>
  <c r="K409" i="5"/>
  <c r="M409" i="5"/>
  <c r="K410" i="5"/>
  <c r="M410" i="5"/>
  <c r="K411" i="5"/>
  <c r="M411" i="5"/>
  <c r="K412" i="5"/>
  <c r="M412" i="5"/>
  <c r="K413" i="5"/>
  <c r="M413" i="5"/>
  <c r="K414" i="5"/>
  <c r="M414" i="5"/>
  <c r="K415" i="5"/>
  <c r="M415" i="5"/>
  <c r="K416" i="5"/>
  <c r="M416" i="5"/>
  <c r="K417" i="5"/>
  <c r="M417" i="5"/>
  <c r="K418" i="5"/>
  <c r="M418" i="5"/>
  <c r="K419" i="5"/>
  <c r="M419" i="5"/>
  <c r="K420" i="5"/>
  <c r="M420" i="5"/>
  <c r="K421" i="5"/>
  <c r="M421" i="5"/>
  <c r="K422" i="5"/>
  <c r="M422" i="5"/>
  <c r="K423" i="5"/>
  <c r="M423" i="5"/>
  <c r="K424" i="5"/>
  <c r="M424" i="5"/>
  <c r="K425" i="5"/>
  <c r="M425" i="5"/>
  <c r="K426" i="5"/>
  <c r="M426" i="5"/>
  <c r="K427" i="5"/>
  <c r="M427" i="5"/>
  <c r="K428" i="5"/>
  <c r="M428" i="5"/>
  <c r="K429" i="5"/>
  <c r="M429" i="5"/>
  <c r="K430" i="5"/>
  <c r="M430" i="5"/>
  <c r="K431" i="5"/>
  <c r="M431" i="5"/>
  <c r="K432" i="5"/>
  <c r="M432" i="5"/>
  <c r="K433" i="5"/>
  <c r="M433" i="5"/>
  <c r="K434" i="5"/>
  <c r="M434" i="5"/>
  <c r="K435" i="5"/>
  <c r="M435" i="5"/>
  <c r="K436" i="5"/>
  <c r="M436" i="5"/>
  <c r="K437" i="5"/>
  <c r="M437" i="5"/>
  <c r="K438" i="5"/>
  <c r="M438" i="5"/>
  <c r="K439" i="5"/>
  <c r="M439" i="5"/>
  <c r="K440" i="5"/>
  <c r="M440" i="5"/>
  <c r="K441" i="5"/>
  <c r="M441" i="5"/>
  <c r="K442" i="5"/>
  <c r="M442" i="5"/>
  <c r="K443" i="5"/>
  <c r="M443" i="5"/>
  <c r="K444" i="5"/>
  <c r="M444" i="5"/>
  <c r="K445" i="5"/>
  <c r="M445" i="5"/>
  <c r="K446" i="5"/>
  <c r="M446" i="5"/>
  <c r="K447" i="5"/>
  <c r="M447" i="5"/>
  <c r="K448" i="5"/>
  <c r="M448" i="5"/>
  <c r="K449" i="5"/>
  <c r="M449" i="5"/>
  <c r="K450" i="5"/>
  <c r="M450" i="5"/>
  <c r="K451" i="5"/>
  <c r="M451" i="5"/>
  <c r="K452" i="5"/>
  <c r="M452" i="5"/>
  <c r="K453" i="5"/>
  <c r="M453" i="5"/>
  <c r="K454" i="5"/>
  <c r="M454" i="5"/>
  <c r="K455" i="5"/>
  <c r="M455" i="5"/>
  <c r="K456" i="5"/>
  <c r="M456" i="5"/>
  <c r="K457" i="5"/>
  <c r="M457" i="5"/>
  <c r="K458" i="5"/>
  <c r="M458" i="5"/>
  <c r="K459" i="5"/>
  <c r="M459" i="5"/>
  <c r="K460" i="5"/>
  <c r="M460" i="5"/>
  <c r="K461" i="5"/>
  <c r="M461" i="5"/>
  <c r="K462" i="5"/>
  <c r="M462" i="5"/>
  <c r="K463" i="5"/>
  <c r="M463" i="5"/>
  <c r="K464" i="5"/>
  <c r="M464" i="5"/>
  <c r="K465" i="5"/>
  <c r="M465" i="5"/>
  <c r="K466" i="5"/>
  <c r="M466" i="5"/>
  <c r="K467" i="5"/>
  <c r="M467" i="5"/>
  <c r="K468" i="5"/>
  <c r="M468" i="5"/>
  <c r="K469" i="5"/>
  <c r="M469" i="5"/>
  <c r="K19" i="5"/>
  <c r="O11" i="11"/>
  <c r="O11" i="10"/>
  <c r="O11" i="5"/>
  <c r="K20" i="10" l="1"/>
  <c r="M20" i="10"/>
  <c r="K21" i="10"/>
  <c r="M21" i="10"/>
  <c r="K22" i="10"/>
  <c r="M22" i="10"/>
  <c r="K23" i="10"/>
  <c r="M23" i="10"/>
  <c r="K24" i="10"/>
  <c r="M24" i="10"/>
  <c r="K25" i="10"/>
  <c r="M25" i="10"/>
  <c r="K26" i="10"/>
  <c r="M26" i="10"/>
  <c r="K27" i="10"/>
  <c r="M27" i="10"/>
  <c r="K28" i="10"/>
  <c r="M28" i="10"/>
  <c r="K29" i="10"/>
  <c r="M29" i="10"/>
  <c r="K30" i="10"/>
  <c r="M30" i="10"/>
  <c r="K31" i="10"/>
  <c r="M31" i="10"/>
  <c r="K32" i="10"/>
  <c r="M32" i="10"/>
  <c r="K33" i="10"/>
  <c r="M33" i="10"/>
  <c r="K34" i="10"/>
  <c r="M34" i="10"/>
  <c r="K35" i="10"/>
  <c r="M35" i="10"/>
  <c r="K36" i="10"/>
  <c r="M36" i="10"/>
  <c r="K37" i="10"/>
  <c r="M37" i="10"/>
  <c r="K38" i="10"/>
  <c r="M38" i="10"/>
  <c r="K39" i="10"/>
  <c r="M39" i="10"/>
  <c r="K40" i="10"/>
  <c r="M40" i="10"/>
  <c r="K41" i="10"/>
  <c r="M41" i="10"/>
  <c r="K42" i="10"/>
  <c r="M42" i="10"/>
  <c r="K43" i="10"/>
  <c r="M43" i="10"/>
  <c r="K44" i="10"/>
  <c r="M44" i="10"/>
  <c r="K45" i="10"/>
  <c r="M45" i="10"/>
  <c r="K46" i="10"/>
  <c r="M46" i="10"/>
  <c r="K47" i="10"/>
  <c r="M47" i="10"/>
  <c r="K48" i="10"/>
  <c r="M48" i="10"/>
  <c r="K49" i="10"/>
  <c r="M49" i="10"/>
  <c r="K50" i="10"/>
  <c r="M50" i="10"/>
  <c r="K51" i="10"/>
  <c r="M51" i="10"/>
  <c r="K52" i="10"/>
  <c r="M52" i="10"/>
  <c r="K53" i="10"/>
  <c r="M53" i="10"/>
  <c r="K54" i="10"/>
  <c r="M54" i="10"/>
  <c r="K55" i="10"/>
  <c r="M55" i="10"/>
  <c r="K56" i="10"/>
  <c r="M56" i="10"/>
  <c r="K57" i="10"/>
  <c r="M57" i="10"/>
  <c r="K58" i="10"/>
  <c r="M58" i="10"/>
  <c r="K59" i="10"/>
  <c r="M59" i="10"/>
  <c r="K60" i="10"/>
  <c r="M60" i="10"/>
  <c r="K61" i="10"/>
  <c r="M61" i="10"/>
  <c r="K62" i="10"/>
  <c r="M62" i="10"/>
  <c r="K63" i="10"/>
  <c r="M63" i="10"/>
  <c r="K64" i="10"/>
  <c r="M64" i="10"/>
  <c r="K65" i="10"/>
  <c r="M65" i="10"/>
  <c r="K66" i="10"/>
  <c r="M66" i="10"/>
  <c r="K67" i="10"/>
  <c r="M67" i="10"/>
  <c r="K68" i="10"/>
  <c r="M68" i="10"/>
  <c r="K69" i="10"/>
  <c r="M69" i="10"/>
  <c r="K70" i="10"/>
  <c r="M70" i="10"/>
  <c r="K71" i="10"/>
  <c r="M71" i="10"/>
  <c r="K72" i="10"/>
  <c r="M72" i="10"/>
  <c r="K73" i="10"/>
  <c r="M73" i="10"/>
  <c r="K74" i="10"/>
  <c r="M74" i="10"/>
  <c r="K75" i="10"/>
  <c r="M75" i="10"/>
  <c r="K76" i="10"/>
  <c r="M76" i="10"/>
  <c r="K77" i="10"/>
  <c r="M77" i="10"/>
  <c r="K78" i="10"/>
  <c r="M78" i="10"/>
  <c r="K79" i="10"/>
  <c r="M79" i="10"/>
  <c r="K80" i="10"/>
  <c r="M80" i="10"/>
  <c r="K81" i="10"/>
  <c r="M81" i="10"/>
  <c r="K82" i="10"/>
  <c r="M82" i="10"/>
  <c r="K83" i="10"/>
  <c r="M83" i="10"/>
  <c r="K84" i="10"/>
  <c r="M84" i="10"/>
  <c r="K85" i="10"/>
  <c r="M85" i="10"/>
  <c r="K86" i="10"/>
  <c r="M86" i="10"/>
  <c r="K87" i="10"/>
  <c r="M87" i="10"/>
  <c r="K88" i="10"/>
  <c r="M88" i="10"/>
  <c r="K89" i="10"/>
  <c r="M89" i="10"/>
  <c r="K90" i="10"/>
  <c r="M90" i="10"/>
  <c r="K91" i="10"/>
  <c r="M91" i="10"/>
  <c r="K92" i="10"/>
  <c r="M92" i="10"/>
  <c r="K93" i="10"/>
  <c r="M93" i="10"/>
  <c r="K94" i="10"/>
  <c r="M94" i="10"/>
  <c r="K95" i="10"/>
  <c r="M95" i="10"/>
  <c r="K96" i="10"/>
  <c r="M96" i="10"/>
  <c r="K97" i="10"/>
  <c r="M97" i="10"/>
  <c r="K98" i="10"/>
  <c r="M98" i="10"/>
  <c r="K99" i="10"/>
  <c r="M99" i="10"/>
  <c r="K100" i="10"/>
  <c r="M100" i="10"/>
  <c r="K101" i="10"/>
  <c r="M101" i="10"/>
  <c r="K102" i="10"/>
  <c r="M102" i="10"/>
  <c r="K103" i="10"/>
  <c r="M103" i="10"/>
  <c r="K104" i="10"/>
  <c r="M104" i="10"/>
  <c r="K105" i="10"/>
  <c r="M105" i="10"/>
  <c r="K106" i="10"/>
  <c r="M106" i="10"/>
  <c r="K107" i="10"/>
  <c r="M107" i="10"/>
  <c r="K108" i="10"/>
  <c r="M108" i="10"/>
  <c r="K109" i="10"/>
  <c r="M109" i="10"/>
  <c r="K110" i="10"/>
  <c r="M110" i="10"/>
  <c r="K111" i="10"/>
  <c r="M111" i="10"/>
  <c r="K112" i="10"/>
  <c r="M112" i="10"/>
  <c r="K113" i="10"/>
  <c r="M113" i="10"/>
  <c r="K114" i="10"/>
  <c r="M114" i="10"/>
  <c r="K115" i="10"/>
  <c r="M115" i="10"/>
  <c r="K116" i="10"/>
  <c r="M116" i="10"/>
  <c r="K117" i="10"/>
  <c r="M117" i="10"/>
  <c r="K118" i="10"/>
  <c r="M118" i="10"/>
  <c r="K119" i="10"/>
  <c r="M119" i="10"/>
  <c r="K120" i="10"/>
  <c r="M120" i="10"/>
  <c r="K121" i="10"/>
  <c r="M121" i="10"/>
  <c r="K122" i="10"/>
  <c r="M122" i="10"/>
  <c r="K123" i="10"/>
  <c r="M123" i="10"/>
  <c r="K124" i="10"/>
  <c r="M124" i="10"/>
  <c r="K125" i="10"/>
  <c r="M125" i="10"/>
  <c r="K126" i="10"/>
  <c r="M126" i="10"/>
  <c r="K127" i="10"/>
  <c r="M127" i="10"/>
  <c r="K128" i="10"/>
  <c r="M128" i="10"/>
  <c r="K129" i="10"/>
  <c r="M129" i="10"/>
  <c r="K130" i="10"/>
  <c r="M130" i="10"/>
  <c r="K131" i="10"/>
  <c r="M131" i="10"/>
  <c r="K132" i="10"/>
  <c r="M132" i="10"/>
  <c r="K133" i="10"/>
  <c r="M133" i="10"/>
  <c r="K134" i="10"/>
  <c r="M134" i="10"/>
  <c r="K135" i="10"/>
  <c r="M135" i="10"/>
  <c r="K136" i="10"/>
  <c r="M136" i="10"/>
  <c r="K137" i="10"/>
  <c r="M137" i="10"/>
  <c r="K138" i="10"/>
  <c r="M138" i="10"/>
  <c r="K139" i="10"/>
  <c r="M139" i="10"/>
  <c r="K140" i="10"/>
  <c r="M140" i="10"/>
  <c r="K141" i="10"/>
  <c r="M141" i="10"/>
  <c r="K142" i="10"/>
  <c r="M142" i="10"/>
  <c r="K143" i="10"/>
  <c r="M143" i="10"/>
  <c r="K144" i="10"/>
  <c r="M144" i="10"/>
  <c r="K145" i="10"/>
  <c r="M145" i="10"/>
  <c r="K146" i="10"/>
  <c r="M146" i="10"/>
  <c r="K147" i="10"/>
  <c r="M147" i="10"/>
  <c r="K148" i="10"/>
  <c r="M148" i="10"/>
  <c r="K149" i="10"/>
  <c r="M149" i="10"/>
  <c r="K150" i="10"/>
  <c r="M150" i="10"/>
  <c r="K151" i="10"/>
  <c r="M151" i="10"/>
  <c r="K152" i="10"/>
  <c r="M152" i="10"/>
  <c r="K153" i="10"/>
  <c r="M153" i="10"/>
  <c r="K154" i="10"/>
  <c r="M154" i="10"/>
  <c r="K155" i="10"/>
  <c r="M155" i="10"/>
  <c r="K156" i="10"/>
  <c r="M156" i="10"/>
  <c r="K157" i="10"/>
  <c r="M157" i="10"/>
  <c r="K158" i="10"/>
  <c r="M158" i="10"/>
  <c r="K159" i="10"/>
  <c r="M159" i="10"/>
  <c r="K160" i="10"/>
  <c r="M160" i="10"/>
  <c r="K161" i="10"/>
  <c r="M161" i="10"/>
  <c r="K162" i="10"/>
  <c r="M162" i="10"/>
  <c r="K163" i="10"/>
  <c r="M163" i="10"/>
  <c r="K164" i="10"/>
  <c r="M164" i="10"/>
  <c r="K165" i="10"/>
  <c r="M165" i="10"/>
  <c r="K166" i="10"/>
  <c r="M166" i="10"/>
  <c r="K167" i="10"/>
  <c r="M167" i="10"/>
  <c r="K168" i="10"/>
  <c r="M168" i="10"/>
  <c r="K169" i="10"/>
  <c r="M169" i="10"/>
  <c r="K170" i="10"/>
  <c r="M170" i="10"/>
  <c r="K171" i="10"/>
  <c r="M171" i="10"/>
  <c r="K172" i="10"/>
  <c r="M172" i="10"/>
  <c r="K173" i="10"/>
  <c r="M173" i="10"/>
  <c r="K174" i="10"/>
  <c r="M174" i="10"/>
  <c r="K175" i="10"/>
  <c r="M175" i="10"/>
  <c r="K176" i="10"/>
  <c r="M176" i="10"/>
  <c r="K177" i="10"/>
  <c r="M177" i="10"/>
  <c r="K178" i="10"/>
  <c r="M178" i="10"/>
  <c r="K179" i="10"/>
  <c r="M179" i="10"/>
  <c r="K180" i="10"/>
  <c r="M180" i="10"/>
  <c r="K181" i="10"/>
  <c r="M181" i="10"/>
  <c r="K182" i="10"/>
  <c r="M182" i="10"/>
  <c r="K183" i="10"/>
  <c r="M183" i="10"/>
  <c r="K184" i="10"/>
  <c r="M184" i="10"/>
  <c r="K185" i="10"/>
  <c r="M185" i="10"/>
  <c r="K186" i="10"/>
  <c r="M186" i="10"/>
  <c r="K187" i="10"/>
  <c r="M187" i="10"/>
  <c r="K188" i="10"/>
  <c r="M188" i="10"/>
  <c r="K189" i="10"/>
  <c r="M189" i="10"/>
  <c r="K190" i="10"/>
  <c r="M190" i="10"/>
  <c r="K191" i="10"/>
  <c r="M191" i="10"/>
  <c r="K192" i="10"/>
  <c r="M192" i="10"/>
  <c r="K193" i="10"/>
  <c r="M193" i="10"/>
  <c r="K194" i="10"/>
  <c r="M194" i="10"/>
  <c r="K195" i="10"/>
  <c r="M195" i="10"/>
  <c r="K196" i="10"/>
  <c r="M196" i="10"/>
  <c r="K197" i="10"/>
  <c r="M197" i="10"/>
  <c r="K198" i="10"/>
  <c r="M198" i="10"/>
  <c r="K199" i="10"/>
  <c r="M199" i="10"/>
  <c r="K200" i="10"/>
  <c r="M200" i="10"/>
  <c r="K201" i="10"/>
  <c r="M201" i="10"/>
  <c r="K202" i="10"/>
  <c r="M202" i="10"/>
  <c r="K203" i="10"/>
  <c r="M203" i="10"/>
  <c r="K204" i="10"/>
  <c r="M204" i="10"/>
  <c r="K205" i="10"/>
  <c r="M205" i="10"/>
  <c r="K206" i="10"/>
  <c r="M206" i="10"/>
  <c r="K207" i="10"/>
  <c r="M207" i="10"/>
  <c r="K208" i="10"/>
  <c r="M208" i="10"/>
  <c r="K209" i="10"/>
  <c r="M209" i="10"/>
  <c r="K210" i="10"/>
  <c r="M210" i="10"/>
  <c r="K211" i="10"/>
  <c r="M211" i="10"/>
  <c r="K212" i="10"/>
  <c r="M212" i="10"/>
  <c r="K213" i="10"/>
  <c r="M213" i="10"/>
  <c r="K214" i="10"/>
  <c r="M214" i="10"/>
  <c r="K215" i="10"/>
  <c r="M215" i="10"/>
  <c r="K216" i="10"/>
  <c r="M216" i="10"/>
  <c r="K217" i="10"/>
  <c r="M217" i="10"/>
  <c r="K218" i="10"/>
  <c r="M218" i="10"/>
  <c r="K219" i="10"/>
  <c r="M219" i="10"/>
  <c r="K220" i="10"/>
  <c r="M220" i="10"/>
  <c r="K221" i="10"/>
  <c r="M221" i="10"/>
  <c r="K222" i="10"/>
  <c r="M222" i="10"/>
  <c r="K223" i="10"/>
  <c r="M223" i="10"/>
  <c r="K224" i="10"/>
  <c r="M224" i="10"/>
  <c r="K225" i="10"/>
  <c r="M225" i="10"/>
  <c r="K226" i="10"/>
  <c r="M226" i="10"/>
  <c r="K227" i="10"/>
  <c r="M227" i="10"/>
  <c r="K228" i="10"/>
  <c r="M228" i="10"/>
  <c r="K229" i="10"/>
  <c r="M229" i="10"/>
  <c r="K230" i="10"/>
  <c r="M230" i="10"/>
  <c r="K231" i="10"/>
  <c r="M231" i="10"/>
  <c r="K232" i="10"/>
  <c r="M232" i="10"/>
  <c r="K233" i="10"/>
  <c r="M233" i="10"/>
  <c r="K234" i="10"/>
  <c r="M234" i="10"/>
  <c r="K235" i="10"/>
  <c r="M235" i="10"/>
  <c r="K236" i="10"/>
  <c r="M236" i="10"/>
  <c r="K237" i="10"/>
  <c r="M237" i="10"/>
  <c r="K238" i="10"/>
  <c r="M238" i="10"/>
  <c r="K239" i="10"/>
  <c r="M239" i="10"/>
  <c r="K240" i="10"/>
  <c r="M240" i="10"/>
  <c r="K241" i="10"/>
  <c r="M241" i="10"/>
  <c r="K242" i="10"/>
  <c r="M242" i="10"/>
  <c r="K243" i="10"/>
  <c r="M243" i="10"/>
  <c r="K244" i="10"/>
  <c r="M244" i="10"/>
  <c r="K245" i="10"/>
  <c r="M245" i="10"/>
  <c r="K246" i="10"/>
  <c r="M246" i="10"/>
  <c r="K247" i="10"/>
  <c r="M247" i="10"/>
  <c r="K248" i="10"/>
  <c r="M248" i="10"/>
  <c r="K249" i="10"/>
  <c r="M249" i="10"/>
  <c r="K250" i="10"/>
  <c r="M250" i="10"/>
  <c r="K251" i="10"/>
  <c r="M251" i="10"/>
  <c r="K252" i="10"/>
  <c r="M252" i="10"/>
  <c r="K253" i="10"/>
  <c r="M253" i="10"/>
  <c r="K254" i="10"/>
  <c r="M254" i="10"/>
  <c r="K255" i="10"/>
  <c r="M255" i="10"/>
  <c r="K256" i="10"/>
  <c r="M256" i="10"/>
  <c r="K257" i="10"/>
  <c r="M257" i="10"/>
  <c r="K258" i="10"/>
  <c r="M258" i="10"/>
  <c r="K259" i="10"/>
  <c r="M259" i="10"/>
  <c r="K260" i="10"/>
  <c r="M260" i="10"/>
  <c r="K261" i="10"/>
  <c r="M261" i="10"/>
  <c r="K262" i="10"/>
  <c r="M262" i="10"/>
  <c r="K263" i="10"/>
  <c r="M263" i="10"/>
  <c r="K264" i="10"/>
  <c r="M264" i="10"/>
  <c r="K265" i="10"/>
  <c r="M265" i="10"/>
  <c r="K266" i="10"/>
  <c r="M266" i="10"/>
  <c r="K267" i="10"/>
  <c r="M267" i="10"/>
  <c r="K268" i="10"/>
  <c r="M268" i="10"/>
  <c r="K269" i="10"/>
  <c r="M269" i="10"/>
  <c r="K270" i="10"/>
  <c r="M270" i="10"/>
  <c r="K271" i="10"/>
  <c r="M271" i="10"/>
  <c r="K272" i="10"/>
  <c r="M272" i="10"/>
  <c r="K273" i="10"/>
  <c r="M273" i="10"/>
  <c r="K274" i="10"/>
  <c r="M274" i="10"/>
  <c r="K275" i="10"/>
  <c r="M275" i="10"/>
  <c r="K276" i="10"/>
  <c r="M276" i="10"/>
  <c r="K277" i="10"/>
  <c r="M277" i="10"/>
  <c r="K278" i="10"/>
  <c r="M278" i="10"/>
  <c r="K279" i="10"/>
  <c r="M279" i="10"/>
  <c r="K280" i="10"/>
  <c r="M280" i="10"/>
  <c r="K281" i="10"/>
  <c r="M281" i="10"/>
  <c r="K282" i="10"/>
  <c r="M282" i="10"/>
  <c r="K283" i="10"/>
  <c r="M283" i="10"/>
  <c r="K284" i="10"/>
  <c r="M284" i="10"/>
  <c r="K285" i="10"/>
  <c r="M285" i="10"/>
  <c r="K286" i="10"/>
  <c r="M286" i="10"/>
  <c r="K287" i="10"/>
  <c r="M287" i="10"/>
  <c r="K288" i="10"/>
  <c r="M288" i="10"/>
  <c r="K289" i="10"/>
  <c r="M289" i="10"/>
  <c r="K290" i="10"/>
  <c r="M290" i="10"/>
  <c r="K291" i="10"/>
  <c r="M291" i="10"/>
  <c r="K292" i="10"/>
  <c r="M292" i="10"/>
  <c r="K293" i="10"/>
  <c r="M293" i="10"/>
  <c r="K294" i="10"/>
  <c r="M294" i="10"/>
  <c r="K295" i="10"/>
  <c r="M295" i="10"/>
  <c r="K296" i="10"/>
  <c r="M296" i="10"/>
  <c r="K297" i="10"/>
  <c r="M297" i="10"/>
  <c r="K298" i="10"/>
  <c r="M298" i="10"/>
  <c r="K299" i="10"/>
  <c r="M299" i="10"/>
  <c r="K300" i="10"/>
  <c r="M300" i="10"/>
  <c r="K301" i="10"/>
  <c r="M301" i="10"/>
  <c r="K302" i="10"/>
  <c r="M302" i="10"/>
  <c r="K303" i="10"/>
  <c r="M303" i="10"/>
  <c r="K304" i="10"/>
  <c r="M304" i="10"/>
  <c r="K305" i="10"/>
  <c r="M305" i="10"/>
  <c r="K306" i="10"/>
  <c r="M306" i="10"/>
  <c r="K307" i="10"/>
  <c r="M307" i="10"/>
  <c r="K308" i="10"/>
  <c r="M308" i="10"/>
  <c r="K309" i="10"/>
  <c r="M309" i="10"/>
  <c r="K310" i="10"/>
  <c r="M310" i="10"/>
  <c r="K311" i="10"/>
  <c r="M311" i="10"/>
  <c r="K312" i="10"/>
  <c r="M312" i="10"/>
  <c r="K313" i="10"/>
  <c r="M313" i="10"/>
  <c r="K314" i="10"/>
  <c r="M314" i="10"/>
  <c r="K315" i="10"/>
  <c r="M315" i="10"/>
  <c r="K316" i="10"/>
  <c r="M316" i="10"/>
  <c r="K317" i="10"/>
  <c r="M317" i="10"/>
  <c r="K318" i="10"/>
  <c r="M318" i="10"/>
  <c r="K319" i="10"/>
  <c r="M319" i="10"/>
  <c r="K320" i="10"/>
  <c r="M320" i="10"/>
  <c r="K321" i="10"/>
  <c r="M321" i="10"/>
  <c r="K322" i="10"/>
  <c r="M322" i="10"/>
  <c r="K323" i="10"/>
  <c r="M323" i="10"/>
  <c r="K324" i="10"/>
  <c r="M324" i="10"/>
  <c r="K325" i="10"/>
  <c r="M325" i="10"/>
  <c r="K326" i="10"/>
  <c r="M326" i="10"/>
  <c r="K327" i="10"/>
  <c r="M327" i="10"/>
  <c r="K328" i="10"/>
  <c r="M328" i="10"/>
  <c r="K329" i="10"/>
  <c r="M329" i="10"/>
  <c r="K330" i="10"/>
  <c r="M330" i="10"/>
  <c r="K331" i="10"/>
  <c r="M331" i="10"/>
  <c r="K332" i="10"/>
  <c r="M332" i="10"/>
  <c r="K333" i="10"/>
  <c r="M333" i="10"/>
  <c r="K334" i="10"/>
  <c r="M334" i="10"/>
  <c r="K335" i="10"/>
  <c r="M335" i="10"/>
  <c r="K336" i="10"/>
  <c r="M336" i="10"/>
  <c r="K337" i="10"/>
  <c r="M337" i="10"/>
  <c r="K338" i="10"/>
  <c r="M338" i="10"/>
  <c r="K339" i="10"/>
  <c r="M339" i="10"/>
  <c r="K340" i="10"/>
  <c r="M340" i="10"/>
  <c r="K341" i="10"/>
  <c r="M341" i="10"/>
  <c r="K342" i="10"/>
  <c r="M342" i="10"/>
  <c r="K343" i="10"/>
  <c r="M343" i="10"/>
  <c r="K344" i="10"/>
  <c r="M344" i="10"/>
  <c r="K345" i="10"/>
  <c r="M345" i="10"/>
  <c r="K346" i="10"/>
  <c r="M346" i="10"/>
  <c r="K347" i="10"/>
  <c r="M347" i="10"/>
  <c r="K348" i="10"/>
  <c r="M348" i="10"/>
  <c r="K349" i="10"/>
  <c r="M349" i="10"/>
  <c r="K350" i="10"/>
  <c r="M350" i="10"/>
  <c r="K351" i="10"/>
  <c r="M351" i="10"/>
  <c r="K352" i="10"/>
  <c r="M352" i="10"/>
  <c r="K353" i="10"/>
  <c r="M353" i="10"/>
  <c r="K354" i="10"/>
  <c r="M354" i="10"/>
  <c r="K355" i="10"/>
  <c r="M355" i="10"/>
  <c r="K356" i="10"/>
  <c r="M356" i="10"/>
  <c r="K357" i="10"/>
  <c r="M357" i="10"/>
  <c r="K358" i="10"/>
  <c r="M358" i="10"/>
  <c r="K359" i="10"/>
  <c r="M359" i="10"/>
  <c r="K360" i="10"/>
  <c r="M360" i="10"/>
  <c r="K361" i="10"/>
  <c r="M361" i="10"/>
  <c r="K362" i="10"/>
  <c r="M362" i="10"/>
  <c r="K363" i="10"/>
  <c r="M363" i="10"/>
  <c r="K364" i="10"/>
  <c r="M364" i="10"/>
  <c r="K365" i="10"/>
  <c r="M365" i="10"/>
  <c r="K366" i="10"/>
  <c r="M366" i="10"/>
  <c r="K367" i="10"/>
  <c r="M367" i="10"/>
  <c r="K368" i="10"/>
  <c r="M368" i="10"/>
  <c r="K369" i="10"/>
  <c r="M369" i="10"/>
  <c r="K370" i="10"/>
  <c r="M370" i="10"/>
  <c r="K371" i="10"/>
  <c r="M371" i="10"/>
  <c r="K372" i="10"/>
  <c r="M372" i="10"/>
  <c r="K373" i="10"/>
  <c r="M373" i="10"/>
  <c r="K374" i="10"/>
  <c r="M374" i="10"/>
  <c r="K375" i="10"/>
  <c r="M375" i="10"/>
  <c r="K376" i="10"/>
  <c r="M376" i="10"/>
  <c r="K377" i="10"/>
  <c r="M377" i="10"/>
  <c r="K378" i="10"/>
  <c r="M378" i="10"/>
  <c r="K379" i="10"/>
  <c r="M379" i="10"/>
  <c r="K380" i="10"/>
  <c r="M380" i="10"/>
  <c r="K381" i="10"/>
  <c r="M381" i="10"/>
  <c r="K382" i="10"/>
  <c r="M382" i="10"/>
  <c r="K383" i="10"/>
  <c r="M383" i="10"/>
  <c r="K384" i="10"/>
  <c r="M384" i="10"/>
  <c r="K385" i="10"/>
  <c r="M385" i="10"/>
  <c r="K386" i="10"/>
  <c r="M386" i="10"/>
  <c r="K387" i="10"/>
  <c r="M387" i="10"/>
  <c r="K388" i="10"/>
  <c r="M388" i="10"/>
  <c r="K389" i="10"/>
  <c r="M389" i="10"/>
  <c r="K390" i="10"/>
  <c r="M390" i="10"/>
  <c r="K391" i="10"/>
  <c r="M391" i="10"/>
  <c r="K392" i="10"/>
  <c r="M392" i="10"/>
  <c r="K393" i="10"/>
  <c r="M393" i="10"/>
  <c r="K394" i="10"/>
  <c r="M394" i="10"/>
  <c r="K395" i="10"/>
  <c r="M395" i="10"/>
  <c r="K396" i="10"/>
  <c r="M396" i="10"/>
  <c r="K397" i="10"/>
  <c r="M397" i="10"/>
  <c r="K398" i="10"/>
  <c r="M398" i="10"/>
  <c r="K399" i="10"/>
  <c r="M399" i="10"/>
  <c r="K400" i="10"/>
  <c r="M400" i="10"/>
  <c r="K401" i="10"/>
  <c r="M401" i="10"/>
  <c r="K402" i="10"/>
  <c r="M402" i="10"/>
  <c r="K403" i="10"/>
  <c r="M403" i="10"/>
  <c r="K404" i="10"/>
  <c r="M404" i="10"/>
  <c r="K405" i="10"/>
  <c r="M405" i="10"/>
  <c r="K406" i="10"/>
  <c r="M406" i="10"/>
  <c r="K407" i="10"/>
  <c r="M407" i="10"/>
  <c r="K408" i="10"/>
  <c r="M408" i="10"/>
  <c r="K409" i="10"/>
  <c r="M409" i="10"/>
  <c r="K410" i="10"/>
  <c r="M410" i="10"/>
  <c r="K411" i="10"/>
  <c r="M411" i="10"/>
  <c r="K412" i="10"/>
  <c r="M412" i="10"/>
  <c r="K413" i="10"/>
  <c r="M413" i="10"/>
  <c r="K414" i="10"/>
  <c r="M414" i="10"/>
  <c r="K415" i="10"/>
  <c r="M415" i="10"/>
  <c r="K416" i="10"/>
  <c r="M416" i="10"/>
  <c r="K417" i="10"/>
  <c r="M417" i="10"/>
  <c r="K418" i="10"/>
  <c r="M418" i="10"/>
  <c r="K419" i="10"/>
  <c r="M419" i="10"/>
  <c r="K420" i="10"/>
  <c r="M420" i="10"/>
  <c r="K421" i="10"/>
  <c r="M421" i="10"/>
  <c r="K422" i="10"/>
  <c r="M422" i="10"/>
  <c r="K423" i="10"/>
  <c r="M423" i="10"/>
  <c r="K424" i="10"/>
  <c r="M424" i="10"/>
  <c r="K425" i="10"/>
  <c r="M425" i="10"/>
  <c r="K426" i="10"/>
  <c r="M426" i="10"/>
  <c r="K427" i="10"/>
  <c r="M427" i="10"/>
  <c r="K428" i="10"/>
  <c r="M428" i="10"/>
  <c r="K429" i="10"/>
  <c r="M429" i="10"/>
  <c r="K430" i="10"/>
  <c r="M430" i="10"/>
  <c r="K431" i="10"/>
  <c r="M431" i="10"/>
  <c r="K432" i="10"/>
  <c r="M432" i="10"/>
  <c r="K433" i="10"/>
  <c r="M433" i="10"/>
  <c r="K434" i="10"/>
  <c r="M434" i="10"/>
  <c r="K435" i="10"/>
  <c r="M435" i="10"/>
  <c r="K436" i="10"/>
  <c r="M436" i="10"/>
  <c r="K437" i="10"/>
  <c r="M437" i="10"/>
  <c r="K438" i="10"/>
  <c r="M438" i="10"/>
  <c r="K439" i="10"/>
  <c r="M439" i="10"/>
  <c r="K440" i="10"/>
  <c r="M440" i="10"/>
  <c r="K441" i="10"/>
  <c r="M441" i="10"/>
  <c r="K442" i="10"/>
  <c r="M442" i="10"/>
  <c r="K443" i="10"/>
  <c r="M443" i="10"/>
  <c r="K444" i="10"/>
  <c r="M444" i="10"/>
  <c r="K445" i="10"/>
  <c r="M445" i="10"/>
  <c r="K446" i="10"/>
  <c r="M446" i="10"/>
  <c r="K447" i="10"/>
  <c r="M447" i="10"/>
  <c r="K448" i="10"/>
  <c r="M448" i="10"/>
  <c r="K449" i="10"/>
  <c r="M449" i="10"/>
  <c r="K450" i="10"/>
  <c r="M450" i="10"/>
  <c r="K451" i="10"/>
  <c r="M451" i="10"/>
  <c r="K452" i="10"/>
  <c r="M452" i="10"/>
  <c r="K453" i="10"/>
  <c r="M453" i="10"/>
  <c r="K454" i="10"/>
  <c r="M454" i="10"/>
  <c r="K455" i="10"/>
  <c r="M455" i="10"/>
  <c r="K456" i="10"/>
  <c r="M456" i="10"/>
  <c r="K457" i="10"/>
  <c r="M457" i="10"/>
  <c r="K458" i="10"/>
  <c r="M458" i="10"/>
  <c r="K459" i="10"/>
  <c r="M459" i="10"/>
  <c r="K460" i="10"/>
  <c r="M460" i="10"/>
  <c r="K461" i="10"/>
  <c r="M461" i="10"/>
  <c r="K462" i="10"/>
  <c r="M462" i="10"/>
  <c r="K463" i="10"/>
  <c r="M463" i="10"/>
  <c r="K464" i="10"/>
  <c r="M464" i="10"/>
  <c r="K465" i="10"/>
  <c r="M465" i="10"/>
  <c r="K466" i="10"/>
  <c r="M466" i="10"/>
  <c r="K467" i="10"/>
  <c r="M467" i="10"/>
  <c r="K468" i="10"/>
  <c r="M468" i="10"/>
  <c r="K469" i="10"/>
  <c r="M469" i="10"/>
  <c r="K19" i="10"/>
  <c r="K20" i="11"/>
  <c r="M20" i="11"/>
  <c r="K21" i="11"/>
  <c r="M21" i="11"/>
  <c r="K22" i="11"/>
  <c r="M22" i="11"/>
  <c r="K23" i="11"/>
  <c r="M23" i="11"/>
  <c r="K24" i="11"/>
  <c r="M24" i="11"/>
  <c r="K25" i="11"/>
  <c r="M25" i="11"/>
  <c r="K26" i="11"/>
  <c r="M26" i="11"/>
  <c r="K27" i="11"/>
  <c r="M27" i="11"/>
  <c r="K28" i="11"/>
  <c r="M28" i="11"/>
  <c r="K29" i="11"/>
  <c r="M29" i="11"/>
  <c r="K30" i="11"/>
  <c r="M30" i="11"/>
  <c r="K31" i="11"/>
  <c r="M31" i="11"/>
  <c r="K32" i="11"/>
  <c r="M32" i="11"/>
  <c r="K33" i="11"/>
  <c r="M33" i="11"/>
  <c r="K34" i="11"/>
  <c r="M34" i="11"/>
  <c r="K35" i="11"/>
  <c r="M35" i="11"/>
  <c r="K36" i="11"/>
  <c r="M36" i="11"/>
  <c r="K37" i="11"/>
  <c r="M37" i="11"/>
  <c r="K38" i="11"/>
  <c r="M38" i="11"/>
  <c r="K39" i="11"/>
  <c r="M39" i="11"/>
  <c r="K40" i="11"/>
  <c r="M40" i="11"/>
  <c r="K41" i="11"/>
  <c r="M41" i="11"/>
  <c r="K42" i="11"/>
  <c r="M42" i="11"/>
  <c r="K43" i="11"/>
  <c r="M43" i="11"/>
  <c r="K44" i="11"/>
  <c r="M44" i="11"/>
  <c r="K45" i="11"/>
  <c r="M45" i="11"/>
  <c r="K46" i="11"/>
  <c r="M46" i="11"/>
  <c r="K47" i="11"/>
  <c r="M47" i="11"/>
  <c r="K48" i="11"/>
  <c r="M48" i="11"/>
  <c r="K49" i="11"/>
  <c r="M49" i="11"/>
  <c r="K50" i="11"/>
  <c r="M50" i="11"/>
  <c r="K51" i="11"/>
  <c r="M51" i="11"/>
  <c r="K52" i="11"/>
  <c r="M52" i="11"/>
  <c r="K53" i="11"/>
  <c r="M53" i="11"/>
  <c r="K54" i="11"/>
  <c r="M54" i="11"/>
  <c r="K55" i="11"/>
  <c r="M55" i="11"/>
  <c r="K56" i="11"/>
  <c r="M56" i="11"/>
  <c r="K57" i="11"/>
  <c r="M57" i="11"/>
  <c r="K58" i="11"/>
  <c r="M58" i="11"/>
  <c r="K59" i="11"/>
  <c r="M59" i="11"/>
  <c r="K60" i="11"/>
  <c r="M60" i="11"/>
  <c r="K61" i="11"/>
  <c r="M61" i="11"/>
  <c r="K62" i="11"/>
  <c r="M62" i="11"/>
  <c r="K63" i="11"/>
  <c r="M63" i="11"/>
  <c r="K64" i="11"/>
  <c r="M64" i="11"/>
  <c r="K65" i="11"/>
  <c r="M65" i="11"/>
  <c r="K66" i="11"/>
  <c r="M66" i="11"/>
  <c r="K67" i="11"/>
  <c r="M67" i="11"/>
  <c r="K68" i="11"/>
  <c r="M68" i="11"/>
  <c r="K69" i="11"/>
  <c r="M69" i="11"/>
  <c r="K70" i="11"/>
  <c r="M70" i="11"/>
  <c r="K71" i="11"/>
  <c r="M71" i="11"/>
  <c r="K72" i="11"/>
  <c r="M72" i="11"/>
  <c r="K73" i="11"/>
  <c r="M73" i="11"/>
  <c r="K74" i="11"/>
  <c r="M74" i="11"/>
  <c r="K75" i="11"/>
  <c r="M75" i="11"/>
  <c r="K76" i="11"/>
  <c r="M76" i="11"/>
  <c r="K77" i="11"/>
  <c r="M77" i="11"/>
  <c r="K78" i="11"/>
  <c r="M78" i="11"/>
  <c r="K79" i="11"/>
  <c r="M79" i="11"/>
  <c r="K80" i="11"/>
  <c r="M80" i="11"/>
  <c r="K81" i="11"/>
  <c r="M81" i="11"/>
  <c r="K82" i="11"/>
  <c r="M82" i="11"/>
  <c r="K83" i="11"/>
  <c r="M83" i="11"/>
  <c r="K84" i="11"/>
  <c r="M84" i="11"/>
  <c r="K85" i="11"/>
  <c r="M85" i="11"/>
  <c r="K86" i="11"/>
  <c r="M86" i="11"/>
  <c r="K87" i="11"/>
  <c r="M87" i="11"/>
  <c r="K88" i="11"/>
  <c r="M88" i="11"/>
  <c r="K89" i="11"/>
  <c r="M89" i="11"/>
  <c r="K90" i="11"/>
  <c r="M90" i="11"/>
  <c r="K91" i="11"/>
  <c r="M91" i="11"/>
  <c r="K92" i="11"/>
  <c r="M92" i="11"/>
  <c r="K93" i="11"/>
  <c r="M93" i="11"/>
  <c r="K94" i="11"/>
  <c r="M94" i="11"/>
  <c r="K95" i="11"/>
  <c r="M95" i="11"/>
  <c r="K96" i="11"/>
  <c r="M96" i="11"/>
  <c r="K97" i="11"/>
  <c r="M97" i="11"/>
  <c r="K98" i="11"/>
  <c r="M98" i="11"/>
  <c r="K99" i="11"/>
  <c r="M99" i="11"/>
  <c r="K100" i="11"/>
  <c r="M100" i="11"/>
  <c r="K101" i="11"/>
  <c r="M101" i="11"/>
  <c r="K102" i="11"/>
  <c r="M102" i="11"/>
  <c r="K103" i="11"/>
  <c r="M103" i="11"/>
  <c r="K104" i="11"/>
  <c r="M104" i="11"/>
  <c r="K105" i="11"/>
  <c r="M105" i="11"/>
  <c r="K106" i="11"/>
  <c r="M106" i="11"/>
  <c r="K107" i="11"/>
  <c r="M107" i="11"/>
  <c r="K108" i="11"/>
  <c r="M108" i="11"/>
  <c r="K109" i="11"/>
  <c r="M109" i="11"/>
  <c r="K110" i="11"/>
  <c r="M110" i="11"/>
  <c r="K111" i="11"/>
  <c r="M111" i="11"/>
  <c r="K112" i="11"/>
  <c r="M112" i="11"/>
  <c r="K113" i="11"/>
  <c r="M113" i="11"/>
  <c r="K114" i="11"/>
  <c r="M114" i="11"/>
  <c r="K115" i="11"/>
  <c r="M115" i="11"/>
  <c r="K116" i="11"/>
  <c r="M116" i="11"/>
  <c r="K117" i="11"/>
  <c r="M117" i="11"/>
  <c r="K118" i="11"/>
  <c r="M118" i="11"/>
  <c r="K119" i="11"/>
  <c r="M119" i="11"/>
  <c r="K120" i="11"/>
  <c r="M120" i="11"/>
  <c r="K121" i="11"/>
  <c r="M121" i="11"/>
  <c r="K122" i="11"/>
  <c r="M122" i="11"/>
  <c r="K123" i="11"/>
  <c r="M123" i="11"/>
  <c r="K124" i="11"/>
  <c r="M124" i="11"/>
  <c r="K125" i="11"/>
  <c r="M125" i="11"/>
  <c r="K126" i="11"/>
  <c r="M126" i="11"/>
  <c r="K127" i="11"/>
  <c r="M127" i="11"/>
  <c r="K128" i="11"/>
  <c r="M128" i="11"/>
  <c r="K129" i="11"/>
  <c r="M129" i="11"/>
  <c r="K130" i="11"/>
  <c r="M130" i="11"/>
  <c r="K131" i="11"/>
  <c r="M131" i="11"/>
  <c r="K132" i="11"/>
  <c r="M132" i="11"/>
  <c r="K133" i="11"/>
  <c r="M133" i="11"/>
  <c r="K134" i="11"/>
  <c r="M134" i="11"/>
  <c r="K135" i="11"/>
  <c r="M135" i="11"/>
  <c r="K136" i="11"/>
  <c r="M136" i="11"/>
  <c r="K137" i="11"/>
  <c r="M137" i="11"/>
  <c r="K138" i="11"/>
  <c r="M138" i="11"/>
  <c r="K139" i="11"/>
  <c r="M139" i="11"/>
  <c r="K140" i="11"/>
  <c r="M140" i="11"/>
  <c r="K141" i="11"/>
  <c r="M141" i="11"/>
  <c r="K142" i="11"/>
  <c r="M142" i="11"/>
  <c r="K143" i="11"/>
  <c r="M143" i="11"/>
  <c r="K144" i="11"/>
  <c r="M144" i="11"/>
  <c r="K145" i="11"/>
  <c r="M145" i="11"/>
  <c r="K146" i="11"/>
  <c r="M146" i="11"/>
  <c r="K147" i="11"/>
  <c r="M147" i="11"/>
  <c r="K148" i="11"/>
  <c r="M148" i="11"/>
  <c r="K149" i="11"/>
  <c r="M149" i="11"/>
  <c r="K150" i="11"/>
  <c r="M150" i="11"/>
  <c r="K151" i="11"/>
  <c r="M151" i="11"/>
  <c r="K152" i="11"/>
  <c r="M152" i="11"/>
  <c r="K153" i="11"/>
  <c r="M153" i="11"/>
  <c r="K154" i="11"/>
  <c r="M154" i="11"/>
  <c r="K155" i="11"/>
  <c r="M155" i="11"/>
  <c r="K156" i="11"/>
  <c r="M156" i="11"/>
  <c r="K157" i="11"/>
  <c r="M157" i="11"/>
  <c r="K158" i="11"/>
  <c r="M158" i="11"/>
  <c r="K159" i="11"/>
  <c r="M159" i="11"/>
  <c r="K160" i="11"/>
  <c r="M160" i="11"/>
  <c r="K161" i="11"/>
  <c r="M161" i="11"/>
  <c r="K162" i="11"/>
  <c r="M162" i="11"/>
  <c r="K163" i="11"/>
  <c r="M163" i="11"/>
  <c r="K164" i="11"/>
  <c r="M164" i="11"/>
  <c r="K165" i="11"/>
  <c r="M165" i="11"/>
  <c r="K166" i="11"/>
  <c r="M166" i="11"/>
  <c r="K167" i="11"/>
  <c r="M167" i="11"/>
  <c r="K168" i="11"/>
  <c r="M168" i="11"/>
  <c r="K169" i="11"/>
  <c r="M169" i="11"/>
  <c r="K170" i="11"/>
  <c r="M170" i="11"/>
  <c r="K171" i="11"/>
  <c r="M171" i="11"/>
  <c r="K172" i="11"/>
  <c r="M172" i="11"/>
  <c r="K173" i="11"/>
  <c r="M173" i="11"/>
  <c r="K174" i="11"/>
  <c r="M174" i="11"/>
  <c r="K175" i="11"/>
  <c r="M175" i="11"/>
  <c r="K176" i="11"/>
  <c r="M176" i="11"/>
  <c r="K177" i="11"/>
  <c r="M177" i="11"/>
  <c r="K178" i="11"/>
  <c r="M178" i="11"/>
  <c r="K179" i="11"/>
  <c r="M179" i="11"/>
  <c r="K180" i="11"/>
  <c r="M180" i="11"/>
  <c r="K181" i="11"/>
  <c r="M181" i="11"/>
  <c r="K182" i="11"/>
  <c r="M182" i="11"/>
  <c r="K183" i="11"/>
  <c r="M183" i="11"/>
  <c r="K184" i="11"/>
  <c r="M184" i="11"/>
  <c r="K185" i="11"/>
  <c r="M185" i="11"/>
  <c r="K186" i="11"/>
  <c r="M186" i="11"/>
  <c r="K187" i="11"/>
  <c r="M187" i="11"/>
  <c r="K188" i="11"/>
  <c r="M188" i="11"/>
  <c r="K189" i="11"/>
  <c r="M189" i="11"/>
  <c r="K190" i="11"/>
  <c r="M190" i="11"/>
  <c r="K191" i="11"/>
  <c r="M191" i="11"/>
  <c r="K192" i="11"/>
  <c r="M192" i="11"/>
  <c r="K193" i="11"/>
  <c r="M193" i="11"/>
  <c r="K194" i="11"/>
  <c r="M194" i="11"/>
  <c r="K195" i="11"/>
  <c r="M195" i="11"/>
  <c r="K196" i="11"/>
  <c r="M196" i="11"/>
  <c r="K197" i="11"/>
  <c r="M197" i="11"/>
  <c r="K198" i="11"/>
  <c r="M198" i="11"/>
  <c r="K199" i="11"/>
  <c r="M199" i="11"/>
  <c r="K200" i="11"/>
  <c r="M200" i="11"/>
  <c r="K201" i="11"/>
  <c r="M201" i="11"/>
  <c r="K202" i="11"/>
  <c r="M202" i="11"/>
  <c r="K203" i="11"/>
  <c r="M203" i="11"/>
  <c r="K204" i="11"/>
  <c r="M204" i="11"/>
  <c r="K205" i="11"/>
  <c r="M205" i="11"/>
  <c r="K206" i="11"/>
  <c r="M206" i="11"/>
  <c r="K207" i="11"/>
  <c r="M207" i="11"/>
  <c r="K208" i="11"/>
  <c r="M208" i="11"/>
  <c r="K209" i="11"/>
  <c r="M209" i="11"/>
  <c r="K210" i="11"/>
  <c r="M210" i="11"/>
  <c r="K211" i="11"/>
  <c r="M211" i="11"/>
  <c r="K212" i="11"/>
  <c r="M212" i="11"/>
  <c r="K213" i="11"/>
  <c r="M213" i="11"/>
  <c r="K214" i="11"/>
  <c r="M214" i="11"/>
  <c r="K215" i="11"/>
  <c r="M215" i="11"/>
  <c r="K216" i="11"/>
  <c r="M216" i="11"/>
  <c r="K217" i="11"/>
  <c r="M217" i="11"/>
  <c r="K218" i="11"/>
  <c r="M218" i="11"/>
  <c r="K219" i="11"/>
  <c r="M219" i="11"/>
  <c r="K220" i="11"/>
  <c r="M220" i="11"/>
  <c r="K221" i="11"/>
  <c r="M221" i="11"/>
  <c r="K222" i="11"/>
  <c r="M222" i="11"/>
  <c r="K223" i="11"/>
  <c r="M223" i="11"/>
  <c r="K224" i="11"/>
  <c r="M224" i="11"/>
  <c r="K225" i="11"/>
  <c r="M225" i="11"/>
  <c r="K226" i="11"/>
  <c r="M226" i="11"/>
  <c r="K227" i="11"/>
  <c r="M227" i="11"/>
  <c r="K228" i="11"/>
  <c r="M228" i="11"/>
  <c r="K229" i="11"/>
  <c r="M229" i="11"/>
  <c r="K230" i="11"/>
  <c r="M230" i="11"/>
  <c r="K231" i="11"/>
  <c r="M231" i="11"/>
  <c r="K232" i="11"/>
  <c r="M232" i="11"/>
  <c r="K233" i="11"/>
  <c r="M233" i="11"/>
  <c r="K234" i="11"/>
  <c r="M234" i="11"/>
  <c r="K235" i="11"/>
  <c r="M235" i="11"/>
  <c r="K236" i="11"/>
  <c r="M236" i="11"/>
  <c r="K237" i="11"/>
  <c r="M237" i="11"/>
  <c r="K238" i="11"/>
  <c r="M238" i="11"/>
  <c r="K239" i="11"/>
  <c r="M239" i="11"/>
  <c r="K240" i="11"/>
  <c r="M240" i="11"/>
  <c r="K241" i="11"/>
  <c r="M241" i="11"/>
  <c r="K242" i="11"/>
  <c r="M242" i="11"/>
  <c r="K243" i="11"/>
  <c r="M243" i="11"/>
  <c r="K244" i="11"/>
  <c r="M244" i="11"/>
  <c r="K245" i="11"/>
  <c r="M245" i="11"/>
  <c r="K246" i="11"/>
  <c r="M246" i="11"/>
  <c r="K247" i="11"/>
  <c r="M247" i="11"/>
  <c r="K248" i="11"/>
  <c r="M248" i="11"/>
  <c r="K249" i="11"/>
  <c r="M249" i="11"/>
  <c r="K250" i="11"/>
  <c r="M250" i="11"/>
  <c r="K251" i="11"/>
  <c r="M251" i="11"/>
  <c r="K252" i="11"/>
  <c r="M252" i="11"/>
  <c r="K253" i="11"/>
  <c r="M253" i="11"/>
  <c r="K254" i="11"/>
  <c r="M254" i="11"/>
  <c r="K255" i="11"/>
  <c r="M255" i="11"/>
  <c r="K256" i="11"/>
  <c r="M256" i="11"/>
  <c r="K257" i="11"/>
  <c r="M257" i="11"/>
  <c r="K258" i="11"/>
  <c r="M258" i="11"/>
  <c r="K259" i="11"/>
  <c r="M259" i="11"/>
  <c r="K260" i="11"/>
  <c r="M260" i="11"/>
  <c r="K261" i="11"/>
  <c r="M261" i="11"/>
  <c r="K262" i="11"/>
  <c r="M262" i="11"/>
  <c r="K263" i="11"/>
  <c r="M263" i="11"/>
  <c r="K264" i="11"/>
  <c r="M264" i="11"/>
  <c r="K265" i="11"/>
  <c r="M265" i="11"/>
  <c r="K266" i="11"/>
  <c r="M266" i="11"/>
  <c r="K267" i="11"/>
  <c r="M267" i="11"/>
  <c r="K268" i="11"/>
  <c r="M268" i="11"/>
  <c r="K269" i="11"/>
  <c r="M269" i="11"/>
  <c r="K270" i="11"/>
  <c r="M270" i="11"/>
  <c r="K271" i="11"/>
  <c r="M271" i="11"/>
  <c r="K272" i="11"/>
  <c r="M272" i="11"/>
  <c r="K273" i="11"/>
  <c r="M273" i="11"/>
  <c r="K274" i="11"/>
  <c r="M274" i="11"/>
  <c r="K275" i="11"/>
  <c r="M275" i="11"/>
  <c r="K276" i="11"/>
  <c r="M276" i="11"/>
  <c r="K277" i="11"/>
  <c r="M277" i="11"/>
  <c r="K278" i="11"/>
  <c r="M278" i="11"/>
  <c r="K279" i="11"/>
  <c r="M279" i="11"/>
  <c r="K280" i="11"/>
  <c r="M280" i="11"/>
  <c r="K281" i="11"/>
  <c r="M281" i="11"/>
  <c r="K282" i="11"/>
  <c r="M282" i="11"/>
  <c r="K283" i="11"/>
  <c r="M283" i="11"/>
  <c r="K284" i="11"/>
  <c r="M284" i="11"/>
  <c r="K285" i="11"/>
  <c r="M285" i="11"/>
  <c r="K286" i="11"/>
  <c r="M286" i="11"/>
  <c r="K287" i="11"/>
  <c r="M287" i="11"/>
  <c r="K288" i="11"/>
  <c r="M288" i="11"/>
  <c r="K289" i="11"/>
  <c r="M289" i="11"/>
  <c r="K290" i="11"/>
  <c r="M290" i="11"/>
  <c r="K291" i="11"/>
  <c r="M291" i="11"/>
  <c r="K292" i="11"/>
  <c r="M292" i="11"/>
  <c r="K293" i="11"/>
  <c r="M293" i="11"/>
  <c r="K294" i="11"/>
  <c r="M294" i="11"/>
  <c r="K295" i="11"/>
  <c r="M295" i="11"/>
  <c r="K296" i="11"/>
  <c r="M296" i="11"/>
  <c r="K297" i="11"/>
  <c r="M297" i="11"/>
  <c r="K298" i="11"/>
  <c r="M298" i="11"/>
  <c r="K299" i="11"/>
  <c r="M299" i="11"/>
  <c r="K300" i="11"/>
  <c r="M300" i="11"/>
  <c r="K301" i="11"/>
  <c r="M301" i="11"/>
  <c r="K302" i="11"/>
  <c r="M302" i="11"/>
  <c r="K303" i="11"/>
  <c r="M303" i="11"/>
  <c r="K304" i="11"/>
  <c r="M304" i="11"/>
  <c r="K305" i="11"/>
  <c r="M305" i="11"/>
  <c r="K306" i="11"/>
  <c r="M306" i="11"/>
  <c r="K307" i="11"/>
  <c r="M307" i="11"/>
  <c r="K308" i="11"/>
  <c r="M308" i="11"/>
  <c r="K309" i="11"/>
  <c r="M309" i="11"/>
  <c r="K310" i="11"/>
  <c r="M310" i="11"/>
  <c r="K311" i="11"/>
  <c r="M311" i="11"/>
  <c r="K312" i="11"/>
  <c r="M312" i="11"/>
  <c r="K313" i="11"/>
  <c r="M313" i="11"/>
  <c r="K314" i="11"/>
  <c r="M314" i="11"/>
  <c r="K315" i="11"/>
  <c r="M315" i="11"/>
  <c r="K316" i="11"/>
  <c r="M316" i="11"/>
  <c r="K317" i="11"/>
  <c r="M317" i="11"/>
  <c r="K318" i="11"/>
  <c r="M318" i="11"/>
  <c r="K319" i="11"/>
  <c r="M319" i="11"/>
  <c r="K320" i="11"/>
  <c r="M320" i="11"/>
  <c r="K321" i="11"/>
  <c r="M321" i="11"/>
  <c r="K322" i="11"/>
  <c r="M322" i="11"/>
  <c r="K323" i="11"/>
  <c r="M323" i="11"/>
  <c r="K324" i="11"/>
  <c r="M324" i="11"/>
  <c r="K325" i="11"/>
  <c r="M325" i="11"/>
  <c r="K326" i="11"/>
  <c r="M326" i="11"/>
  <c r="K327" i="11"/>
  <c r="M327" i="11"/>
  <c r="K328" i="11"/>
  <c r="M328" i="11"/>
  <c r="K329" i="11"/>
  <c r="M329" i="11"/>
  <c r="K330" i="11"/>
  <c r="M330" i="11"/>
  <c r="K331" i="11"/>
  <c r="M331" i="11"/>
  <c r="K332" i="11"/>
  <c r="M332" i="11"/>
  <c r="K333" i="11"/>
  <c r="M333" i="11"/>
  <c r="K334" i="11"/>
  <c r="M334" i="11"/>
  <c r="K335" i="11"/>
  <c r="M335" i="11"/>
  <c r="K336" i="11"/>
  <c r="M336" i="11"/>
  <c r="K337" i="11"/>
  <c r="M337" i="11"/>
  <c r="K338" i="11"/>
  <c r="M338" i="11"/>
  <c r="K339" i="11"/>
  <c r="M339" i="11"/>
  <c r="K340" i="11"/>
  <c r="M340" i="11"/>
  <c r="K341" i="11"/>
  <c r="M341" i="11"/>
  <c r="K342" i="11"/>
  <c r="M342" i="11"/>
  <c r="K343" i="11"/>
  <c r="M343" i="11"/>
  <c r="K344" i="11"/>
  <c r="M344" i="11"/>
  <c r="K345" i="11"/>
  <c r="M345" i="11"/>
  <c r="K346" i="11"/>
  <c r="M346" i="11"/>
  <c r="K347" i="11"/>
  <c r="M347" i="11"/>
  <c r="K348" i="11"/>
  <c r="M348" i="11"/>
  <c r="K349" i="11"/>
  <c r="M349" i="11"/>
  <c r="K350" i="11"/>
  <c r="M350" i="11"/>
  <c r="K351" i="11"/>
  <c r="M351" i="11"/>
  <c r="K352" i="11"/>
  <c r="M352" i="11"/>
  <c r="K353" i="11"/>
  <c r="M353" i="11"/>
  <c r="K354" i="11"/>
  <c r="M354" i="11"/>
  <c r="K355" i="11"/>
  <c r="M355" i="11"/>
  <c r="K356" i="11"/>
  <c r="M356" i="11"/>
  <c r="K357" i="11"/>
  <c r="M357" i="11"/>
  <c r="K358" i="11"/>
  <c r="M358" i="11"/>
  <c r="K359" i="11"/>
  <c r="M359" i="11"/>
  <c r="K360" i="11"/>
  <c r="M360" i="11"/>
  <c r="K361" i="11"/>
  <c r="M361" i="11"/>
  <c r="K362" i="11"/>
  <c r="M362" i="11"/>
  <c r="K363" i="11"/>
  <c r="M363" i="11"/>
  <c r="K364" i="11"/>
  <c r="M364" i="11"/>
  <c r="K365" i="11"/>
  <c r="M365" i="11"/>
  <c r="K366" i="11"/>
  <c r="M366" i="11"/>
  <c r="K367" i="11"/>
  <c r="M367" i="11"/>
  <c r="K368" i="11"/>
  <c r="M368" i="11"/>
  <c r="K369" i="11"/>
  <c r="M369" i="11"/>
  <c r="K370" i="11"/>
  <c r="M370" i="11"/>
  <c r="K371" i="11"/>
  <c r="M371" i="11"/>
  <c r="K372" i="11"/>
  <c r="M372" i="11"/>
  <c r="K373" i="11"/>
  <c r="M373" i="11"/>
  <c r="K374" i="11"/>
  <c r="M374" i="11"/>
  <c r="K375" i="11"/>
  <c r="M375" i="11"/>
  <c r="K376" i="11"/>
  <c r="M376" i="11"/>
  <c r="K377" i="11"/>
  <c r="M377" i="11"/>
  <c r="K378" i="11"/>
  <c r="M378" i="11"/>
  <c r="K379" i="11"/>
  <c r="M379" i="11"/>
  <c r="K380" i="11"/>
  <c r="M380" i="11"/>
  <c r="K381" i="11"/>
  <c r="M381" i="11"/>
  <c r="K382" i="11"/>
  <c r="M382" i="11"/>
  <c r="K383" i="11"/>
  <c r="M383" i="11"/>
  <c r="K384" i="11"/>
  <c r="M384" i="11"/>
  <c r="K385" i="11"/>
  <c r="M385" i="11"/>
  <c r="K386" i="11"/>
  <c r="M386" i="11"/>
  <c r="K387" i="11"/>
  <c r="M387" i="11"/>
  <c r="K388" i="11"/>
  <c r="M388" i="11"/>
  <c r="K389" i="11"/>
  <c r="M389" i="11"/>
  <c r="K390" i="11"/>
  <c r="M390" i="11"/>
  <c r="K391" i="11"/>
  <c r="M391" i="11"/>
  <c r="K392" i="11"/>
  <c r="M392" i="11"/>
  <c r="K393" i="11"/>
  <c r="M393" i="11"/>
  <c r="K394" i="11"/>
  <c r="M394" i="11"/>
  <c r="K395" i="11"/>
  <c r="M395" i="11"/>
  <c r="K396" i="11"/>
  <c r="M396" i="11"/>
  <c r="K397" i="11"/>
  <c r="M397" i="11"/>
  <c r="K398" i="11"/>
  <c r="M398" i="11"/>
  <c r="K399" i="11"/>
  <c r="M399" i="11"/>
  <c r="K400" i="11"/>
  <c r="M400" i="11"/>
  <c r="K401" i="11"/>
  <c r="M401" i="11"/>
  <c r="K402" i="11"/>
  <c r="M402" i="11"/>
  <c r="K403" i="11"/>
  <c r="M403" i="11"/>
  <c r="K404" i="11"/>
  <c r="M404" i="11"/>
  <c r="K405" i="11"/>
  <c r="M405" i="11"/>
  <c r="K406" i="11"/>
  <c r="M406" i="11"/>
  <c r="K407" i="11"/>
  <c r="M407" i="11"/>
  <c r="K408" i="11"/>
  <c r="M408" i="11"/>
  <c r="K409" i="11"/>
  <c r="M409" i="11"/>
  <c r="K410" i="11"/>
  <c r="M410" i="11"/>
  <c r="K411" i="11"/>
  <c r="M411" i="11"/>
  <c r="K412" i="11"/>
  <c r="M412" i="11"/>
  <c r="K413" i="11"/>
  <c r="M413" i="11"/>
  <c r="K414" i="11"/>
  <c r="M414" i="11"/>
  <c r="K415" i="11"/>
  <c r="M415" i="11"/>
  <c r="K416" i="11"/>
  <c r="M416" i="11"/>
  <c r="K417" i="11"/>
  <c r="M417" i="11"/>
  <c r="K418" i="11"/>
  <c r="M418" i="11"/>
  <c r="K419" i="11"/>
  <c r="M419" i="11"/>
  <c r="K420" i="11"/>
  <c r="M420" i="11"/>
  <c r="K421" i="11"/>
  <c r="M421" i="11"/>
  <c r="K422" i="11"/>
  <c r="M422" i="11"/>
  <c r="K423" i="11"/>
  <c r="M423" i="11"/>
  <c r="K424" i="11"/>
  <c r="M424" i="11"/>
  <c r="K425" i="11"/>
  <c r="M425" i="11"/>
  <c r="K426" i="11"/>
  <c r="M426" i="11"/>
  <c r="K427" i="11"/>
  <c r="M427" i="11"/>
  <c r="K428" i="11"/>
  <c r="M428" i="11"/>
  <c r="K429" i="11"/>
  <c r="M429" i="11"/>
  <c r="K430" i="11"/>
  <c r="M430" i="11"/>
  <c r="K431" i="11"/>
  <c r="M431" i="11"/>
  <c r="K432" i="11"/>
  <c r="M432" i="11"/>
  <c r="K433" i="11"/>
  <c r="M433" i="11"/>
  <c r="K434" i="11"/>
  <c r="M434" i="11"/>
  <c r="K435" i="11"/>
  <c r="M435" i="11"/>
  <c r="K436" i="11"/>
  <c r="M436" i="11"/>
  <c r="K437" i="11"/>
  <c r="M437" i="11"/>
  <c r="K438" i="11"/>
  <c r="M438" i="11"/>
  <c r="K439" i="11"/>
  <c r="M439" i="11"/>
  <c r="K440" i="11"/>
  <c r="M440" i="11"/>
  <c r="K441" i="11"/>
  <c r="M441" i="11"/>
  <c r="K442" i="11"/>
  <c r="M442" i="11"/>
  <c r="K443" i="11"/>
  <c r="M443" i="11"/>
  <c r="K444" i="11"/>
  <c r="M444" i="11"/>
  <c r="K445" i="11"/>
  <c r="M445" i="11"/>
  <c r="K446" i="11"/>
  <c r="M446" i="11"/>
  <c r="K447" i="11"/>
  <c r="M447" i="11"/>
  <c r="K448" i="11"/>
  <c r="M448" i="11"/>
  <c r="K449" i="11"/>
  <c r="M449" i="11"/>
  <c r="K450" i="11"/>
  <c r="M450" i="11"/>
  <c r="K451" i="11"/>
  <c r="M451" i="11"/>
  <c r="K452" i="11"/>
  <c r="M452" i="11"/>
  <c r="K453" i="11"/>
  <c r="M453" i="11"/>
  <c r="K454" i="11"/>
  <c r="M454" i="11"/>
  <c r="K455" i="11"/>
  <c r="M455" i="11"/>
  <c r="K456" i="11"/>
  <c r="M456" i="11"/>
  <c r="K457" i="11"/>
  <c r="M457" i="11"/>
  <c r="K458" i="11"/>
  <c r="M458" i="11"/>
  <c r="K459" i="11"/>
  <c r="M459" i="11"/>
  <c r="K460" i="11"/>
  <c r="M460" i="11"/>
  <c r="K461" i="11"/>
  <c r="M461" i="11"/>
  <c r="K462" i="11"/>
  <c r="M462" i="11"/>
  <c r="K463" i="11"/>
  <c r="M463" i="11"/>
  <c r="K464" i="11"/>
  <c r="M464" i="11"/>
  <c r="K465" i="11"/>
  <c r="M465" i="11"/>
  <c r="K466" i="11"/>
  <c r="M466" i="11"/>
  <c r="K467" i="11"/>
  <c r="M467" i="11"/>
  <c r="K468" i="11"/>
  <c r="M468" i="11"/>
  <c r="K469" i="11"/>
  <c r="M469" i="11"/>
  <c r="K19" i="11"/>
  <c r="H14" i="5"/>
  <c r="R29" i="5"/>
  <c r="L3" i="11"/>
  <c r="O9" i="5"/>
  <c r="O10" i="5" s="1"/>
  <c r="O9" i="11"/>
  <c r="O10" i="11" s="1"/>
  <c r="O9" i="10"/>
  <c r="O10" i="10" s="1"/>
  <c r="E4" i="5"/>
  <c r="H13" i="5"/>
  <c r="I13" i="5" s="1"/>
  <c r="H11" i="5"/>
  <c r="H3" i="5"/>
  <c r="G3" i="5"/>
  <c r="B12" i="5"/>
  <c r="B11" i="5"/>
  <c r="H469" i="11"/>
  <c r="I469" i="11" s="1"/>
  <c r="E469" i="11"/>
  <c r="H468" i="11"/>
  <c r="I468" i="11" s="1"/>
  <c r="E468" i="11"/>
  <c r="H467" i="11"/>
  <c r="I467" i="11" s="1"/>
  <c r="E467" i="11"/>
  <c r="H466" i="11"/>
  <c r="I466" i="11" s="1"/>
  <c r="E466" i="11"/>
  <c r="I465" i="11"/>
  <c r="H465" i="11"/>
  <c r="E465" i="11"/>
  <c r="H464" i="11"/>
  <c r="I464" i="11" s="1"/>
  <c r="E464" i="11"/>
  <c r="H463" i="11"/>
  <c r="I463" i="11" s="1"/>
  <c r="E463" i="11"/>
  <c r="H462" i="11"/>
  <c r="I462" i="11" s="1"/>
  <c r="E462" i="11"/>
  <c r="H461" i="11"/>
  <c r="I461" i="11" s="1"/>
  <c r="E461" i="11"/>
  <c r="H460" i="11"/>
  <c r="I460" i="11" s="1"/>
  <c r="E460" i="11"/>
  <c r="I459" i="11"/>
  <c r="H459" i="11"/>
  <c r="E459" i="11"/>
  <c r="I458" i="11"/>
  <c r="H458" i="11"/>
  <c r="E458" i="11"/>
  <c r="H457" i="11"/>
  <c r="I457" i="11" s="1"/>
  <c r="E457" i="11"/>
  <c r="H456" i="11"/>
  <c r="I456" i="11" s="1"/>
  <c r="E456" i="11"/>
  <c r="H455" i="11"/>
  <c r="I455" i="11" s="1"/>
  <c r="E455" i="11"/>
  <c r="H454" i="11"/>
  <c r="I454" i="11" s="1"/>
  <c r="E454" i="11"/>
  <c r="H453" i="11"/>
  <c r="I453" i="11" s="1"/>
  <c r="E453" i="11"/>
  <c r="H452" i="11"/>
  <c r="I452" i="11" s="1"/>
  <c r="E452" i="11"/>
  <c r="H451" i="11"/>
  <c r="I451" i="11" s="1"/>
  <c r="E451" i="11"/>
  <c r="H450" i="11"/>
  <c r="I450" i="11" s="1"/>
  <c r="E450" i="11"/>
  <c r="H449" i="11"/>
  <c r="I449" i="11" s="1"/>
  <c r="E449" i="11"/>
  <c r="I448" i="11"/>
  <c r="H448" i="11"/>
  <c r="E448" i="11"/>
  <c r="H447" i="11"/>
  <c r="I447" i="11" s="1"/>
  <c r="E447" i="11"/>
  <c r="I446" i="11"/>
  <c r="H446" i="11"/>
  <c r="E446" i="11"/>
  <c r="H445" i="11"/>
  <c r="I445" i="11" s="1"/>
  <c r="E445" i="11"/>
  <c r="H444" i="11"/>
  <c r="I444" i="11" s="1"/>
  <c r="E444" i="11"/>
  <c r="H443" i="11"/>
  <c r="I443" i="11" s="1"/>
  <c r="E443" i="11"/>
  <c r="H442" i="11"/>
  <c r="I442" i="11" s="1"/>
  <c r="E442" i="11"/>
  <c r="I441" i="11"/>
  <c r="H441" i="11"/>
  <c r="E441" i="11"/>
  <c r="I440" i="11"/>
  <c r="H440" i="11"/>
  <c r="E440" i="11"/>
  <c r="H439" i="11"/>
  <c r="I439" i="11" s="1"/>
  <c r="E439" i="11"/>
  <c r="H438" i="11"/>
  <c r="I438" i="11" s="1"/>
  <c r="E438" i="11"/>
  <c r="H437" i="11"/>
  <c r="I437" i="11" s="1"/>
  <c r="E437" i="11"/>
  <c r="H436" i="11"/>
  <c r="I436" i="11" s="1"/>
  <c r="E436" i="11"/>
  <c r="H435" i="11"/>
  <c r="I435" i="11" s="1"/>
  <c r="E435" i="11"/>
  <c r="H434" i="11"/>
  <c r="I434" i="11" s="1"/>
  <c r="E434" i="11"/>
  <c r="I433" i="11"/>
  <c r="H433" i="11"/>
  <c r="E433" i="11"/>
  <c r="H432" i="11"/>
  <c r="I432" i="11" s="1"/>
  <c r="E432" i="11"/>
  <c r="H431" i="11"/>
  <c r="I431" i="11" s="1"/>
  <c r="E431" i="11"/>
  <c r="H430" i="11"/>
  <c r="I430" i="11" s="1"/>
  <c r="E430" i="11"/>
  <c r="H429" i="11"/>
  <c r="I429" i="11" s="1"/>
  <c r="E429" i="11"/>
  <c r="I428" i="11"/>
  <c r="H428" i="11"/>
  <c r="E428" i="11"/>
  <c r="H427" i="11"/>
  <c r="I427" i="11" s="1"/>
  <c r="E427" i="11"/>
  <c r="H426" i="11"/>
  <c r="I426" i="11" s="1"/>
  <c r="E426" i="11"/>
  <c r="H425" i="11"/>
  <c r="I425" i="11" s="1"/>
  <c r="E425" i="11"/>
  <c r="H424" i="11"/>
  <c r="I424" i="11" s="1"/>
  <c r="E424" i="11"/>
  <c r="H423" i="11"/>
  <c r="I423" i="11" s="1"/>
  <c r="E423" i="11"/>
  <c r="H422" i="11"/>
  <c r="I422" i="11" s="1"/>
  <c r="E422" i="11"/>
  <c r="H421" i="11"/>
  <c r="I421" i="11" s="1"/>
  <c r="E421" i="11"/>
  <c r="H420" i="11"/>
  <c r="I420" i="11" s="1"/>
  <c r="E420" i="11"/>
  <c r="H419" i="11"/>
  <c r="I419" i="11" s="1"/>
  <c r="E419" i="11"/>
  <c r="H418" i="11"/>
  <c r="I418" i="11" s="1"/>
  <c r="E418" i="11"/>
  <c r="H417" i="11"/>
  <c r="I417" i="11" s="1"/>
  <c r="E417" i="11"/>
  <c r="H416" i="11"/>
  <c r="I416" i="11" s="1"/>
  <c r="E416" i="11"/>
  <c r="H415" i="11"/>
  <c r="I415" i="11" s="1"/>
  <c r="E415" i="11"/>
  <c r="H414" i="11"/>
  <c r="I414" i="11" s="1"/>
  <c r="E414" i="11"/>
  <c r="H413" i="11"/>
  <c r="I413" i="11" s="1"/>
  <c r="E413" i="11"/>
  <c r="H412" i="11"/>
  <c r="I412" i="11" s="1"/>
  <c r="E412" i="11"/>
  <c r="I411" i="11"/>
  <c r="H411" i="11"/>
  <c r="E411" i="11"/>
  <c r="H410" i="11"/>
  <c r="I410" i="11" s="1"/>
  <c r="E410" i="11"/>
  <c r="H409" i="11"/>
  <c r="I409" i="11" s="1"/>
  <c r="E409" i="11"/>
  <c r="H408" i="11"/>
  <c r="I408" i="11" s="1"/>
  <c r="E408" i="11"/>
  <c r="I407" i="11"/>
  <c r="H407" i="11"/>
  <c r="E407" i="11"/>
  <c r="H406" i="11"/>
  <c r="I406" i="11" s="1"/>
  <c r="E406" i="11"/>
  <c r="H405" i="11"/>
  <c r="I405" i="11" s="1"/>
  <c r="E405" i="11"/>
  <c r="H404" i="11"/>
  <c r="I404" i="11" s="1"/>
  <c r="E404" i="11"/>
  <c r="H403" i="11"/>
  <c r="I403" i="11" s="1"/>
  <c r="E403" i="11"/>
  <c r="I402" i="11"/>
  <c r="H402" i="11"/>
  <c r="E402" i="11"/>
  <c r="H401" i="11"/>
  <c r="I401" i="11" s="1"/>
  <c r="E401" i="11"/>
  <c r="H400" i="11"/>
  <c r="I400" i="11" s="1"/>
  <c r="E400" i="11"/>
  <c r="H399" i="11"/>
  <c r="I399" i="11" s="1"/>
  <c r="E399" i="11"/>
  <c r="H398" i="11"/>
  <c r="I398" i="11" s="1"/>
  <c r="E398" i="11"/>
  <c r="H397" i="11"/>
  <c r="I397" i="11" s="1"/>
  <c r="E397" i="11"/>
  <c r="H396" i="11"/>
  <c r="I396" i="11" s="1"/>
  <c r="E396" i="11"/>
  <c r="H395" i="11"/>
  <c r="I395" i="11" s="1"/>
  <c r="E395" i="11"/>
  <c r="H394" i="11"/>
  <c r="I394" i="11" s="1"/>
  <c r="E394" i="11"/>
  <c r="I393" i="11"/>
  <c r="H393" i="11"/>
  <c r="E393" i="11"/>
  <c r="H392" i="11"/>
  <c r="I392" i="11" s="1"/>
  <c r="E392" i="11"/>
  <c r="H391" i="11"/>
  <c r="I391" i="11" s="1"/>
  <c r="E391" i="11"/>
  <c r="H390" i="11"/>
  <c r="I390" i="11" s="1"/>
  <c r="E390" i="11"/>
  <c r="H389" i="11"/>
  <c r="I389" i="11" s="1"/>
  <c r="E389" i="11"/>
  <c r="I388" i="11"/>
  <c r="H388" i="11"/>
  <c r="E388" i="11"/>
  <c r="I387" i="11"/>
  <c r="H387" i="11"/>
  <c r="E387" i="11"/>
  <c r="H386" i="11"/>
  <c r="I386" i="11" s="1"/>
  <c r="E386" i="11"/>
  <c r="H385" i="11"/>
  <c r="I385" i="11" s="1"/>
  <c r="E385" i="11"/>
  <c r="H384" i="11"/>
  <c r="I384" i="11" s="1"/>
  <c r="E384" i="11"/>
  <c r="H383" i="11"/>
  <c r="I383" i="11" s="1"/>
  <c r="E383" i="11"/>
  <c r="H382" i="11"/>
  <c r="I382" i="11" s="1"/>
  <c r="E382" i="11"/>
  <c r="H381" i="11"/>
  <c r="I381" i="11" s="1"/>
  <c r="E381" i="11"/>
  <c r="H380" i="11"/>
  <c r="I380" i="11" s="1"/>
  <c r="E380" i="11"/>
  <c r="H379" i="11"/>
  <c r="I379" i="11" s="1"/>
  <c r="E379" i="11"/>
  <c r="I378" i="11"/>
  <c r="H378" i="11"/>
  <c r="E378" i="11"/>
  <c r="H377" i="11"/>
  <c r="I377" i="11" s="1"/>
  <c r="E377" i="11"/>
  <c r="I376" i="11"/>
  <c r="H376" i="11"/>
  <c r="E376" i="11"/>
  <c r="H375" i="11"/>
  <c r="I375" i="11" s="1"/>
  <c r="E375" i="11"/>
  <c r="H374" i="11"/>
  <c r="I374" i="11" s="1"/>
  <c r="E374" i="11"/>
  <c r="H373" i="11"/>
  <c r="I373" i="11" s="1"/>
  <c r="E373" i="11"/>
  <c r="H372" i="11"/>
  <c r="I372" i="11" s="1"/>
  <c r="E372" i="11"/>
  <c r="H371" i="11"/>
  <c r="I371" i="11" s="1"/>
  <c r="E371" i="11"/>
  <c r="H370" i="11"/>
  <c r="I370" i="11" s="1"/>
  <c r="E370" i="11"/>
  <c r="H369" i="11"/>
  <c r="I369" i="11" s="1"/>
  <c r="E369" i="11"/>
  <c r="H368" i="11"/>
  <c r="I368" i="11" s="1"/>
  <c r="E368" i="11"/>
  <c r="H367" i="11"/>
  <c r="I367" i="11" s="1"/>
  <c r="E367" i="11"/>
  <c r="H366" i="11"/>
  <c r="I366" i="11" s="1"/>
  <c r="E366" i="11"/>
  <c r="H365" i="11"/>
  <c r="I365" i="11" s="1"/>
  <c r="E365" i="11"/>
  <c r="H364" i="11"/>
  <c r="I364" i="11" s="1"/>
  <c r="E364" i="11"/>
  <c r="H363" i="11"/>
  <c r="I363" i="11" s="1"/>
  <c r="E363" i="11"/>
  <c r="H362" i="11"/>
  <c r="I362" i="11" s="1"/>
  <c r="E362" i="11"/>
  <c r="I361" i="11"/>
  <c r="H361" i="11"/>
  <c r="E361" i="11"/>
  <c r="H360" i="11"/>
  <c r="I360" i="11" s="1"/>
  <c r="E360" i="11"/>
  <c r="H359" i="11"/>
  <c r="I359" i="11" s="1"/>
  <c r="E359" i="11"/>
  <c r="H358" i="11"/>
  <c r="I358" i="11" s="1"/>
  <c r="E358" i="11"/>
  <c r="H357" i="11"/>
  <c r="I357" i="11" s="1"/>
  <c r="E357" i="11"/>
  <c r="H356" i="11"/>
  <c r="I356" i="11" s="1"/>
  <c r="E356" i="11"/>
  <c r="H355" i="11"/>
  <c r="I355" i="11" s="1"/>
  <c r="E355" i="11"/>
  <c r="H354" i="11"/>
  <c r="I354" i="11" s="1"/>
  <c r="E354" i="11"/>
  <c r="I353" i="11"/>
  <c r="H353" i="11"/>
  <c r="E353" i="11"/>
  <c r="H352" i="11"/>
  <c r="I352" i="11" s="1"/>
  <c r="E352" i="11"/>
  <c r="H351" i="11"/>
  <c r="I351" i="11" s="1"/>
  <c r="E351" i="11"/>
  <c r="H350" i="11"/>
  <c r="I350" i="11" s="1"/>
  <c r="E350" i="11"/>
  <c r="H349" i="11"/>
  <c r="I349" i="11" s="1"/>
  <c r="E349" i="11"/>
  <c r="H348" i="11"/>
  <c r="I348" i="11" s="1"/>
  <c r="E348" i="11"/>
  <c r="I347" i="11"/>
  <c r="H347" i="11"/>
  <c r="E347" i="11"/>
  <c r="H346" i="11"/>
  <c r="I346" i="11" s="1"/>
  <c r="E346" i="11"/>
  <c r="H345" i="11"/>
  <c r="I345" i="11" s="1"/>
  <c r="E345" i="11"/>
  <c r="H344" i="11"/>
  <c r="I344" i="11" s="1"/>
  <c r="E344" i="11"/>
  <c r="H343" i="11"/>
  <c r="I343" i="11" s="1"/>
  <c r="E343" i="11"/>
  <c r="H342" i="11"/>
  <c r="I342" i="11" s="1"/>
  <c r="E342" i="11"/>
  <c r="H341" i="11"/>
  <c r="I341" i="11" s="1"/>
  <c r="E341" i="11"/>
  <c r="H340" i="11"/>
  <c r="I340" i="11" s="1"/>
  <c r="E340" i="11"/>
  <c r="H339" i="11"/>
  <c r="I339" i="11" s="1"/>
  <c r="E339" i="11"/>
  <c r="H338" i="11"/>
  <c r="I338" i="11" s="1"/>
  <c r="E338" i="11"/>
  <c r="H337" i="11"/>
  <c r="I337" i="11" s="1"/>
  <c r="E337" i="11"/>
  <c r="H336" i="11"/>
  <c r="I336" i="11" s="1"/>
  <c r="E336" i="11"/>
  <c r="H335" i="11"/>
  <c r="I335" i="11" s="1"/>
  <c r="E335" i="11"/>
  <c r="H334" i="11"/>
  <c r="I334" i="11" s="1"/>
  <c r="E334" i="11"/>
  <c r="I333" i="11"/>
  <c r="H333" i="11"/>
  <c r="E333" i="11"/>
  <c r="H332" i="11"/>
  <c r="I332" i="11" s="1"/>
  <c r="E332" i="11"/>
  <c r="H331" i="11"/>
  <c r="I331" i="11" s="1"/>
  <c r="E331" i="11"/>
  <c r="H330" i="11"/>
  <c r="I330" i="11" s="1"/>
  <c r="E330" i="11"/>
  <c r="H329" i="11"/>
  <c r="I329" i="11" s="1"/>
  <c r="E329" i="11"/>
  <c r="H328" i="11"/>
  <c r="I328" i="11" s="1"/>
  <c r="E328" i="11"/>
  <c r="H327" i="11"/>
  <c r="I327" i="11" s="1"/>
  <c r="E327" i="11"/>
  <c r="H326" i="11"/>
  <c r="I326" i="11" s="1"/>
  <c r="E326" i="11"/>
  <c r="H325" i="11"/>
  <c r="I325" i="11" s="1"/>
  <c r="E325" i="11"/>
  <c r="H324" i="11"/>
  <c r="I324" i="11" s="1"/>
  <c r="E324" i="11"/>
  <c r="H323" i="11"/>
  <c r="I323" i="11" s="1"/>
  <c r="E323" i="11"/>
  <c r="H322" i="11"/>
  <c r="I322" i="11" s="1"/>
  <c r="E322" i="11"/>
  <c r="H321" i="11"/>
  <c r="I321" i="11" s="1"/>
  <c r="E321" i="11"/>
  <c r="H320" i="11"/>
  <c r="I320" i="11" s="1"/>
  <c r="E320" i="11"/>
  <c r="H319" i="11"/>
  <c r="I319" i="11" s="1"/>
  <c r="E319" i="11"/>
  <c r="H318" i="11"/>
  <c r="I318" i="11" s="1"/>
  <c r="E318" i="11"/>
  <c r="H317" i="11"/>
  <c r="I317" i="11" s="1"/>
  <c r="E317" i="11"/>
  <c r="H316" i="11"/>
  <c r="I316" i="11" s="1"/>
  <c r="E316" i="11"/>
  <c r="H315" i="11"/>
  <c r="I315" i="11" s="1"/>
  <c r="E315" i="11"/>
  <c r="H314" i="11"/>
  <c r="I314" i="11" s="1"/>
  <c r="E314" i="11"/>
  <c r="H313" i="11"/>
  <c r="I313" i="11" s="1"/>
  <c r="E313" i="11"/>
  <c r="H312" i="11"/>
  <c r="I312" i="11" s="1"/>
  <c r="E312" i="11"/>
  <c r="H311" i="11"/>
  <c r="I311" i="11" s="1"/>
  <c r="E311" i="11"/>
  <c r="H310" i="11"/>
  <c r="I310" i="11" s="1"/>
  <c r="E310" i="11"/>
  <c r="H309" i="11"/>
  <c r="I309" i="11" s="1"/>
  <c r="E309" i="11"/>
  <c r="H308" i="11"/>
  <c r="I308" i="11" s="1"/>
  <c r="E308" i="11"/>
  <c r="H307" i="11"/>
  <c r="I307" i="11" s="1"/>
  <c r="E307" i="11"/>
  <c r="H306" i="11"/>
  <c r="I306" i="11" s="1"/>
  <c r="E306" i="11"/>
  <c r="H305" i="11"/>
  <c r="I305" i="11" s="1"/>
  <c r="E305" i="11"/>
  <c r="H304" i="11"/>
  <c r="I304" i="11" s="1"/>
  <c r="E304" i="11"/>
  <c r="H303" i="11"/>
  <c r="I303" i="11" s="1"/>
  <c r="E303" i="11"/>
  <c r="H302" i="11"/>
  <c r="I302" i="11" s="1"/>
  <c r="E302" i="11"/>
  <c r="H301" i="11"/>
  <c r="I301" i="11" s="1"/>
  <c r="E301" i="11"/>
  <c r="H300" i="11"/>
  <c r="I300" i="11" s="1"/>
  <c r="E300" i="11"/>
  <c r="H299" i="11"/>
  <c r="I299" i="11" s="1"/>
  <c r="E299" i="11"/>
  <c r="H298" i="11"/>
  <c r="I298" i="11" s="1"/>
  <c r="E298" i="11"/>
  <c r="H297" i="11"/>
  <c r="I297" i="11" s="1"/>
  <c r="E297" i="11"/>
  <c r="H296" i="11"/>
  <c r="I296" i="11" s="1"/>
  <c r="E296" i="11"/>
  <c r="H295" i="11"/>
  <c r="I295" i="11" s="1"/>
  <c r="E295" i="11"/>
  <c r="H294" i="11"/>
  <c r="I294" i="11" s="1"/>
  <c r="E294" i="11"/>
  <c r="H293" i="11"/>
  <c r="I293" i="11" s="1"/>
  <c r="E293" i="11"/>
  <c r="I292" i="11"/>
  <c r="H292" i="11"/>
  <c r="E292" i="11"/>
  <c r="H291" i="11"/>
  <c r="I291" i="11" s="1"/>
  <c r="E291" i="11"/>
  <c r="H290" i="11"/>
  <c r="I290" i="11" s="1"/>
  <c r="E290" i="11"/>
  <c r="H289" i="11"/>
  <c r="I289" i="11" s="1"/>
  <c r="E289" i="11"/>
  <c r="H288" i="11"/>
  <c r="I288" i="11" s="1"/>
  <c r="E288" i="11"/>
  <c r="H287" i="11"/>
  <c r="I287" i="11" s="1"/>
  <c r="E287" i="11"/>
  <c r="I286" i="11"/>
  <c r="H286" i="11"/>
  <c r="E286" i="11"/>
  <c r="H285" i="11"/>
  <c r="I285" i="11" s="1"/>
  <c r="E285" i="11"/>
  <c r="I284" i="11"/>
  <c r="H284" i="11"/>
  <c r="E284" i="11"/>
  <c r="H283" i="11"/>
  <c r="I283" i="11" s="1"/>
  <c r="E283" i="11"/>
  <c r="H282" i="11"/>
  <c r="I282" i="11" s="1"/>
  <c r="E282" i="11"/>
  <c r="H281" i="11"/>
  <c r="I281" i="11" s="1"/>
  <c r="E281" i="11"/>
  <c r="H280" i="11"/>
  <c r="I280" i="11" s="1"/>
  <c r="E280" i="11"/>
  <c r="H279" i="11"/>
  <c r="I279" i="11" s="1"/>
  <c r="E279" i="11"/>
  <c r="I278" i="11"/>
  <c r="H278" i="11"/>
  <c r="E278" i="11"/>
  <c r="I277" i="11"/>
  <c r="H277" i="11"/>
  <c r="E277" i="11"/>
  <c r="I276" i="11"/>
  <c r="H276" i="11"/>
  <c r="E276" i="11"/>
  <c r="H275" i="11"/>
  <c r="I275" i="11" s="1"/>
  <c r="E275" i="11"/>
  <c r="I274" i="11"/>
  <c r="H274" i="11"/>
  <c r="E274" i="11"/>
  <c r="I273" i="11"/>
  <c r="H273" i="11"/>
  <c r="E273" i="11"/>
  <c r="H272" i="11"/>
  <c r="I272" i="11" s="1"/>
  <c r="E272" i="11"/>
  <c r="H271" i="11"/>
  <c r="I271" i="11" s="1"/>
  <c r="E271" i="11"/>
  <c r="H270" i="11"/>
  <c r="I270" i="11" s="1"/>
  <c r="E270" i="11"/>
  <c r="H269" i="11"/>
  <c r="I269" i="11" s="1"/>
  <c r="E269" i="11"/>
  <c r="H268" i="11"/>
  <c r="I268" i="11" s="1"/>
  <c r="E268" i="11"/>
  <c r="H267" i="11"/>
  <c r="I267" i="11" s="1"/>
  <c r="E267" i="11"/>
  <c r="H266" i="11"/>
  <c r="I266" i="11" s="1"/>
  <c r="E266" i="11"/>
  <c r="I265" i="11"/>
  <c r="H265" i="11"/>
  <c r="E265" i="11"/>
  <c r="H264" i="11"/>
  <c r="I264" i="11" s="1"/>
  <c r="E264" i="11"/>
  <c r="H263" i="11"/>
  <c r="I263" i="11" s="1"/>
  <c r="E263" i="11"/>
  <c r="H262" i="11"/>
  <c r="I262" i="11" s="1"/>
  <c r="E262" i="11"/>
  <c r="H261" i="11"/>
  <c r="I261" i="11" s="1"/>
  <c r="E261" i="11"/>
  <c r="H260" i="11"/>
  <c r="I260" i="11" s="1"/>
  <c r="E260" i="11"/>
  <c r="I259" i="11"/>
  <c r="H259" i="11"/>
  <c r="E259" i="11"/>
  <c r="I258" i="11"/>
  <c r="H258" i="11"/>
  <c r="E258" i="11"/>
  <c r="H257" i="11"/>
  <c r="I257" i="11" s="1"/>
  <c r="E257" i="11"/>
  <c r="H256" i="11"/>
  <c r="I256" i="11" s="1"/>
  <c r="E256" i="11"/>
  <c r="H255" i="11"/>
  <c r="I255" i="11" s="1"/>
  <c r="E255" i="11"/>
  <c r="H254" i="11"/>
  <c r="I254" i="11" s="1"/>
  <c r="E254" i="11"/>
  <c r="I253" i="11"/>
  <c r="H253" i="11"/>
  <c r="E253" i="11"/>
  <c r="H252" i="11"/>
  <c r="I252" i="11" s="1"/>
  <c r="E252" i="11"/>
  <c r="H251" i="11"/>
  <c r="I251" i="11" s="1"/>
  <c r="E251" i="11"/>
  <c r="H250" i="11"/>
  <c r="I250" i="11" s="1"/>
  <c r="E250" i="11"/>
  <c r="H249" i="11"/>
  <c r="I249" i="11" s="1"/>
  <c r="E249" i="11"/>
  <c r="H248" i="11"/>
  <c r="I248" i="11" s="1"/>
  <c r="E248" i="11"/>
  <c r="H247" i="11"/>
  <c r="I247" i="11" s="1"/>
  <c r="E247" i="11"/>
  <c r="H246" i="11"/>
  <c r="I246" i="11" s="1"/>
  <c r="E246" i="11"/>
  <c r="H245" i="11"/>
  <c r="I245" i="11" s="1"/>
  <c r="E245" i="11"/>
  <c r="H244" i="11"/>
  <c r="I244" i="11" s="1"/>
  <c r="E244" i="11"/>
  <c r="H243" i="11"/>
  <c r="I243" i="11" s="1"/>
  <c r="E243" i="11"/>
  <c r="H242" i="11"/>
  <c r="I242" i="11" s="1"/>
  <c r="E242" i="11"/>
  <c r="H241" i="11"/>
  <c r="I241" i="11" s="1"/>
  <c r="E241" i="11"/>
  <c r="H240" i="11"/>
  <c r="I240" i="11" s="1"/>
  <c r="E240" i="11"/>
  <c r="H239" i="11"/>
  <c r="I239" i="11" s="1"/>
  <c r="E239" i="11"/>
  <c r="H238" i="11"/>
  <c r="I238" i="11" s="1"/>
  <c r="E238" i="11"/>
  <c r="H237" i="11"/>
  <c r="I237" i="11" s="1"/>
  <c r="E237" i="11"/>
  <c r="I236" i="11"/>
  <c r="H236" i="11"/>
  <c r="E236" i="11"/>
  <c r="H235" i="11"/>
  <c r="I235" i="11" s="1"/>
  <c r="E235" i="11"/>
  <c r="H234" i="11"/>
  <c r="I234" i="11" s="1"/>
  <c r="E234" i="11"/>
  <c r="H233" i="11"/>
  <c r="I233" i="11" s="1"/>
  <c r="E233" i="11"/>
  <c r="H232" i="11"/>
  <c r="I232" i="11" s="1"/>
  <c r="E232" i="11"/>
  <c r="H231" i="11"/>
  <c r="I231" i="11" s="1"/>
  <c r="E231" i="11"/>
  <c r="H230" i="11"/>
  <c r="I230" i="11" s="1"/>
  <c r="E230" i="11"/>
  <c r="H229" i="11"/>
  <c r="I229" i="11" s="1"/>
  <c r="E229" i="11"/>
  <c r="H228" i="11"/>
  <c r="I228" i="11" s="1"/>
  <c r="E228" i="11"/>
  <c r="H227" i="11"/>
  <c r="I227" i="11" s="1"/>
  <c r="E227" i="11"/>
  <c r="H226" i="11"/>
  <c r="I226" i="11" s="1"/>
  <c r="E226" i="11"/>
  <c r="H225" i="11"/>
  <c r="I225" i="11" s="1"/>
  <c r="E225" i="11"/>
  <c r="H224" i="11"/>
  <c r="I224" i="11" s="1"/>
  <c r="E224" i="11"/>
  <c r="H223" i="11"/>
  <c r="I223" i="11" s="1"/>
  <c r="E223" i="11"/>
  <c r="H222" i="11"/>
  <c r="I222" i="11" s="1"/>
  <c r="E222" i="11"/>
  <c r="I221" i="11"/>
  <c r="H221" i="11"/>
  <c r="E221" i="11"/>
  <c r="H220" i="11"/>
  <c r="I220" i="11" s="1"/>
  <c r="E220" i="11"/>
  <c r="I219" i="11"/>
  <c r="H219" i="11"/>
  <c r="E219" i="11"/>
  <c r="I218" i="11"/>
  <c r="H218" i="11"/>
  <c r="E218" i="11"/>
  <c r="I217" i="11"/>
  <c r="H217" i="11"/>
  <c r="E217" i="11"/>
  <c r="H216" i="11"/>
  <c r="I216" i="11" s="1"/>
  <c r="E216" i="11"/>
  <c r="H215" i="11"/>
  <c r="I215" i="11" s="1"/>
  <c r="E215" i="11"/>
  <c r="H214" i="11"/>
  <c r="I214" i="11" s="1"/>
  <c r="E214" i="11"/>
  <c r="I213" i="11"/>
  <c r="H213" i="11"/>
  <c r="E213" i="11"/>
  <c r="H212" i="11"/>
  <c r="I212" i="11" s="1"/>
  <c r="E212" i="11"/>
  <c r="I211" i="11"/>
  <c r="H211" i="11"/>
  <c r="E211" i="11"/>
  <c r="H210" i="11"/>
  <c r="I210" i="11" s="1"/>
  <c r="E210" i="11"/>
  <c r="H209" i="11"/>
  <c r="I209" i="11" s="1"/>
  <c r="E209" i="11"/>
  <c r="H208" i="11"/>
  <c r="I208" i="11" s="1"/>
  <c r="E208" i="11"/>
  <c r="H207" i="11"/>
  <c r="I207" i="11" s="1"/>
  <c r="E207" i="11"/>
  <c r="I206" i="11"/>
  <c r="H206" i="11"/>
  <c r="E206" i="11"/>
  <c r="H205" i="11"/>
  <c r="I205" i="11" s="1"/>
  <c r="E205" i="11"/>
  <c r="H204" i="11"/>
  <c r="I204" i="11" s="1"/>
  <c r="E204" i="11"/>
  <c r="H203" i="11"/>
  <c r="I203" i="11" s="1"/>
  <c r="E203" i="11"/>
  <c r="H202" i="11"/>
  <c r="I202" i="11" s="1"/>
  <c r="E202" i="11"/>
  <c r="H201" i="11"/>
  <c r="I201" i="11" s="1"/>
  <c r="E201" i="11"/>
  <c r="H200" i="11"/>
  <c r="I200" i="11" s="1"/>
  <c r="E200" i="11"/>
  <c r="H199" i="11"/>
  <c r="I199" i="11" s="1"/>
  <c r="E199" i="11"/>
  <c r="H198" i="11"/>
  <c r="I198" i="11" s="1"/>
  <c r="E198" i="11"/>
  <c r="H197" i="11"/>
  <c r="I197" i="11" s="1"/>
  <c r="E197" i="11"/>
  <c r="H196" i="11"/>
  <c r="I196" i="11" s="1"/>
  <c r="E196" i="11"/>
  <c r="H195" i="11"/>
  <c r="I195" i="11" s="1"/>
  <c r="E195" i="11"/>
  <c r="H194" i="11"/>
  <c r="I194" i="11" s="1"/>
  <c r="E194" i="11"/>
  <c r="H193" i="11"/>
  <c r="I193" i="11" s="1"/>
  <c r="E193" i="11"/>
  <c r="H192" i="11"/>
  <c r="I192" i="11" s="1"/>
  <c r="E192" i="11"/>
  <c r="H191" i="11"/>
  <c r="I191" i="11" s="1"/>
  <c r="E191" i="11"/>
  <c r="H190" i="11"/>
  <c r="I190" i="11" s="1"/>
  <c r="E190" i="11"/>
  <c r="H189" i="11"/>
  <c r="I189" i="11" s="1"/>
  <c r="E189" i="11"/>
  <c r="H188" i="11"/>
  <c r="I188" i="11" s="1"/>
  <c r="E188" i="11"/>
  <c r="H187" i="11"/>
  <c r="I187" i="11" s="1"/>
  <c r="E187" i="11"/>
  <c r="H186" i="11"/>
  <c r="I186" i="11" s="1"/>
  <c r="E186" i="11"/>
  <c r="H185" i="11"/>
  <c r="I185" i="11" s="1"/>
  <c r="E185" i="11"/>
  <c r="H184" i="11"/>
  <c r="I184" i="11" s="1"/>
  <c r="E184" i="11"/>
  <c r="I183" i="11"/>
  <c r="H183" i="11"/>
  <c r="E183" i="11"/>
  <c r="H182" i="11"/>
  <c r="I182" i="11" s="1"/>
  <c r="E182" i="11"/>
  <c r="H181" i="11"/>
  <c r="I181" i="11" s="1"/>
  <c r="E181" i="11"/>
  <c r="H180" i="11"/>
  <c r="I180" i="11" s="1"/>
  <c r="E180" i="11"/>
  <c r="H179" i="11"/>
  <c r="I179" i="11" s="1"/>
  <c r="E179" i="11"/>
  <c r="H178" i="11"/>
  <c r="I178" i="11" s="1"/>
  <c r="E178" i="11"/>
  <c r="H177" i="11"/>
  <c r="I177" i="11" s="1"/>
  <c r="E177" i="11"/>
  <c r="H176" i="11"/>
  <c r="I176" i="11" s="1"/>
  <c r="E176" i="11"/>
  <c r="H175" i="11"/>
  <c r="I175" i="11" s="1"/>
  <c r="E175" i="11"/>
  <c r="I174" i="11"/>
  <c r="H174" i="11"/>
  <c r="E174" i="11"/>
  <c r="I173" i="11"/>
  <c r="H173" i="11"/>
  <c r="E173" i="11"/>
  <c r="H172" i="11"/>
  <c r="I172" i="11" s="1"/>
  <c r="E172" i="11"/>
  <c r="I171" i="11"/>
  <c r="H171" i="11"/>
  <c r="E171" i="11"/>
  <c r="H170" i="11"/>
  <c r="I170" i="11" s="1"/>
  <c r="E170" i="11"/>
  <c r="H169" i="11"/>
  <c r="I169" i="11" s="1"/>
  <c r="E169" i="11"/>
  <c r="H168" i="11"/>
  <c r="I168" i="11" s="1"/>
  <c r="E168" i="11"/>
  <c r="I167" i="11"/>
  <c r="H167" i="11"/>
  <c r="E167" i="11"/>
  <c r="H166" i="11"/>
  <c r="I166" i="11" s="1"/>
  <c r="E166" i="11"/>
  <c r="H165" i="11"/>
  <c r="I165" i="11" s="1"/>
  <c r="E165" i="11"/>
  <c r="H164" i="11"/>
  <c r="I164" i="11" s="1"/>
  <c r="E164" i="11"/>
  <c r="H163" i="11"/>
  <c r="I163" i="11" s="1"/>
  <c r="E163" i="11"/>
  <c r="H162" i="11"/>
  <c r="I162" i="11" s="1"/>
  <c r="E162" i="11"/>
  <c r="H161" i="11"/>
  <c r="I161" i="11" s="1"/>
  <c r="E161" i="11"/>
  <c r="H160" i="11"/>
  <c r="I160" i="11" s="1"/>
  <c r="E160" i="11"/>
  <c r="H159" i="11"/>
  <c r="I159" i="11" s="1"/>
  <c r="E159" i="11"/>
  <c r="H158" i="11"/>
  <c r="I158" i="11" s="1"/>
  <c r="E158" i="11"/>
  <c r="H157" i="11"/>
  <c r="I157" i="11" s="1"/>
  <c r="E157" i="11"/>
  <c r="I156" i="11"/>
  <c r="H156" i="11"/>
  <c r="E156" i="11"/>
  <c r="H155" i="11"/>
  <c r="I155" i="11" s="1"/>
  <c r="E155" i="11"/>
  <c r="H154" i="11"/>
  <c r="I154" i="11" s="1"/>
  <c r="E154" i="11"/>
  <c r="H153" i="11"/>
  <c r="I153" i="11" s="1"/>
  <c r="E153" i="11"/>
  <c r="I152" i="11"/>
  <c r="H152" i="11"/>
  <c r="E152" i="11"/>
  <c r="H151" i="11"/>
  <c r="I151" i="11" s="1"/>
  <c r="E151" i="11"/>
  <c r="H150" i="11"/>
  <c r="I150" i="11" s="1"/>
  <c r="E150" i="11"/>
  <c r="H149" i="11"/>
  <c r="I149" i="11" s="1"/>
  <c r="E149" i="11"/>
  <c r="H148" i="11"/>
  <c r="I148" i="11" s="1"/>
  <c r="E148" i="11"/>
  <c r="H147" i="11"/>
  <c r="I147" i="11" s="1"/>
  <c r="E147" i="11"/>
  <c r="H146" i="11"/>
  <c r="I146" i="11" s="1"/>
  <c r="E146" i="11"/>
  <c r="I145" i="11"/>
  <c r="H145" i="11"/>
  <c r="E145" i="11"/>
  <c r="H144" i="11"/>
  <c r="I144" i="11" s="1"/>
  <c r="E144" i="11"/>
  <c r="H143" i="11"/>
  <c r="I143" i="11" s="1"/>
  <c r="E143" i="11"/>
  <c r="H142" i="11"/>
  <c r="I142" i="11" s="1"/>
  <c r="E142" i="11"/>
  <c r="I141" i="11"/>
  <c r="H141" i="11"/>
  <c r="E141" i="11"/>
  <c r="I140" i="11"/>
  <c r="H140" i="11"/>
  <c r="E140" i="11"/>
  <c r="H139" i="11"/>
  <c r="I139" i="11" s="1"/>
  <c r="E139" i="11"/>
  <c r="H138" i="11"/>
  <c r="I138" i="11" s="1"/>
  <c r="E138" i="11"/>
  <c r="H137" i="11"/>
  <c r="I137" i="11" s="1"/>
  <c r="E137" i="11"/>
  <c r="H136" i="11"/>
  <c r="I136" i="11" s="1"/>
  <c r="E136" i="11"/>
  <c r="H135" i="11"/>
  <c r="I135" i="11" s="1"/>
  <c r="E135" i="11"/>
  <c r="H134" i="11"/>
  <c r="I134" i="11" s="1"/>
  <c r="E134" i="11"/>
  <c r="I133" i="11"/>
  <c r="H133" i="11"/>
  <c r="E133" i="11"/>
  <c r="H132" i="11"/>
  <c r="I132" i="11" s="1"/>
  <c r="E132" i="11"/>
  <c r="H131" i="11"/>
  <c r="I131" i="11" s="1"/>
  <c r="E131" i="11"/>
  <c r="H130" i="11"/>
  <c r="I130" i="11" s="1"/>
  <c r="E130" i="11"/>
  <c r="H129" i="11"/>
  <c r="I129" i="11" s="1"/>
  <c r="E129" i="11"/>
  <c r="H128" i="11"/>
  <c r="I128" i="11" s="1"/>
  <c r="E128" i="11"/>
  <c r="I127" i="11"/>
  <c r="H127" i="11"/>
  <c r="E127" i="11"/>
  <c r="H126" i="11"/>
  <c r="I126" i="11" s="1"/>
  <c r="E126" i="11"/>
  <c r="I125" i="11"/>
  <c r="H125" i="11"/>
  <c r="E125" i="11"/>
  <c r="H124" i="11"/>
  <c r="I124" i="11" s="1"/>
  <c r="E124" i="11"/>
  <c r="H123" i="11"/>
  <c r="I123" i="11" s="1"/>
  <c r="E123" i="11"/>
  <c r="H122" i="11"/>
  <c r="I122" i="11" s="1"/>
  <c r="E122" i="11"/>
  <c r="H121" i="11"/>
  <c r="I121" i="11" s="1"/>
  <c r="E121" i="11"/>
  <c r="H120" i="11"/>
  <c r="I120" i="11" s="1"/>
  <c r="E120" i="11"/>
  <c r="H119" i="11"/>
  <c r="I119" i="11" s="1"/>
  <c r="E119" i="11"/>
  <c r="I118" i="11"/>
  <c r="H118" i="11"/>
  <c r="E118" i="11"/>
  <c r="H117" i="11"/>
  <c r="I117" i="11" s="1"/>
  <c r="E117" i="11"/>
  <c r="I116" i="11"/>
  <c r="H116" i="11"/>
  <c r="E116" i="11"/>
  <c r="I115" i="11"/>
  <c r="H115" i="11"/>
  <c r="E115" i="11"/>
  <c r="H114" i="11"/>
  <c r="I114" i="11" s="1"/>
  <c r="E114" i="11"/>
  <c r="H113" i="11"/>
  <c r="I113" i="11" s="1"/>
  <c r="E113" i="11"/>
  <c r="H112" i="11"/>
  <c r="I112" i="11" s="1"/>
  <c r="E112" i="11"/>
  <c r="H111" i="11"/>
  <c r="I111" i="11" s="1"/>
  <c r="E111" i="11"/>
  <c r="H110" i="11"/>
  <c r="I110" i="11" s="1"/>
  <c r="E110" i="11"/>
  <c r="H109" i="11"/>
  <c r="I109" i="11" s="1"/>
  <c r="E109" i="11"/>
  <c r="I108" i="11"/>
  <c r="H108" i="11"/>
  <c r="E108" i="11"/>
  <c r="H107" i="11"/>
  <c r="I107" i="11" s="1"/>
  <c r="E107" i="11"/>
  <c r="H106" i="11"/>
  <c r="I106" i="11" s="1"/>
  <c r="E106" i="11"/>
  <c r="H105" i="11"/>
  <c r="I105" i="11" s="1"/>
  <c r="E105" i="11"/>
  <c r="H104" i="11"/>
  <c r="I104" i="11" s="1"/>
  <c r="E104" i="11"/>
  <c r="H103" i="11"/>
  <c r="I103" i="11" s="1"/>
  <c r="E103" i="11"/>
  <c r="H102" i="11"/>
  <c r="I102" i="11" s="1"/>
  <c r="E102" i="11"/>
  <c r="H101" i="11"/>
  <c r="I101" i="11" s="1"/>
  <c r="E101" i="11"/>
  <c r="H100" i="11"/>
  <c r="I100" i="11" s="1"/>
  <c r="E100" i="11"/>
  <c r="H99" i="11"/>
  <c r="I99" i="11" s="1"/>
  <c r="E99" i="11"/>
  <c r="H98" i="11"/>
  <c r="I98" i="11" s="1"/>
  <c r="E98" i="11"/>
  <c r="H97" i="11"/>
  <c r="I97" i="11" s="1"/>
  <c r="E97" i="11"/>
  <c r="H96" i="11"/>
  <c r="I96" i="11" s="1"/>
  <c r="E96" i="11"/>
  <c r="I95" i="11"/>
  <c r="H95" i="11"/>
  <c r="E95" i="11"/>
  <c r="H94" i="11"/>
  <c r="I94" i="11" s="1"/>
  <c r="E94" i="11"/>
  <c r="H93" i="11"/>
  <c r="I93" i="11" s="1"/>
  <c r="E93" i="11"/>
  <c r="H92" i="11"/>
  <c r="I92" i="11" s="1"/>
  <c r="E92" i="11"/>
  <c r="H91" i="11"/>
  <c r="I91" i="11" s="1"/>
  <c r="E91" i="11"/>
  <c r="H90" i="11"/>
  <c r="I90" i="11" s="1"/>
  <c r="E90" i="11"/>
  <c r="I89" i="11"/>
  <c r="H89" i="11"/>
  <c r="E89" i="11"/>
  <c r="I88" i="11"/>
  <c r="H88" i="11"/>
  <c r="E88" i="11"/>
  <c r="H87" i="11"/>
  <c r="I87" i="11" s="1"/>
  <c r="E87" i="11"/>
  <c r="I86" i="11"/>
  <c r="H86" i="11"/>
  <c r="E86" i="11"/>
  <c r="H85" i="11"/>
  <c r="I85" i="11" s="1"/>
  <c r="E85" i="11"/>
  <c r="H84" i="11"/>
  <c r="I84" i="11" s="1"/>
  <c r="E84" i="11"/>
  <c r="H83" i="11"/>
  <c r="I83" i="11" s="1"/>
  <c r="E83" i="11"/>
  <c r="H82" i="11"/>
  <c r="I82" i="11" s="1"/>
  <c r="E82" i="11"/>
  <c r="H81" i="11"/>
  <c r="I81" i="11" s="1"/>
  <c r="E81" i="11"/>
  <c r="H80" i="11"/>
  <c r="I80" i="11" s="1"/>
  <c r="E80" i="11"/>
  <c r="H79" i="11"/>
  <c r="I79" i="11" s="1"/>
  <c r="E79" i="11"/>
  <c r="H78" i="11"/>
  <c r="I78" i="11" s="1"/>
  <c r="E78" i="11"/>
  <c r="H77" i="11"/>
  <c r="I77" i="11" s="1"/>
  <c r="E77" i="11"/>
  <c r="H76" i="11"/>
  <c r="I76" i="11" s="1"/>
  <c r="E76" i="11"/>
  <c r="I75" i="11"/>
  <c r="H75" i="11"/>
  <c r="E75" i="11"/>
  <c r="H74" i="11"/>
  <c r="I74" i="11" s="1"/>
  <c r="E74" i="11"/>
  <c r="H73" i="11"/>
  <c r="I73" i="11" s="1"/>
  <c r="E73" i="11"/>
  <c r="H72" i="11"/>
  <c r="I72" i="11" s="1"/>
  <c r="E72" i="11"/>
  <c r="H71" i="11"/>
  <c r="I71" i="11" s="1"/>
  <c r="E71" i="11"/>
  <c r="H70" i="11"/>
  <c r="I70" i="11" s="1"/>
  <c r="E70" i="11"/>
  <c r="H69" i="11"/>
  <c r="I69" i="11" s="1"/>
  <c r="E69" i="11"/>
  <c r="H68" i="11"/>
  <c r="I68" i="11" s="1"/>
  <c r="E68" i="11"/>
  <c r="H67" i="11"/>
  <c r="I67" i="11" s="1"/>
  <c r="E67" i="11"/>
  <c r="I66" i="11"/>
  <c r="H66" i="11"/>
  <c r="E66" i="11"/>
  <c r="I65" i="11"/>
  <c r="H65" i="11"/>
  <c r="E65" i="11"/>
  <c r="H64" i="11"/>
  <c r="I64" i="11" s="1"/>
  <c r="E64" i="11"/>
  <c r="H63" i="11"/>
  <c r="I63" i="11" s="1"/>
  <c r="E63" i="11"/>
  <c r="H62" i="11"/>
  <c r="I62" i="11" s="1"/>
  <c r="E62" i="11"/>
  <c r="H61" i="11"/>
  <c r="I61" i="11" s="1"/>
  <c r="E61" i="11"/>
  <c r="H60" i="11"/>
  <c r="I60" i="11" s="1"/>
  <c r="E60" i="11"/>
  <c r="H59" i="11"/>
  <c r="I59" i="11" s="1"/>
  <c r="E59" i="11"/>
  <c r="H58" i="11"/>
  <c r="I58" i="11" s="1"/>
  <c r="E58" i="11"/>
  <c r="H57" i="11"/>
  <c r="I57" i="11" s="1"/>
  <c r="E57" i="11"/>
  <c r="I56" i="11"/>
  <c r="H56" i="11"/>
  <c r="E56" i="11"/>
  <c r="I55" i="11"/>
  <c r="H55" i="11"/>
  <c r="E55" i="11"/>
  <c r="H54" i="11"/>
  <c r="I54" i="11" s="1"/>
  <c r="E54" i="11"/>
  <c r="H53" i="11"/>
  <c r="I53" i="11" s="1"/>
  <c r="E53" i="11"/>
  <c r="H52" i="11"/>
  <c r="I52" i="11" s="1"/>
  <c r="E52" i="11"/>
  <c r="H51" i="11"/>
  <c r="I51" i="11" s="1"/>
  <c r="E51" i="11"/>
  <c r="H50" i="11"/>
  <c r="I50" i="11" s="1"/>
  <c r="E50" i="11"/>
  <c r="H49" i="11"/>
  <c r="I49" i="11" s="1"/>
  <c r="E49" i="11"/>
  <c r="I48" i="11"/>
  <c r="H48" i="11"/>
  <c r="E48" i="11"/>
  <c r="H47" i="11"/>
  <c r="I47" i="11" s="1"/>
  <c r="E47" i="11"/>
  <c r="I46" i="11"/>
  <c r="H46" i="11"/>
  <c r="E46" i="11"/>
  <c r="H45" i="11"/>
  <c r="I45" i="11" s="1"/>
  <c r="E45" i="11"/>
  <c r="H44" i="11"/>
  <c r="I44" i="11" s="1"/>
  <c r="E44" i="11"/>
  <c r="H43" i="11"/>
  <c r="I43" i="11" s="1"/>
  <c r="E43" i="11"/>
  <c r="I42" i="11"/>
  <c r="H42" i="11"/>
  <c r="E42" i="11"/>
  <c r="H41" i="11"/>
  <c r="I41" i="11" s="1"/>
  <c r="E41" i="11"/>
  <c r="H40" i="11"/>
  <c r="I40" i="11" s="1"/>
  <c r="E40" i="11"/>
  <c r="H39" i="11"/>
  <c r="I39" i="11" s="1"/>
  <c r="E39" i="11"/>
  <c r="H38" i="11"/>
  <c r="I38" i="11" s="1"/>
  <c r="E38" i="11"/>
  <c r="H37" i="11"/>
  <c r="I37" i="11" s="1"/>
  <c r="E37" i="11"/>
  <c r="H36" i="11"/>
  <c r="I36" i="11" s="1"/>
  <c r="E36" i="11"/>
  <c r="H35" i="11"/>
  <c r="I35" i="11" s="1"/>
  <c r="E35" i="11"/>
  <c r="H34" i="11"/>
  <c r="I34" i="11" s="1"/>
  <c r="E34" i="11"/>
  <c r="H33" i="11"/>
  <c r="I33" i="11" s="1"/>
  <c r="E33" i="11"/>
  <c r="I32" i="11"/>
  <c r="H32" i="11"/>
  <c r="E32" i="11"/>
  <c r="H31" i="11"/>
  <c r="I31" i="11" s="1"/>
  <c r="E31" i="11"/>
  <c r="H30" i="11"/>
  <c r="I30" i="11" s="1"/>
  <c r="E30" i="11"/>
  <c r="R29" i="11"/>
  <c r="H29" i="11"/>
  <c r="I29" i="11" s="1"/>
  <c r="E29" i="11"/>
  <c r="H28" i="11"/>
  <c r="I28" i="11" s="1"/>
  <c r="E28" i="11"/>
  <c r="Y27" i="11"/>
  <c r="H27" i="11"/>
  <c r="I27" i="11" s="1"/>
  <c r="E27" i="11"/>
  <c r="I26" i="11"/>
  <c r="H26" i="11"/>
  <c r="E26" i="11"/>
  <c r="W25" i="11"/>
  <c r="W30" i="11" s="1"/>
  <c r="H25" i="11"/>
  <c r="I25" i="11" s="1"/>
  <c r="E25" i="11"/>
  <c r="H24" i="11"/>
  <c r="I24" i="11" s="1"/>
  <c r="E24" i="11"/>
  <c r="H23" i="11"/>
  <c r="I23" i="11" s="1"/>
  <c r="E23" i="11"/>
  <c r="H22" i="11"/>
  <c r="I22" i="11" s="1"/>
  <c r="E22" i="11"/>
  <c r="T21" i="11"/>
  <c r="H21" i="11"/>
  <c r="I21" i="11" s="1"/>
  <c r="E21" i="11"/>
  <c r="H20" i="11"/>
  <c r="I20" i="11" s="1"/>
  <c r="E20" i="11"/>
  <c r="H19" i="11"/>
  <c r="I19" i="11" s="1"/>
  <c r="E19" i="11"/>
  <c r="E12" i="11"/>
  <c r="B14" i="11" s="1"/>
  <c r="B12" i="11"/>
  <c r="B11" i="11"/>
  <c r="E11" i="11" s="1"/>
  <c r="AA9" i="11"/>
  <c r="Z9" i="11"/>
  <c r="T9" i="11"/>
  <c r="L9" i="11"/>
  <c r="E8" i="11"/>
  <c r="S9" i="11"/>
  <c r="AA5" i="11"/>
  <c r="Z5" i="11"/>
  <c r="V5" i="11"/>
  <c r="U5" i="11"/>
  <c r="T5" i="11"/>
  <c r="S5" i="11"/>
  <c r="O3" i="11"/>
  <c r="N3" i="11"/>
  <c r="K3" i="11"/>
  <c r="E3" i="11"/>
  <c r="W24" i="11" s="1"/>
  <c r="D3" i="11"/>
  <c r="V24" i="11" s="1"/>
  <c r="H469" i="10"/>
  <c r="I469" i="10" s="1"/>
  <c r="E469" i="10"/>
  <c r="H468" i="10"/>
  <c r="I468" i="10" s="1"/>
  <c r="E468" i="10"/>
  <c r="H467" i="10"/>
  <c r="I467" i="10" s="1"/>
  <c r="E467" i="10"/>
  <c r="H466" i="10"/>
  <c r="I466" i="10" s="1"/>
  <c r="E466" i="10"/>
  <c r="H465" i="10"/>
  <c r="I465" i="10" s="1"/>
  <c r="E465" i="10"/>
  <c r="H464" i="10"/>
  <c r="I464" i="10" s="1"/>
  <c r="E464" i="10"/>
  <c r="H463" i="10"/>
  <c r="I463" i="10" s="1"/>
  <c r="E463" i="10"/>
  <c r="H462" i="10"/>
  <c r="I462" i="10" s="1"/>
  <c r="E462" i="10"/>
  <c r="H461" i="10"/>
  <c r="I461" i="10" s="1"/>
  <c r="E461" i="10"/>
  <c r="H460" i="10"/>
  <c r="I460" i="10" s="1"/>
  <c r="E460" i="10"/>
  <c r="H459" i="10"/>
  <c r="I459" i="10" s="1"/>
  <c r="E459" i="10"/>
  <c r="H458" i="10"/>
  <c r="I458" i="10" s="1"/>
  <c r="E458" i="10"/>
  <c r="H457" i="10"/>
  <c r="I457" i="10" s="1"/>
  <c r="E457" i="10"/>
  <c r="H456" i="10"/>
  <c r="I456" i="10" s="1"/>
  <c r="E456" i="10"/>
  <c r="H455" i="10"/>
  <c r="I455" i="10" s="1"/>
  <c r="E455" i="10"/>
  <c r="H454" i="10"/>
  <c r="I454" i="10" s="1"/>
  <c r="E454" i="10"/>
  <c r="H453" i="10"/>
  <c r="I453" i="10" s="1"/>
  <c r="E453" i="10"/>
  <c r="H452" i="10"/>
  <c r="I452" i="10" s="1"/>
  <c r="E452" i="10"/>
  <c r="H451" i="10"/>
  <c r="I451" i="10" s="1"/>
  <c r="E451" i="10"/>
  <c r="H450" i="10"/>
  <c r="I450" i="10" s="1"/>
  <c r="E450" i="10"/>
  <c r="H449" i="10"/>
  <c r="I449" i="10" s="1"/>
  <c r="E449" i="10"/>
  <c r="H448" i="10"/>
  <c r="I448" i="10" s="1"/>
  <c r="E448" i="10"/>
  <c r="H447" i="10"/>
  <c r="I447" i="10" s="1"/>
  <c r="E447" i="10"/>
  <c r="H446" i="10"/>
  <c r="I446" i="10" s="1"/>
  <c r="E446" i="10"/>
  <c r="H445" i="10"/>
  <c r="I445" i="10" s="1"/>
  <c r="E445" i="10"/>
  <c r="H444" i="10"/>
  <c r="I444" i="10" s="1"/>
  <c r="E444" i="10"/>
  <c r="H443" i="10"/>
  <c r="I443" i="10" s="1"/>
  <c r="E443" i="10"/>
  <c r="H442" i="10"/>
  <c r="I442" i="10" s="1"/>
  <c r="E442" i="10"/>
  <c r="H441" i="10"/>
  <c r="I441" i="10" s="1"/>
  <c r="E441" i="10"/>
  <c r="H440" i="10"/>
  <c r="I440" i="10" s="1"/>
  <c r="E440" i="10"/>
  <c r="H439" i="10"/>
  <c r="I439" i="10" s="1"/>
  <c r="E439" i="10"/>
  <c r="H438" i="10"/>
  <c r="I438" i="10" s="1"/>
  <c r="E438" i="10"/>
  <c r="H437" i="10"/>
  <c r="I437" i="10" s="1"/>
  <c r="E437" i="10"/>
  <c r="H436" i="10"/>
  <c r="I436" i="10" s="1"/>
  <c r="E436" i="10"/>
  <c r="H435" i="10"/>
  <c r="I435" i="10" s="1"/>
  <c r="E435" i="10"/>
  <c r="H434" i="10"/>
  <c r="I434" i="10" s="1"/>
  <c r="E434" i="10"/>
  <c r="H433" i="10"/>
  <c r="I433" i="10" s="1"/>
  <c r="E433" i="10"/>
  <c r="H432" i="10"/>
  <c r="I432" i="10" s="1"/>
  <c r="E432" i="10"/>
  <c r="H431" i="10"/>
  <c r="I431" i="10" s="1"/>
  <c r="E431" i="10"/>
  <c r="H430" i="10"/>
  <c r="I430" i="10" s="1"/>
  <c r="E430" i="10"/>
  <c r="H429" i="10"/>
  <c r="I429" i="10" s="1"/>
  <c r="E429" i="10"/>
  <c r="H428" i="10"/>
  <c r="I428" i="10" s="1"/>
  <c r="E428" i="10"/>
  <c r="H427" i="10"/>
  <c r="I427" i="10" s="1"/>
  <c r="E427" i="10"/>
  <c r="H426" i="10"/>
  <c r="I426" i="10" s="1"/>
  <c r="E426" i="10"/>
  <c r="H425" i="10"/>
  <c r="I425" i="10" s="1"/>
  <c r="E425" i="10"/>
  <c r="H424" i="10"/>
  <c r="I424" i="10" s="1"/>
  <c r="E424" i="10"/>
  <c r="H423" i="10"/>
  <c r="I423" i="10" s="1"/>
  <c r="E423" i="10"/>
  <c r="H422" i="10"/>
  <c r="I422" i="10" s="1"/>
  <c r="E422" i="10"/>
  <c r="H421" i="10"/>
  <c r="I421" i="10" s="1"/>
  <c r="E421" i="10"/>
  <c r="H420" i="10"/>
  <c r="I420" i="10" s="1"/>
  <c r="E420" i="10"/>
  <c r="H419" i="10"/>
  <c r="I419" i="10" s="1"/>
  <c r="E419" i="10"/>
  <c r="H418" i="10"/>
  <c r="I418" i="10" s="1"/>
  <c r="E418" i="10"/>
  <c r="H417" i="10"/>
  <c r="I417" i="10" s="1"/>
  <c r="E417" i="10"/>
  <c r="H416" i="10"/>
  <c r="I416" i="10" s="1"/>
  <c r="E416" i="10"/>
  <c r="H415" i="10"/>
  <c r="I415" i="10" s="1"/>
  <c r="E415" i="10"/>
  <c r="H414" i="10"/>
  <c r="I414" i="10" s="1"/>
  <c r="E414" i="10"/>
  <c r="H413" i="10"/>
  <c r="I413" i="10" s="1"/>
  <c r="E413" i="10"/>
  <c r="H412" i="10"/>
  <c r="I412" i="10" s="1"/>
  <c r="E412" i="10"/>
  <c r="H411" i="10"/>
  <c r="I411" i="10" s="1"/>
  <c r="E411" i="10"/>
  <c r="H410" i="10"/>
  <c r="I410" i="10" s="1"/>
  <c r="E410" i="10"/>
  <c r="H409" i="10"/>
  <c r="I409" i="10" s="1"/>
  <c r="E409" i="10"/>
  <c r="H408" i="10"/>
  <c r="I408" i="10" s="1"/>
  <c r="E408" i="10"/>
  <c r="H407" i="10"/>
  <c r="I407" i="10" s="1"/>
  <c r="E407" i="10"/>
  <c r="H406" i="10"/>
  <c r="I406" i="10" s="1"/>
  <c r="E406" i="10"/>
  <c r="H405" i="10"/>
  <c r="I405" i="10" s="1"/>
  <c r="E405" i="10"/>
  <c r="H404" i="10"/>
  <c r="I404" i="10" s="1"/>
  <c r="E404" i="10"/>
  <c r="H403" i="10"/>
  <c r="I403" i="10" s="1"/>
  <c r="E403" i="10"/>
  <c r="H402" i="10"/>
  <c r="I402" i="10" s="1"/>
  <c r="E402" i="10"/>
  <c r="H401" i="10"/>
  <c r="I401" i="10" s="1"/>
  <c r="E401" i="10"/>
  <c r="H400" i="10"/>
  <c r="I400" i="10" s="1"/>
  <c r="E400" i="10"/>
  <c r="H399" i="10"/>
  <c r="I399" i="10" s="1"/>
  <c r="E399" i="10"/>
  <c r="H398" i="10"/>
  <c r="I398" i="10" s="1"/>
  <c r="E398" i="10"/>
  <c r="H397" i="10"/>
  <c r="I397" i="10" s="1"/>
  <c r="E397" i="10"/>
  <c r="H396" i="10"/>
  <c r="I396" i="10" s="1"/>
  <c r="E396" i="10"/>
  <c r="H395" i="10"/>
  <c r="I395" i="10" s="1"/>
  <c r="E395" i="10"/>
  <c r="H394" i="10"/>
  <c r="I394" i="10" s="1"/>
  <c r="E394" i="10"/>
  <c r="H393" i="10"/>
  <c r="I393" i="10" s="1"/>
  <c r="E393" i="10"/>
  <c r="H392" i="10"/>
  <c r="I392" i="10" s="1"/>
  <c r="E392" i="10"/>
  <c r="H391" i="10"/>
  <c r="I391" i="10" s="1"/>
  <c r="E391" i="10"/>
  <c r="H390" i="10"/>
  <c r="I390" i="10" s="1"/>
  <c r="E390" i="10"/>
  <c r="H389" i="10"/>
  <c r="I389" i="10" s="1"/>
  <c r="E389" i="10"/>
  <c r="H388" i="10"/>
  <c r="I388" i="10" s="1"/>
  <c r="E388" i="10"/>
  <c r="H387" i="10"/>
  <c r="I387" i="10" s="1"/>
  <c r="E387" i="10"/>
  <c r="H386" i="10"/>
  <c r="I386" i="10" s="1"/>
  <c r="E386" i="10"/>
  <c r="H385" i="10"/>
  <c r="I385" i="10" s="1"/>
  <c r="E385" i="10"/>
  <c r="H384" i="10"/>
  <c r="I384" i="10" s="1"/>
  <c r="E384" i="10"/>
  <c r="H383" i="10"/>
  <c r="I383" i="10" s="1"/>
  <c r="E383" i="10"/>
  <c r="H382" i="10"/>
  <c r="I382" i="10" s="1"/>
  <c r="E382" i="10"/>
  <c r="H381" i="10"/>
  <c r="I381" i="10" s="1"/>
  <c r="E381" i="10"/>
  <c r="H380" i="10"/>
  <c r="I380" i="10" s="1"/>
  <c r="E380" i="10"/>
  <c r="H379" i="10"/>
  <c r="I379" i="10" s="1"/>
  <c r="E379" i="10"/>
  <c r="H378" i="10"/>
  <c r="I378" i="10" s="1"/>
  <c r="E378" i="10"/>
  <c r="H377" i="10"/>
  <c r="I377" i="10" s="1"/>
  <c r="E377" i="10"/>
  <c r="H376" i="10"/>
  <c r="I376" i="10" s="1"/>
  <c r="E376" i="10"/>
  <c r="H375" i="10"/>
  <c r="I375" i="10" s="1"/>
  <c r="E375" i="10"/>
  <c r="H374" i="10"/>
  <c r="I374" i="10" s="1"/>
  <c r="E374" i="10"/>
  <c r="H373" i="10"/>
  <c r="I373" i="10" s="1"/>
  <c r="E373" i="10"/>
  <c r="H372" i="10"/>
  <c r="I372" i="10" s="1"/>
  <c r="E372" i="10"/>
  <c r="H371" i="10"/>
  <c r="I371" i="10" s="1"/>
  <c r="E371" i="10"/>
  <c r="H370" i="10"/>
  <c r="I370" i="10" s="1"/>
  <c r="E370" i="10"/>
  <c r="H369" i="10"/>
  <c r="I369" i="10" s="1"/>
  <c r="E369" i="10"/>
  <c r="H368" i="10"/>
  <c r="I368" i="10" s="1"/>
  <c r="E368" i="10"/>
  <c r="H367" i="10"/>
  <c r="I367" i="10" s="1"/>
  <c r="E367" i="10"/>
  <c r="H366" i="10"/>
  <c r="I366" i="10" s="1"/>
  <c r="E366" i="10"/>
  <c r="H365" i="10"/>
  <c r="I365" i="10" s="1"/>
  <c r="E365" i="10"/>
  <c r="H364" i="10"/>
  <c r="I364" i="10" s="1"/>
  <c r="E364" i="10"/>
  <c r="H363" i="10"/>
  <c r="I363" i="10" s="1"/>
  <c r="E363" i="10"/>
  <c r="H362" i="10"/>
  <c r="I362" i="10" s="1"/>
  <c r="E362" i="10"/>
  <c r="H361" i="10"/>
  <c r="I361" i="10" s="1"/>
  <c r="E361" i="10"/>
  <c r="H360" i="10"/>
  <c r="I360" i="10" s="1"/>
  <c r="E360" i="10"/>
  <c r="H359" i="10"/>
  <c r="I359" i="10" s="1"/>
  <c r="E359" i="10"/>
  <c r="H358" i="10"/>
  <c r="I358" i="10" s="1"/>
  <c r="E358" i="10"/>
  <c r="H357" i="10"/>
  <c r="I357" i="10" s="1"/>
  <c r="E357" i="10"/>
  <c r="H356" i="10"/>
  <c r="I356" i="10" s="1"/>
  <c r="E356" i="10"/>
  <c r="H355" i="10"/>
  <c r="I355" i="10" s="1"/>
  <c r="E355" i="10"/>
  <c r="H354" i="10"/>
  <c r="I354" i="10" s="1"/>
  <c r="E354" i="10"/>
  <c r="H353" i="10"/>
  <c r="I353" i="10" s="1"/>
  <c r="E353" i="10"/>
  <c r="H352" i="10"/>
  <c r="I352" i="10" s="1"/>
  <c r="E352" i="10"/>
  <c r="H351" i="10"/>
  <c r="I351" i="10" s="1"/>
  <c r="E351" i="10"/>
  <c r="H350" i="10"/>
  <c r="I350" i="10" s="1"/>
  <c r="E350" i="10"/>
  <c r="H349" i="10"/>
  <c r="I349" i="10" s="1"/>
  <c r="E349" i="10"/>
  <c r="H348" i="10"/>
  <c r="I348" i="10" s="1"/>
  <c r="E348" i="10"/>
  <c r="H347" i="10"/>
  <c r="I347" i="10" s="1"/>
  <c r="E347" i="10"/>
  <c r="H346" i="10"/>
  <c r="I346" i="10" s="1"/>
  <c r="E346" i="10"/>
  <c r="H345" i="10"/>
  <c r="I345" i="10" s="1"/>
  <c r="E345" i="10"/>
  <c r="H344" i="10"/>
  <c r="I344" i="10" s="1"/>
  <c r="E344" i="10"/>
  <c r="H343" i="10"/>
  <c r="I343" i="10" s="1"/>
  <c r="E343" i="10"/>
  <c r="H342" i="10"/>
  <c r="I342" i="10" s="1"/>
  <c r="E342" i="10"/>
  <c r="H341" i="10"/>
  <c r="I341" i="10" s="1"/>
  <c r="E341" i="10"/>
  <c r="H340" i="10"/>
  <c r="I340" i="10" s="1"/>
  <c r="E340" i="10"/>
  <c r="H339" i="10"/>
  <c r="I339" i="10" s="1"/>
  <c r="E339" i="10"/>
  <c r="H338" i="10"/>
  <c r="I338" i="10" s="1"/>
  <c r="E338" i="10"/>
  <c r="H337" i="10"/>
  <c r="I337" i="10" s="1"/>
  <c r="E337" i="10"/>
  <c r="H336" i="10"/>
  <c r="I336" i="10" s="1"/>
  <c r="E336" i="10"/>
  <c r="H335" i="10"/>
  <c r="I335" i="10" s="1"/>
  <c r="E335" i="10"/>
  <c r="H334" i="10"/>
  <c r="I334" i="10" s="1"/>
  <c r="E334" i="10"/>
  <c r="H333" i="10"/>
  <c r="I333" i="10" s="1"/>
  <c r="E333" i="10"/>
  <c r="H332" i="10"/>
  <c r="I332" i="10" s="1"/>
  <c r="E332" i="10"/>
  <c r="H331" i="10"/>
  <c r="I331" i="10" s="1"/>
  <c r="E331" i="10"/>
  <c r="H330" i="10"/>
  <c r="I330" i="10" s="1"/>
  <c r="E330" i="10"/>
  <c r="H329" i="10"/>
  <c r="I329" i="10" s="1"/>
  <c r="E329" i="10"/>
  <c r="H328" i="10"/>
  <c r="I328" i="10" s="1"/>
  <c r="E328" i="10"/>
  <c r="H327" i="10"/>
  <c r="I327" i="10" s="1"/>
  <c r="E327" i="10"/>
  <c r="H326" i="10"/>
  <c r="I326" i="10" s="1"/>
  <c r="E326" i="10"/>
  <c r="H325" i="10"/>
  <c r="I325" i="10" s="1"/>
  <c r="E325" i="10"/>
  <c r="H324" i="10"/>
  <c r="I324" i="10" s="1"/>
  <c r="E324" i="10"/>
  <c r="H323" i="10"/>
  <c r="I323" i="10" s="1"/>
  <c r="E323" i="10"/>
  <c r="H322" i="10"/>
  <c r="I322" i="10" s="1"/>
  <c r="E322" i="10"/>
  <c r="H321" i="10"/>
  <c r="I321" i="10" s="1"/>
  <c r="E321" i="10"/>
  <c r="H320" i="10"/>
  <c r="I320" i="10" s="1"/>
  <c r="E320" i="10"/>
  <c r="H319" i="10"/>
  <c r="I319" i="10" s="1"/>
  <c r="E319" i="10"/>
  <c r="H318" i="10"/>
  <c r="I318" i="10" s="1"/>
  <c r="E318" i="10"/>
  <c r="H317" i="10"/>
  <c r="I317" i="10" s="1"/>
  <c r="E317" i="10"/>
  <c r="H316" i="10"/>
  <c r="I316" i="10" s="1"/>
  <c r="E316" i="10"/>
  <c r="H315" i="10"/>
  <c r="I315" i="10" s="1"/>
  <c r="E315" i="10"/>
  <c r="H314" i="10"/>
  <c r="I314" i="10" s="1"/>
  <c r="E314" i="10"/>
  <c r="H313" i="10"/>
  <c r="I313" i="10" s="1"/>
  <c r="E313" i="10"/>
  <c r="H312" i="10"/>
  <c r="I312" i="10" s="1"/>
  <c r="E312" i="10"/>
  <c r="H311" i="10"/>
  <c r="I311" i="10" s="1"/>
  <c r="E311" i="10"/>
  <c r="H310" i="10"/>
  <c r="I310" i="10" s="1"/>
  <c r="E310" i="10"/>
  <c r="H309" i="10"/>
  <c r="I309" i="10" s="1"/>
  <c r="E309" i="10"/>
  <c r="H308" i="10"/>
  <c r="I308" i="10" s="1"/>
  <c r="E308" i="10"/>
  <c r="H307" i="10"/>
  <c r="I307" i="10" s="1"/>
  <c r="E307" i="10"/>
  <c r="H306" i="10"/>
  <c r="I306" i="10" s="1"/>
  <c r="E306" i="10"/>
  <c r="H305" i="10"/>
  <c r="I305" i="10" s="1"/>
  <c r="E305" i="10"/>
  <c r="H304" i="10"/>
  <c r="I304" i="10" s="1"/>
  <c r="E304" i="10"/>
  <c r="H303" i="10"/>
  <c r="I303" i="10" s="1"/>
  <c r="E303" i="10"/>
  <c r="H302" i="10"/>
  <c r="I302" i="10" s="1"/>
  <c r="E302" i="10"/>
  <c r="H301" i="10"/>
  <c r="I301" i="10" s="1"/>
  <c r="E301" i="10"/>
  <c r="H300" i="10"/>
  <c r="I300" i="10" s="1"/>
  <c r="E300" i="10"/>
  <c r="H299" i="10"/>
  <c r="I299" i="10" s="1"/>
  <c r="E299" i="10"/>
  <c r="H298" i="10"/>
  <c r="I298" i="10" s="1"/>
  <c r="E298" i="10"/>
  <c r="H297" i="10"/>
  <c r="I297" i="10" s="1"/>
  <c r="E297" i="10"/>
  <c r="H296" i="10"/>
  <c r="I296" i="10" s="1"/>
  <c r="E296" i="10"/>
  <c r="H295" i="10"/>
  <c r="I295" i="10" s="1"/>
  <c r="E295" i="10"/>
  <c r="H294" i="10"/>
  <c r="I294" i="10" s="1"/>
  <c r="E294" i="10"/>
  <c r="H293" i="10"/>
  <c r="I293" i="10" s="1"/>
  <c r="E293" i="10"/>
  <c r="H292" i="10"/>
  <c r="I292" i="10" s="1"/>
  <c r="E292" i="10"/>
  <c r="H291" i="10"/>
  <c r="I291" i="10" s="1"/>
  <c r="E291" i="10"/>
  <c r="H290" i="10"/>
  <c r="I290" i="10" s="1"/>
  <c r="E290" i="10"/>
  <c r="H289" i="10"/>
  <c r="I289" i="10" s="1"/>
  <c r="E289" i="10"/>
  <c r="H288" i="10"/>
  <c r="I288" i="10" s="1"/>
  <c r="E288" i="10"/>
  <c r="H287" i="10"/>
  <c r="I287" i="10" s="1"/>
  <c r="E287" i="10"/>
  <c r="H286" i="10"/>
  <c r="I286" i="10" s="1"/>
  <c r="E286" i="10"/>
  <c r="H285" i="10"/>
  <c r="I285" i="10" s="1"/>
  <c r="E285" i="10"/>
  <c r="H284" i="10"/>
  <c r="I284" i="10" s="1"/>
  <c r="E284" i="10"/>
  <c r="H283" i="10"/>
  <c r="I283" i="10" s="1"/>
  <c r="E283" i="10"/>
  <c r="H282" i="10"/>
  <c r="I282" i="10" s="1"/>
  <c r="E282" i="10"/>
  <c r="H281" i="10"/>
  <c r="I281" i="10" s="1"/>
  <c r="E281" i="10"/>
  <c r="H280" i="10"/>
  <c r="I280" i="10" s="1"/>
  <c r="E280" i="10"/>
  <c r="H279" i="10"/>
  <c r="I279" i="10" s="1"/>
  <c r="E279" i="10"/>
  <c r="H278" i="10"/>
  <c r="I278" i="10" s="1"/>
  <c r="E278" i="10"/>
  <c r="H277" i="10"/>
  <c r="I277" i="10" s="1"/>
  <c r="E277" i="10"/>
  <c r="H276" i="10"/>
  <c r="I276" i="10" s="1"/>
  <c r="E276" i="10"/>
  <c r="H275" i="10"/>
  <c r="I275" i="10" s="1"/>
  <c r="E275" i="10"/>
  <c r="H274" i="10"/>
  <c r="I274" i="10" s="1"/>
  <c r="E274" i="10"/>
  <c r="H273" i="10"/>
  <c r="I273" i="10" s="1"/>
  <c r="E273" i="10"/>
  <c r="H272" i="10"/>
  <c r="I272" i="10" s="1"/>
  <c r="E272" i="10"/>
  <c r="H271" i="10"/>
  <c r="I271" i="10" s="1"/>
  <c r="E271" i="10"/>
  <c r="H270" i="10"/>
  <c r="I270" i="10" s="1"/>
  <c r="E270" i="10"/>
  <c r="H269" i="10"/>
  <c r="I269" i="10" s="1"/>
  <c r="E269" i="10"/>
  <c r="H268" i="10"/>
  <c r="I268" i="10" s="1"/>
  <c r="E268" i="10"/>
  <c r="H267" i="10"/>
  <c r="I267" i="10" s="1"/>
  <c r="E267" i="10"/>
  <c r="H266" i="10"/>
  <c r="I266" i="10" s="1"/>
  <c r="E266" i="10"/>
  <c r="H265" i="10"/>
  <c r="I265" i="10" s="1"/>
  <c r="E265" i="10"/>
  <c r="H264" i="10"/>
  <c r="I264" i="10" s="1"/>
  <c r="E264" i="10"/>
  <c r="H263" i="10"/>
  <c r="I263" i="10" s="1"/>
  <c r="E263" i="10"/>
  <c r="H262" i="10"/>
  <c r="I262" i="10" s="1"/>
  <c r="E262" i="10"/>
  <c r="H261" i="10"/>
  <c r="I261" i="10" s="1"/>
  <c r="E261" i="10"/>
  <c r="H260" i="10"/>
  <c r="I260" i="10" s="1"/>
  <c r="E260" i="10"/>
  <c r="H259" i="10"/>
  <c r="I259" i="10" s="1"/>
  <c r="E259" i="10"/>
  <c r="H258" i="10"/>
  <c r="I258" i="10" s="1"/>
  <c r="E258" i="10"/>
  <c r="H257" i="10"/>
  <c r="I257" i="10" s="1"/>
  <c r="E257" i="10"/>
  <c r="H256" i="10"/>
  <c r="I256" i="10" s="1"/>
  <c r="E256" i="10"/>
  <c r="H255" i="10"/>
  <c r="I255" i="10" s="1"/>
  <c r="E255" i="10"/>
  <c r="H254" i="10"/>
  <c r="I254" i="10" s="1"/>
  <c r="E254" i="10"/>
  <c r="H253" i="10"/>
  <c r="I253" i="10" s="1"/>
  <c r="E253" i="10"/>
  <c r="H252" i="10"/>
  <c r="I252" i="10" s="1"/>
  <c r="E252" i="10"/>
  <c r="H251" i="10"/>
  <c r="I251" i="10" s="1"/>
  <c r="E251" i="10"/>
  <c r="H250" i="10"/>
  <c r="I250" i="10" s="1"/>
  <c r="E250" i="10"/>
  <c r="H249" i="10"/>
  <c r="I249" i="10" s="1"/>
  <c r="E249" i="10"/>
  <c r="H248" i="10"/>
  <c r="I248" i="10" s="1"/>
  <c r="E248" i="10"/>
  <c r="H247" i="10"/>
  <c r="I247" i="10" s="1"/>
  <c r="E247" i="10"/>
  <c r="H246" i="10"/>
  <c r="I246" i="10" s="1"/>
  <c r="E246" i="10"/>
  <c r="H245" i="10"/>
  <c r="I245" i="10" s="1"/>
  <c r="E245" i="10"/>
  <c r="H244" i="10"/>
  <c r="I244" i="10" s="1"/>
  <c r="E244" i="10"/>
  <c r="H243" i="10"/>
  <c r="I243" i="10" s="1"/>
  <c r="E243" i="10"/>
  <c r="H242" i="10"/>
  <c r="I242" i="10" s="1"/>
  <c r="E242" i="10"/>
  <c r="H241" i="10"/>
  <c r="I241" i="10" s="1"/>
  <c r="E241" i="10"/>
  <c r="H240" i="10"/>
  <c r="I240" i="10" s="1"/>
  <c r="E240" i="10"/>
  <c r="H239" i="10"/>
  <c r="I239" i="10" s="1"/>
  <c r="E239" i="10"/>
  <c r="H238" i="10"/>
  <c r="I238" i="10" s="1"/>
  <c r="E238" i="10"/>
  <c r="H237" i="10"/>
  <c r="I237" i="10" s="1"/>
  <c r="E237" i="10"/>
  <c r="H236" i="10"/>
  <c r="I236" i="10" s="1"/>
  <c r="E236" i="10"/>
  <c r="H235" i="10"/>
  <c r="I235" i="10" s="1"/>
  <c r="E235" i="10"/>
  <c r="H234" i="10"/>
  <c r="I234" i="10" s="1"/>
  <c r="E234" i="10"/>
  <c r="H233" i="10"/>
  <c r="I233" i="10" s="1"/>
  <c r="E233" i="10"/>
  <c r="H232" i="10"/>
  <c r="I232" i="10" s="1"/>
  <c r="E232" i="10"/>
  <c r="H231" i="10"/>
  <c r="I231" i="10" s="1"/>
  <c r="E231" i="10"/>
  <c r="H230" i="10"/>
  <c r="I230" i="10" s="1"/>
  <c r="E230" i="10"/>
  <c r="H229" i="10"/>
  <c r="I229" i="10" s="1"/>
  <c r="E229" i="10"/>
  <c r="H228" i="10"/>
  <c r="I228" i="10" s="1"/>
  <c r="E228" i="10"/>
  <c r="H227" i="10"/>
  <c r="I227" i="10" s="1"/>
  <c r="E227" i="10"/>
  <c r="H226" i="10"/>
  <c r="I226" i="10" s="1"/>
  <c r="E226" i="10"/>
  <c r="H225" i="10"/>
  <c r="I225" i="10" s="1"/>
  <c r="E225" i="10"/>
  <c r="H224" i="10"/>
  <c r="I224" i="10" s="1"/>
  <c r="E224" i="10"/>
  <c r="H223" i="10"/>
  <c r="I223" i="10" s="1"/>
  <c r="E223" i="10"/>
  <c r="H222" i="10"/>
  <c r="I222" i="10" s="1"/>
  <c r="E222" i="10"/>
  <c r="H221" i="10"/>
  <c r="I221" i="10" s="1"/>
  <c r="E221" i="10"/>
  <c r="H220" i="10"/>
  <c r="I220" i="10" s="1"/>
  <c r="E220" i="10"/>
  <c r="H219" i="10"/>
  <c r="I219" i="10" s="1"/>
  <c r="E219" i="10"/>
  <c r="H218" i="10"/>
  <c r="I218" i="10" s="1"/>
  <c r="E218" i="10"/>
  <c r="H217" i="10"/>
  <c r="I217" i="10" s="1"/>
  <c r="E217" i="10"/>
  <c r="H216" i="10"/>
  <c r="I216" i="10" s="1"/>
  <c r="E216" i="10"/>
  <c r="H215" i="10"/>
  <c r="I215" i="10" s="1"/>
  <c r="E215" i="10"/>
  <c r="H214" i="10"/>
  <c r="I214" i="10" s="1"/>
  <c r="E214" i="10"/>
  <c r="H213" i="10"/>
  <c r="I213" i="10" s="1"/>
  <c r="E213" i="10"/>
  <c r="H212" i="10"/>
  <c r="I212" i="10" s="1"/>
  <c r="E212" i="10"/>
  <c r="H211" i="10"/>
  <c r="I211" i="10" s="1"/>
  <c r="E211" i="10"/>
  <c r="H210" i="10"/>
  <c r="I210" i="10" s="1"/>
  <c r="E210" i="10"/>
  <c r="H209" i="10"/>
  <c r="I209" i="10" s="1"/>
  <c r="E209" i="10"/>
  <c r="H208" i="10"/>
  <c r="I208" i="10" s="1"/>
  <c r="E208" i="10"/>
  <c r="H207" i="10"/>
  <c r="I207" i="10" s="1"/>
  <c r="E207" i="10"/>
  <c r="H206" i="10"/>
  <c r="I206" i="10" s="1"/>
  <c r="E206" i="10"/>
  <c r="H205" i="10"/>
  <c r="I205" i="10" s="1"/>
  <c r="E205" i="10"/>
  <c r="H204" i="10"/>
  <c r="I204" i="10" s="1"/>
  <c r="E204" i="10"/>
  <c r="H203" i="10"/>
  <c r="I203" i="10" s="1"/>
  <c r="E203" i="10"/>
  <c r="H202" i="10"/>
  <c r="I202" i="10" s="1"/>
  <c r="E202" i="10"/>
  <c r="H201" i="10"/>
  <c r="I201" i="10" s="1"/>
  <c r="E201" i="10"/>
  <c r="H200" i="10"/>
  <c r="I200" i="10" s="1"/>
  <c r="E200" i="10"/>
  <c r="H199" i="10"/>
  <c r="I199" i="10" s="1"/>
  <c r="E199" i="10"/>
  <c r="H198" i="10"/>
  <c r="I198" i="10" s="1"/>
  <c r="E198" i="10"/>
  <c r="H197" i="10"/>
  <c r="I197" i="10" s="1"/>
  <c r="E197" i="10"/>
  <c r="H196" i="10"/>
  <c r="I196" i="10" s="1"/>
  <c r="E196" i="10"/>
  <c r="H195" i="10"/>
  <c r="I195" i="10" s="1"/>
  <c r="E195" i="10"/>
  <c r="H194" i="10"/>
  <c r="I194" i="10" s="1"/>
  <c r="E194" i="10"/>
  <c r="H193" i="10"/>
  <c r="I193" i="10" s="1"/>
  <c r="E193" i="10"/>
  <c r="H192" i="10"/>
  <c r="I192" i="10" s="1"/>
  <c r="E192" i="10"/>
  <c r="H191" i="10"/>
  <c r="I191" i="10" s="1"/>
  <c r="E191" i="10"/>
  <c r="H190" i="10"/>
  <c r="I190" i="10" s="1"/>
  <c r="E190" i="10"/>
  <c r="H189" i="10"/>
  <c r="I189" i="10" s="1"/>
  <c r="E189" i="10"/>
  <c r="H188" i="10"/>
  <c r="I188" i="10" s="1"/>
  <c r="E188" i="10"/>
  <c r="H187" i="10"/>
  <c r="I187" i="10" s="1"/>
  <c r="E187" i="10"/>
  <c r="H186" i="10"/>
  <c r="I186" i="10" s="1"/>
  <c r="E186" i="10"/>
  <c r="H185" i="10"/>
  <c r="I185" i="10" s="1"/>
  <c r="E185" i="10"/>
  <c r="H184" i="10"/>
  <c r="I184" i="10" s="1"/>
  <c r="E184" i="10"/>
  <c r="H183" i="10"/>
  <c r="I183" i="10" s="1"/>
  <c r="E183" i="10"/>
  <c r="H182" i="10"/>
  <c r="I182" i="10" s="1"/>
  <c r="E182" i="10"/>
  <c r="H181" i="10"/>
  <c r="I181" i="10" s="1"/>
  <c r="E181" i="10"/>
  <c r="H180" i="10"/>
  <c r="I180" i="10" s="1"/>
  <c r="E180" i="10"/>
  <c r="H179" i="10"/>
  <c r="I179" i="10" s="1"/>
  <c r="E179" i="10"/>
  <c r="H178" i="10"/>
  <c r="I178" i="10" s="1"/>
  <c r="E178" i="10"/>
  <c r="H177" i="10"/>
  <c r="I177" i="10" s="1"/>
  <c r="E177" i="10"/>
  <c r="H176" i="10"/>
  <c r="I176" i="10" s="1"/>
  <c r="E176" i="10"/>
  <c r="H175" i="10"/>
  <c r="I175" i="10" s="1"/>
  <c r="E175" i="10"/>
  <c r="H174" i="10"/>
  <c r="I174" i="10" s="1"/>
  <c r="E174" i="10"/>
  <c r="H173" i="10"/>
  <c r="I173" i="10" s="1"/>
  <c r="E173" i="10"/>
  <c r="H172" i="10"/>
  <c r="I172" i="10" s="1"/>
  <c r="E172" i="10"/>
  <c r="H171" i="10"/>
  <c r="I171" i="10" s="1"/>
  <c r="E171" i="10"/>
  <c r="H170" i="10"/>
  <c r="I170" i="10" s="1"/>
  <c r="E170" i="10"/>
  <c r="H169" i="10"/>
  <c r="I169" i="10" s="1"/>
  <c r="E169" i="10"/>
  <c r="H168" i="10"/>
  <c r="I168" i="10" s="1"/>
  <c r="E168" i="10"/>
  <c r="H167" i="10"/>
  <c r="I167" i="10" s="1"/>
  <c r="E167" i="10"/>
  <c r="H166" i="10"/>
  <c r="I166" i="10" s="1"/>
  <c r="E166" i="10"/>
  <c r="H165" i="10"/>
  <c r="I165" i="10" s="1"/>
  <c r="E165" i="10"/>
  <c r="H164" i="10"/>
  <c r="I164" i="10" s="1"/>
  <c r="E164" i="10"/>
  <c r="H163" i="10"/>
  <c r="I163" i="10" s="1"/>
  <c r="E163" i="10"/>
  <c r="H162" i="10"/>
  <c r="I162" i="10" s="1"/>
  <c r="E162" i="10"/>
  <c r="H161" i="10"/>
  <c r="I161" i="10" s="1"/>
  <c r="E161" i="10"/>
  <c r="H160" i="10"/>
  <c r="I160" i="10" s="1"/>
  <c r="E160" i="10"/>
  <c r="H159" i="10"/>
  <c r="I159" i="10" s="1"/>
  <c r="E159" i="10"/>
  <c r="H158" i="10"/>
  <c r="I158" i="10" s="1"/>
  <c r="E158" i="10"/>
  <c r="H157" i="10"/>
  <c r="I157" i="10" s="1"/>
  <c r="E157" i="10"/>
  <c r="H156" i="10"/>
  <c r="I156" i="10" s="1"/>
  <c r="E156" i="10"/>
  <c r="H155" i="10"/>
  <c r="I155" i="10" s="1"/>
  <c r="E155" i="10"/>
  <c r="H154" i="10"/>
  <c r="I154" i="10" s="1"/>
  <c r="E154" i="10"/>
  <c r="H153" i="10"/>
  <c r="I153" i="10" s="1"/>
  <c r="E153" i="10"/>
  <c r="H152" i="10"/>
  <c r="I152" i="10" s="1"/>
  <c r="E152" i="10"/>
  <c r="H151" i="10"/>
  <c r="I151" i="10" s="1"/>
  <c r="E151" i="10"/>
  <c r="H150" i="10"/>
  <c r="I150" i="10" s="1"/>
  <c r="E150" i="10"/>
  <c r="H149" i="10"/>
  <c r="I149" i="10" s="1"/>
  <c r="E149" i="10"/>
  <c r="H148" i="10"/>
  <c r="I148" i="10" s="1"/>
  <c r="E148" i="10"/>
  <c r="H147" i="10"/>
  <c r="I147" i="10" s="1"/>
  <c r="E147" i="10"/>
  <c r="H146" i="10"/>
  <c r="I146" i="10" s="1"/>
  <c r="E146" i="10"/>
  <c r="H145" i="10"/>
  <c r="I145" i="10" s="1"/>
  <c r="E145" i="10"/>
  <c r="H144" i="10"/>
  <c r="I144" i="10" s="1"/>
  <c r="E144" i="10"/>
  <c r="H143" i="10"/>
  <c r="I143" i="10" s="1"/>
  <c r="E143" i="10"/>
  <c r="H142" i="10"/>
  <c r="I142" i="10" s="1"/>
  <c r="E142" i="10"/>
  <c r="H141" i="10"/>
  <c r="I141" i="10" s="1"/>
  <c r="E141" i="10"/>
  <c r="H140" i="10"/>
  <c r="I140" i="10" s="1"/>
  <c r="E140" i="10"/>
  <c r="H139" i="10"/>
  <c r="I139" i="10" s="1"/>
  <c r="E139" i="10"/>
  <c r="H138" i="10"/>
  <c r="I138" i="10" s="1"/>
  <c r="E138" i="10"/>
  <c r="H137" i="10"/>
  <c r="I137" i="10" s="1"/>
  <c r="E137" i="10"/>
  <c r="H136" i="10"/>
  <c r="I136" i="10" s="1"/>
  <c r="E136" i="10"/>
  <c r="H135" i="10"/>
  <c r="I135" i="10" s="1"/>
  <c r="E135" i="10"/>
  <c r="H134" i="10"/>
  <c r="I134" i="10" s="1"/>
  <c r="E134" i="10"/>
  <c r="H133" i="10"/>
  <c r="I133" i="10" s="1"/>
  <c r="E133" i="10"/>
  <c r="H132" i="10"/>
  <c r="I132" i="10" s="1"/>
  <c r="E132" i="10"/>
  <c r="H131" i="10"/>
  <c r="I131" i="10" s="1"/>
  <c r="E131" i="10"/>
  <c r="H130" i="10"/>
  <c r="I130" i="10" s="1"/>
  <c r="E130" i="10"/>
  <c r="H129" i="10"/>
  <c r="I129" i="10" s="1"/>
  <c r="E129" i="10"/>
  <c r="H128" i="10"/>
  <c r="I128" i="10" s="1"/>
  <c r="E128" i="10"/>
  <c r="H127" i="10"/>
  <c r="I127" i="10" s="1"/>
  <c r="E127" i="10"/>
  <c r="H126" i="10"/>
  <c r="I126" i="10" s="1"/>
  <c r="E126" i="10"/>
  <c r="H125" i="10"/>
  <c r="I125" i="10" s="1"/>
  <c r="E125" i="10"/>
  <c r="H124" i="10"/>
  <c r="I124" i="10" s="1"/>
  <c r="E124" i="10"/>
  <c r="H123" i="10"/>
  <c r="I123" i="10" s="1"/>
  <c r="E123" i="10"/>
  <c r="H122" i="10"/>
  <c r="I122" i="10" s="1"/>
  <c r="E122" i="10"/>
  <c r="H121" i="10"/>
  <c r="I121" i="10" s="1"/>
  <c r="E121" i="10"/>
  <c r="H120" i="10"/>
  <c r="I120" i="10" s="1"/>
  <c r="E120" i="10"/>
  <c r="H119" i="10"/>
  <c r="I119" i="10" s="1"/>
  <c r="E119" i="10"/>
  <c r="H118" i="10"/>
  <c r="I118" i="10" s="1"/>
  <c r="E118" i="10"/>
  <c r="H117" i="10"/>
  <c r="I117" i="10" s="1"/>
  <c r="E117" i="10"/>
  <c r="H116" i="10"/>
  <c r="I116" i="10" s="1"/>
  <c r="E116" i="10"/>
  <c r="H115" i="10"/>
  <c r="I115" i="10" s="1"/>
  <c r="E115" i="10"/>
  <c r="H114" i="10"/>
  <c r="I114" i="10" s="1"/>
  <c r="E114" i="10"/>
  <c r="H113" i="10"/>
  <c r="I113" i="10" s="1"/>
  <c r="E113" i="10"/>
  <c r="H112" i="10"/>
  <c r="I112" i="10" s="1"/>
  <c r="E112" i="10"/>
  <c r="H111" i="10"/>
  <c r="I111" i="10" s="1"/>
  <c r="E111" i="10"/>
  <c r="H110" i="10"/>
  <c r="I110" i="10" s="1"/>
  <c r="E110" i="10"/>
  <c r="H109" i="10"/>
  <c r="I109" i="10" s="1"/>
  <c r="E109" i="10"/>
  <c r="H108" i="10"/>
  <c r="I108" i="10" s="1"/>
  <c r="E108" i="10"/>
  <c r="H107" i="10"/>
  <c r="I107" i="10" s="1"/>
  <c r="E107" i="10"/>
  <c r="H106" i="10"/>
  <c r="I106" i="10" s="1"/>
  <c r="E106" i="10"/>
  <c r="H105" i="10"/>
  <c r="I105" i="10" s="1"/>
  <c r="E105" i="10"/>
  <c r="H104" i="10"/>
  <c r="I104" i="10" s="1"/>
  <c r="E104" i="10"/>
  <c r="H103" i="10"/>
  <c r="I103" i="10" s="1"/>
  <c r="E103" i="10"/>
  <c r="H102" i="10"/>
  <c r="I102" i="10" s="1"/>
  <c r="E102" i="10"/>
  <c r="H101" i="10"/>
  <c r="I101" i="10" s="1"/>
  <c r="E101" i="10"/>
  <c r="H100" i="10"/>
  <c r="I100" i="10" s="1"/>
  <c r="E100" i="10"/>
  <c r="H99" i="10"/>
  <c r="I99" i="10" s="1"/>
  <c r="E99" i="10"/>
  <c r="H98" i="10"/>
  <c r="I98" i="10" s="1"/>
  <c r="E98" i="10"/>
  <c r="H97" i="10"/>
  <c r="I97" i="10" s="1"/>
  <c r="E97" i="10"/>
  <c r="H96" i="10"/>
  <c r="I96" i="10" s="1"/>
  <c r="E96" i="10"/>
  <c r="H95" i="10"/>
  <c r="I95" i="10" s="1"/>
  <c r="E95" i="10"/>
  <c r="H94" i="10"/>
  <c r="I94" i="10" s="1"/>
  <c r="E94" i="10"/>
  <c r="H93" i="10"/>
  <c r="I93" i="10" s="1"/>
  <c r="E93" i="10"/>
  <c r="H92" i="10"/>
  <c r="I92" i="10" s="1"/>
  <c r="E92" i="10"/>
  <c r="H91" i="10"/>
  <c r="I91" i="10" s="1"/>
  <c r="E91" i="10"/>
  <c r="H90" i="10"/>
  <c r="I90" i="10" s="1"/>
  <c r="E90" i="10"/>
  <c r="H89" i="10"/>
  <c r="I89" i="10" s="1"/>
  <c r="E89" i="10"/>
  <c r="H88" i="10"/>
  <c r="I88" i="10" s="1"/>
  <c r="E88" i="10"/>
  <c r="H87" i="10"/>
  <c r="I87" i="10" s="1"/>
  <c r="E87" i="10"/>
  <c r="H86" i="10"/>
  <c r="I86" i="10" s="1"/>
  <c r="E86" i="10"/>
  <c r="H85" i="10"/>
  <c r="I85" i="10" s="1"/>
  <c r="E85" i="10"/>
  <c r="H84" i="10"/>
  <c r="I84" i="10" s="1"/>
  <c r="E84" i="10"/>
  <c r="H83" i="10"/>
  <c r="I83" i="10" s="1"/>
  <c r="E83" i="10"/>
  <c r="H82" i="10"/>
  <c r="I82" i="10" s="1"/>
  <c r="E82" i="10"/>
  <c r="H81" i="10"/>
  <c r="I81" i="10" s="1"/>
  <c r="E81" i="10"/>
  <c r="H80" i="10"/>
  <c r="I80" i="10" s="1"/>
  <c r="E80" i="10"/>
  <c r="H79" i="10"/>
  <c r="I79" i="10" s="1"/>
  <c r="E79" i="10"/>
  <c r="H78" i="10"/>
  <c r="I78" i="10" s="1"/>
  <c r="E78" i="10"/>
  <c r="H77" i="10"/>
  <c r="I77" i="10" s="1"/>
  <c r="E77" i="10"/>
  <c r="H76" i="10"/>
  <c r="I76" i="10" s="1"/>
  <c r="E76" i="10"/>
  <c r="H75" i="10"/>
  <c r="I75" i="10" s="1"/>
  <c r="E75" i="10"/>
  <c r="H74" i="10"/>
  <c r="I74" i="10" s="1"/>
  <c r="E74" i="10"/>
  <c r="H73" i="10"/>
  <c r="I73" i="10" s="1"/>
  <c r="E73" i="10"/>
  <c r="H72" i="10"/>
  <c r="I72" i="10" s="1"/>
  <c r="E72" i="10"/>
  <c r="H71" i="10"/>
  <c r="I71" i="10" s="1"/>
  <c r="E71" i="10"/>
  <c r="H70" i="10"/>
  <c r="I70" i="10" s="1"/>
  <c r="E70" i="10"/>
  <c r="H69" i="10"/>
  <c r="I69" i="10" s="1"/>
  <c r="E69" i="10"/>
  <c r="H68" i="10"/>
  <c r="I68" i="10" s="1"/>
  <c r="E68" i="10"/>
  <c r="H67" i="10"/>
  <c r="I67" i="10" s="1"/>
  <c r="E67" i="10"/>
  <c r="H66" i="10"/>
  <c r="I66" i="10" s="1"/>
  <c r="E66" i="10"/>
  <c r="H65" i="10"/>
  <c r="I65" i="10" s="1"/>
  <c r="E65" i="10"/>
  <c r="H64" i="10"/>
  <c r="I64" i="10" s="1"/>
  <c r="E64" i="10"/>
  <c r="H63" i="10"/>
  <c r="I63" i="10" s="1"/>
  <c r="E63" i="10"/>
  <c r="H62" i="10"/>
  <c r="I62" i="10" s="1"/>
  <c r="E62" i="10"/>
  <c r="H61" i="10"/>
  <c r="I61" i="10" s="1"/>
  <c r="E61" i="10"/>
  <c r="H60" i="10"/>
  <c r="I60" i="10" s="1"/>
  <c r="E60" i="10"/>
  <c r="H59" i="10"/>
  <c r="I59" i="10" s="1"/>
  <c r="E59" i="10"/>
  <c r="H58" i="10"/>
  <c r="I58" i="10" s="1"/>
  <c r="E58" i="10"/>
  <c r="H57" i="10"/>
  <c r="I57" i="10" s="1"/>
  <c r="E57" i="10"/>
  <c r="H56" i="10"/>
  <c r="I56" i="10" s="1"/>
  <c r="E56" i="10"/>
  <c r="H55" i="10"/>
  <c r="I55" i="10" s="1"/>
  <c r="E55" i="10"/>
  <c r="H54" i="10"/>
  <c r="I54" i="10" s="1"/>
  <c r="E54" i="10"/>
  <c r="H53" i="10"/>
  <c r="I53" i="10" s="1"/>
  <c r="E53" i="10"/>
  <c r="H52" i="10"/>
  <c r="I52" i="10" s="1"/>
  <c r="E52" i="10"/>
  <c r="H51" i="10"/>
  <c r="I51" i="10" s="1"/>
  <c r="E51" i="10"/>
  <c r="H50" i="10"/>
  <c r="I50" i="10" s="1"/>
  <c r="E50" i="10"/>
  <c r="H49" i="10"/>
  <c r="I49" i="10" s="1"/>
  <c r="E49" i="10"/>
  <c r="H48" i="10"/>
  <c r="I48" i="10" s="1"/>
  <c r="E48" i="10"/>
  <c r="H47" i="10"/>
  <c r="I47" i="10" s="1"/>
  <c r="E47" i="10"/>
  <c r="H46" i="10"/>
  <c r="I46" i="10" s="1"/>
  <c r="E46" i="10"/>
  <c r="H45" i="10"/>
  <c r="I45" i="10" s="1"/>
  <c r="E45" i="10"/>
  <c r="H44" i="10"/>
  <c r="I44" i="10" s="1"/>
  <c r="E44" i="10"/>
  <c r="H43" i="10"/>
  <c r="I43" i="10" s="1"/>
  <c r="E43" i="10"/>
  <c r="H42" i="10"/>
  <c r="I42" i="10" s="1"/>
  <c r="E42" i="10"/>
  <c r="H41" i="10"/>
  <c r="I41" i="10" s="1"/>
  <c r="E41" i="10"/>
  <c r="H40" i="10"/>
  <c r="I40" i="10" s="1"/>
  <c r="E40" i="10"/>
  <c r="H39" i="10"/>
  <c r="I39" i="10" s="1"/>
  <c r="E39" i="10"/>
  <c r="H38" i="10"/>
  <c r="I38" i="10" s="1"/>
  <c r="E38" i="10"/>
  <c r="H37" i="10"/>
  <c r="I37" i="10" s="1"/>
  <c r="E37" i="10"/>
  <c r="H36" i="10"/>
  <c r="I36" i="10" s="1"/>
  <c r="E36" i="10"/>
  <c r="H35" i="10"/>
  <c r="I35" i="10" s="1"/>
  <c r="E35" i="10"/>
  <c r="H34" i="10"/>
  <c r="I34" i="10" s="1"/>
  <c r="E34" i="10"/>
  <c r="H33" i="10"/>
  <c r="I33" i="10" s="1"/>
  <c r="E33" i="10"/>
  <c r="H32" i="10"/>
  <c r="I32" i="10" s="1"/>
  <c r="E32" i="10"/>
  <c r="H31" i="10"/>
  <c r="I31" i="10" s="1"/>
  <c r="E31" i="10"/>
  <c r="H30" i="10"/>
  <c r="I30" i="10" s="1"/>
  <c r="E30" i="10"/>
  <c r="R29" i="10"/>
  <c r="H29" i="10"/>
  <c r="I29" i="10" s="1"/>
  <c r="E29" i="10"/>
  <c r="H28" i="10"/>
  <c r="I28" i="10" s="1"/>
  <c r="E28" i="10"/>
  <c r="Y27" i="10"/>
  <c r="H27" i="10"/>
  <c r="I27" i="10" s="1"/>
  <c r="E27" i="10"/>
  <c r="H26" i="10"/>
  <c r="I26" i="10" s="1"/>
  <c r="E26" i="10"/>
  <c r="W25" i="10"/>
  <c r="H25" i="10"/>
  <c r="I25" i="10" s="1"/>
  <c r="E25" i="10"/>
  <c r="V24" i="10"/>
  <c r="H24" i="10"/>
  <c r="I24" i="10" s="1"/>
  <c r="E24" i="10"/>
  <c r="H23" i="10"/>
  <c r="I23" i="10" s="1"/>
  <c r="E23" i="10"/>
  <c r="H22" i="10"/>
  <c r="I22" i="10" s="1"/>
  <c r="E22" i="10"/>
  <c r="H21" i="10"/>
  <c r="I21" i="10" s="1"/>
  <c r="E21" i="10"/>
  <c r="H20" i="10"/>
  <c r="I20" i="10" s="1"/>
  <c r="E20" i="10"/>
  <c r="H19" i="10"/>
  <c r="I19" i="10" s="1"/>
  <c r="E19" i="10"/>
  <c r="E12" i="10"/>
  <c r="B12" i="10"/>
  <c r="B11" i="10"/>
  <c r="AA9" i="10"/>
  <c r="Z9" i="10"/>
  <c r="T9" i="10"/>
  <c r="L9" i="10"/>
  <c r="E8" i="10"/>
  <c r="AA5" i="10"/>
  <c r="Z5" i="10"/>
  <c r="V5" i="10"/>
  <c r="U5" i="10"/>
  <c r="T5" i="10"/>
  <c r="S5" i="10"/>
  <c r="N3" i="10"/>
  <c r="L3" i="10"/>
  <c r="O3" i="10" s="1"/>
  <c r="K3" i="10"/>
  <c r="E3" i="10"/>
  <c r="W24" i="10" s="1"/>
  <c r="D3" i="10"/>
  <c r="AD4" i="3"/>
  <c r="W28" i="11" l="1"/>
  <c r="W29" i="11" s="1"/>
  <c r="E11" i="10"/>
  <c r="G44" i="10"/>
  <c r="G40" i="10"/>
  <c r="G131" i="10"/>
  <c r="B14" i="10"/>
  <c r="G149" i="10"/>
  <c r="G60" i="10"/>
  <c r="G242" i="10"/>
  <c r="H12" i="5"/>
  <c r="G461" i="11"/>
  <c r="G441" i="11"/>
  <c r="G421" i="11"/>
  <c r="G401" i="11"/>
  <c r="G381" i="11"/>
  <c r="G361" i="11"/>
  <c r="G341" i="11"/>
  <c r="G321" i="11"/>
  <c r="G301" i="11"/>
  <c r="G281" i="11"/>
  <c r="G261" i="11"/>
  <c r="G241" i="11"/>
  <c r="G221" i="11"/>
  <c r="G201" i="11"/>
  <c r="G181" i="11"/>
  <c r="G161" i="11"/>
  <c r="G141" i="11"/>
  <c r="G457" i="11"/>
  <c r="G466" i="11"/>
  <c r="G463" i="11"/>
  <c r="G442" i="11"/>
  <c r="G439" i="11"/>
  <c r="G362" i="11"/>
  <c r="G359" i="11"/>
  <c r="G282" i="11"/>
  <c r="G279" i="11"/>
  <c r="G202" i="11"/>
  <c r="G199" i="11"/>
  <c r="G128" i="11"/>
  <c r="G108" i="11"/>
  <c r="G88" i="11"/>
  <c r="G68" i="11"/>
  <c r="G465" i="11"/>
  <c r="G462" i="11"/>
  <c r="G459" i="11"/>
  <c r="G456" i="11"/>
  <c r="G453" i="11"/>
  <c r="G450" i="11"/>
  <c r="G447" i="11"/>
  <c r="G444" i="11"/>
  <c r="G409" i="11"/>
  <c r="G387" i="11"/>
  <c r="G320" i="11"/>
  <c r="G317" i="11"/>
  <c r="G247" i="11"/>
  <c r="G225" i="11"/>
  <c r="G222" i="11"/>
  <c r="G216" i="11"/>
  <c r="G213" i="11"/>
  <c r="G210" i="11"/>
  <c r="G207" i="11"/>
  <c r="G204" i="11"/>
  <c r="G183" i="11"/>
  <c r="G177" i="11"/>
  <c r="G152" i="11"/>
  <c r="G104" i="11"/>
  <c r="G101" i="11"/>
  <c r="G98" i="11"/>
  <c r="G95" i="11"/>
  <c r="G92" i="11"/>
  <c r="G48" i="11"/>
  <c r="G440" i="11"/>
  <c r="G437" i="11"/>
  <c r="G434" i="11"/>
  <c r="G431" i="11"/>
  <c r="G428" i="11"/>
  <c r="G425" i="11"/>
  <c r="G422" i="11"/>
  <c r="G390" i="11"/>
  <c r="G326" i="11"/>
  <c r="G323" i="11"/>
  <c r="G250" i="11"/>
  <c r="G228" i="11"/>
  <c r="G155" i="11"/>
  <c r="G89" i="11"/>
  <c r="G86" i="11"/>
  <c r="G45" i="11"/>
  <c r="G449" i="11"/>
  <c r="G399" i="11"/>
  <c r="G396" i="11"/>
  <c r="G332" i="11"/>
  <c r="G304" i="11"/>
  <c r="G283" i="11"/>
  <c r="G262" i="11"/>
  <c r="G256" i="11"/>
  <c r="G234" i="11"/>
  <c r="G164" i="11"/>
  <c r="G139" i="11"/>
  <c r="G468" i="11"/>
  <c r="G458" i="11"/>
  <c r="G389" i="11"/>
  <c r="G319" i="11"/>
  <c r="G316" i="11"/>
  <c r="G252" i="11"/>
  <c r="G224" i="11"/>
  <c r="G203" i="11"/>
  <c r="G182" i="11"/>
  <c r="G176" i="11"/>
  <c r="G154" i="11"/>
  <c r="G103" i="11"/>
  <c r="G100" i="11"/>
  <c r="G97" i="11"/>
  <c r="G94" i="11"/>
  <c r="G91" i="11"/>
  <c r="G454" i="11"/>
  <c r="G405" i="11"/>
  <c r="G347" i="11"/>
  <c r="G329" i="11"/>
  <c r="G315" i="11"/>
  <c r="G300" i="11"/>
  <c r="G193" i="11"/>
  <c r="G165" i="11"/>
  <c r="G158" i="11"/>
  <c r="G119" i="11"/>
  <c r="G99" i="11"/>
  <c r="G61" i="11"/>
  <c r="G39" i="11"/>
  <c r="G22" i="11"/>
  <c r="G469" i="11"/>
  <c r="G433" i="11"/>
  <c r="G423" i="11"/>
  <c r="G376" i="11"/>
  <c r="G354" i="11"/>
  <c r="G333" i="11"/>
  <c r="G322" i="11"/>
  <c r="G284" i="11"/>
  <c r="G255" i="11"/>
  <c r="G140" i="11"/>
  <c r="G83" i="11"/>
  <c r="G80" i="11"/>
  <c r="G77" i="11"/>
  <c r="G74" i="11"/>
  <c r="G71" i="11"/>
  <c r="G51" i="11"/>
  <c r="G42" i="11"/>
  <c r="G443" i="11"/>
  <c r="G416" i="11"/>
  <c r="G412" i="11"/>
  <c r="G287" i="11"/>
  <c r="G277" i="11"/>
  <c r="G274" i="11"/>
  <c r="G271" i="11"/>
  <c r="G268" i="11"/>
  <c r="G265" i="11"/>
  <c r="G230" i="11"/>
  <c r="G223" i="11"/>
  <c r="G206" i="11"/>
  <c r="G196" i="11"/>
  <c r="G186" i="11"/>
  <c r="G179" i="11"/>
  <c r="G172" i="11"/>
  <c r="G147" i="11"/>
  <c r="G136" i="11"/>
  <c r="G129" i="11"/>
  <c r="G115" i="11"/>
  <c r="G102" i="11"/>
  <c r="G54" i="11"/>
  <c r="G27" i="11"/>
  <c r="G446" i="11"/>
  <c r="G436" i="11"/>
  <c r="G426" i="11"/>
  <c r="G383" i="11"/>
  <c r="G372" i="11"/>
  <c r="G368" i="11"/>
  <c r="G350" i="11"/>
  <c r="G343" i="11"/>
  <c r="G325" i="11"/>
  <c r="G311" i="11"/>
  <c r="G307" i="11"/>
  <c r="G290" i="11"/>
  <c r="G280" i="11"/>
  <c r="G248" i="11"/>
  <c r="G237" i="11"/>
  <c r="G122" i="11"/>
  <c r="G64" i="11"/>
  <c r="G419" i="11"/>
  <c r="G408" i="11"/>
  <c r="G397" i="11"/>
  <c r="G379" i="11"/>
  <c r="G357" i="11"/>
  <c r="G336" i="11"/>
  <c r="G318" i="11"/>
  <c r="G303" i="11"/>
  <c r="G293" i="11"/>
  <c r="G233" i="11"/>
  <c r="G209" i="11"/>
  <c r="G189" i="11"/>
  <c r="G168" i="11"/>
  <c r="G132" i="11"/>
  <c r="G105" i="11"/>
  <c r="G67" i="11"/>
  <c r="G57" i="11"/>
  <c r="G464" i="11"/>
  <c r="G429" i="11"/>
  <c r="G386" i="11"/>
  <c r="G364" i="11"/>
  <c r="G346" i="11"/>
  <c r="G258" i="11"/>
  <c r="G226" i="11"/>
  <c r="G219" i="11"/>
  <c r="G175" i="11"/>
  <c r="G143" i="11"/>
  <c r="G118" i="11"/>
  <c r="G111" i="11"/>
  <c r="G415" i="11"/>
  <c r="G404" i="11"/>
  <c r="G393" i="11"/>
  <c r="G353" i="11"/>
  <c r="G339" i="11"/>
  <c r="G328" i="11"/>
  <c r="G314" i="11"/>
  <c r="G299" i="11"/>
  <c r="G296" i="11"/>
  <c r="G251" i="11"/>
  <c r="G244" i="11"/>
  <c r="G240" i="11"/>
  <c r="G212" i="11"/>
  <c r="G192" i="11"/>
  <c r="G160" i="11"/>
  <c r="G157" i="11"/>
  <c r="G150" i="11"/>
  <c r="G125" i="11"/>
  <c r="G411" i="11"/>
  <c r="G400" i="11"/>
  <c r="G360" i="11"/>
  <c r="G349" i="11"/>
  <c r="G335" i="11"/>
  <c r="G306" i="11"/>
  <c r="G286" i="11"/>
  <c r="G254" i="11"/>
  <c r="G229" i="11"/>
  <c r="G215" i="11"/>
  <c r="G195" i="11"/>
  <c r="G432" i="11"/>
  <c r="G424" i="11"/>
  <c r="G367" i="11"/>
  <c r="G334" i="11"/>
  <c r="G295" i="11"/>
  <c r="G291" i="11"/>
  <c r="G267" i="11"/>
  <c r="G208" i="11"/>
  <c r="G82" i="11"/>
  <c r="G47" i="11"/>
  <c r="G344" i="11"/>
  <c r="G305" i="11"/>
  <c r="G259" i="11"/>
  <c r="G217" i="11"/>
  <c r="G173" i="11"/>
  <c r="G114" i="11"/>
  <c r="G75" i="11"/>
  <c r="G32" i="11"/>
  <c r="G26" i="11"/>
  <c r="G23" i="11"/>
  <c r="G410" i="11"/>
  <c r="G371" i="11"/>
  <c r="G324" i="11"/>
  <c r="G278" i="11"/>
  <c r="G249" i="11"/>
  <c r="G239" i="11"/>
  <c r="G235" i="11"/>
  <c r="G190" i="11"/>
  <c r="G127" i="11"/>
  <c r="G123" i="11"/>
  <c r="G110" i="11"/>
  <c r="G63" i="11"/>
  <c r="G40" i="11"/>
  <c r="G36" i="11"/>
  <c r="G29" i="11"/>
  <c r="G20" i="11"/>
  <c r="G448" i="11"/>
  <c r="G414" i="11"/>
  <c r="G348" i="11"/>
  <c r="G338" i="11"/>
  <c r="G263" i="11"/>
  <c r="G194" i="11"/>
  <c r="G185" i="11"/>
  <c r="G167" i="11"/>
  <c r="G149" i="11"/>
  <c r="G106" i="11"/>
  <c r="G50" i="11"/>
  <c r="G394" i="11"/>
  <c r="G385" i="11"/>
  <c r="G352" i="11"/>
  <c r="G309" i="11"/>
  <c r="G270" i="11"/>
  <c r="G243" i="11"/>
  <c r="G135" i="11"/>
  <c r="G131" i="11"/>
  <c r="G93" i="11"/>
  <c r="G85" i="11"/>
  <c r="G78" i="11"/>
  <c r="G58" i="11"/>
  <c r="G43" i="11"/>
  <c r="G435" i="11"/>
  <c r="G418" i="11"/>
  <c r="G198" i="11"/>
  <c r="G153" i="11"/>
  <c r="G144" i="11"/>
  <c r="G35" i="11"/>
  <c r="G452" i="11"/>
  <c r="G427" i="11"/>
  <c r="G375" i="11"/>
  <c r="G366" i="11"/>
  <c r="G356" i="11"/>
  <c r="G294" i="11"/>
  <c r="G266" i="11"/>
  <c r="G220" i="11"/>
  <c r="G162" i="11"/>
  <c r="G62" i="11"/>
  <c r="G467" i="11"/>
  <c r="G380" i="11"/>
  <c r="G313" i="11"/>
  <c r="G253" i="11"/>
  <c r="G211" i="11"/>
  <c r="G166" i="11"/>
  <c r="G148" i="11"/>
  <c r="G113" i="11"/>
  <c r="G218" i="11"/>
  <c r="G159" i="11"/>
  <c r="G142" i="11"/>
  <c r="G90" i="11"/>
  <c r="G81" i="11"/>
  <c r="G52" i="11"/>
  <c r="G38" i="11"/>
  <c r="G370" i="11"/>
  <c r="G391" i="11"/>
  <c r="G351" i="11"/>
  <c r="G340" i="11"/>
  <c r="G298" i="11"/>
  <c r="G246" i="11"/>
  <c r="G187" i="11"/>
  <c r="G170" i="11"/>
  <c r="G126" i="11"/>
  <c r="G116" i="11"/>
  <c r="G56" i="11"/>
  <c r="G308" i="11"/>
  <c r="G227" i="11"/>
  <c r="G59" i="11"/>
  <c r="G19" i="11"/>
  <c r="G382" i="11"/>
  <c r="G289" i="11"/>
  <c r="G260" i="11"/>
  <c r="G178" i="11"/>
  <c r="G53" i="11"/>
  <c r="G398" i="11"/>
  <c r="G392" i="11"/>
  <c r="G358" i="11"/>
  <c r="G330" i="11"/>
  <c r="G242" i="11"/>
  <c r="G138" i="11"/>
  <c r="G117" i="11"/>
  <c r="G112" i="11"/>
  <c r="G69" i="11"/>
  <c r="G214" i="11"/>
  <c r="G96" i="11"/>
  <c r="G374" i="11"/>
  <c r="G369" i="11"/>
  <c r="G273" i="11"/>
  <c r="G133" i="11"/>
  <c r="G121" i="11"/>
  <c r="E4" i="11"/>
  <c r="E13" i="11" s="1"/>
  <c r="G403" i="11"/>
  <c r="G34" i="11"/>
  <c r="G420" i="11"/>
  <c r="G310" i="11"/>
  <c r="G292" i="11"/>
  <c r="G197" i="11"/>
  <c r="G191" i="11"/>
  <c r="G137" i="11"/>
  <c r="G76" i="11"/>
  <c r="G72" i="11"/>
  <c r="L10" i="11"/>
  <c r="G460" i="11"/>
  <c r="G60" i="11"/>
  <c r="G377" i="11"/>
  <c r="G337" i="11"/>
  <c r="G238" i="11"/>
  <c r="G41" i="11"/>
  <c r="G134" i="11"/>
  <c r="G87" i="11"/>
  <c r="G49" i="11"/>
  <c r="G231" i="11"/>
  <c r="G188" i="11"/>
  <c r="G107" i="11"/>
  <c r="G73" i="11"/>
  <c r="G312" i="11"/>
  <c r="G236" i="11"/>
  <c r="G44" i="11"/>
  <c r="G269" i="11"/>
  <c r="G171" i="11"/>
  <c r="G30" i="11"/>
  <c r="G363" i="11"/>
  <c r="G288" i="11"/>
  <c r="G264" i="11"/>
  <c r="G451" i="11"/>
  <c r="G445" i="11"/>
  <c r="G430" i="11"/>
  <c r="G345" i="11"/>
  <c r="G327" i="11"/>
  <c r="G438" i="11"/>
  <c r="G124" i="11"/>
  <c r="G402" i="11"/>
  <c r="G373" i="11"/>
  <c r="G272" i="11"/>
  <c r="G120" i="11"/>
  <c r="G33" i="11"/>
  <c r="G25" i="11"/>
  <c r="G21" i="11"/>
  <c r="G395" i="11"/>
  <c r="G378" i="11"/>
  <c r="G355" i="11"/>
  <c r="G276" i="11"/>
  <c r="G180" i="11"/>
  <c r="G169" i="11"/>
  <c r="G163" i="11"/>
  <c r="G66" i="11"/>
  <c r="G407" i="11"/>
  <c r="G302" i="11"/>
  <c r="G257" i="11"/>
  <c r="G130" i="11"/>
  <c r="G109" i="11"/>
  <c r="G46" i="11"/>
  <c r="G28" i="11"/>
  <c r="G455" i="11"/>
  <c r="G413" i="11"/>
  <c r="G384" i="11"/>
  <c r="G297" i="11"/>
  <c r="G245" i="11"/>
  <c r="G174" i="11"/>
  <c r="G146" i="11"/>
  <c r="G55" i="11"/>
  <c r="G37" i="11"/>
  <c r="G331" i="11"/>
  <c r="G232" i="11"/>
  <c r="G84" i="11"/>
  <c r="G70" i="11"/>
  <c r="G365" i="11"/>
  <c r="G79" i="11"/>
  <c r="G31" i="11"/>
  <c r="G24" i="11"/>
  <c r="G406" i="11"/>
  <c r="G388" i="11"/>
  <c r="G285" i="11"/>
  <c r="G275" i="11"/>
  <c r="G205" i="11"/>
  <c r="G151" i="11"/>
  <c r="G145" i="11"/>
  <c r="G65" i="11"/>
  <c r="G200" i="11"/>
  <c r="G417" i="11"/>
  <c r="G342" i="11"/>
  <c r="G184" i="11"/>
  <c r="G156" i="11"/>
  <c r="R24" i="11"/>
  <c r="R19" i="11"/>
  <c r="R25" i="11"/>
  <c r="W30" i="10"/>
  <c r="W28" i="10"/>
  <c r="W29" i="10" s="1"/>
  <c r="R25" i="10"/>
  <c r="R24" i="10"/>
  <c r="S9" i="10"/>
  <c r="R17" i="10"/>
  <c r="R19" i="10"/>
  <c r="G452" i="10"/>
  <c r="G432" i="10"/>
  <c r="G412" i="10"/>
  <c r="G392" i="10"/>
  <c r="G372" i="10"/>
  <c r="G352" i="10"/>
  <c r="G332" i="10"/>
  <c r="G312" i="10"/>
  <c r="G292" i="10"/>
  <c r="G272" i="10"/>
  <c r="G252" i="10"/>
  <c r="G232" i="10"/>
  <c r="G212" i="10"/>
  <c r="G192" i="10"/>
  <c r="G172" i="10"/>
  <c r="G152" i="10"/>
  <c r="G466" i="10"/>
  <c r="G446" i="10"/>
  <c r="G426" i="10"/>
  <c r="G406" i="10"/>
  <c r="G386" i="10"/>
  <c r="G366" i="10"/>
  <c r="G346" i="10"/>
  <c r="G326" i="10"/>
  <c r="G306" i="10"/>
  <c r="G286" i="10"/>
  <c r="G266" i="10"/>
  <c r="G246" i="10"/>
  <c r="G226" i="10"/>
  <c r="G206" i="10"/>
  <c r="G186" i="10"/>
  <c r="G166" i="10"/>
  <c r="G146" i="10"/>
  <c r="G457" i="10"/>
  <c r="G437" i="10"/>
  <c r="G417" i="10"/>
  <c r="G397" i="10"/>
  <c r="G377" i="10"/>
  <c r="G357" i="10"/>
  <c r="G337" i="10"/>
  <c r="G317" i="10"/>
  <c r="G297" i="10"/>
  <c r="G277" i="10"/>
  <c r="G257" i="10"/>
  <c r="G237" i="10"/>
  <c r="G217" i="10"/>
  <c r="G197" i="10"/>
  <c r="G177" i="10"/>
  <c r="G157" i="10"/>
  <c r="G465" i="10"/>
  <c r="G445" i="10"/>
  <c r="G425" i="10"/>
  <c r="G405" i="10"/>
  <c r="G385" i="10"/>
  <c r="G365" i="10"/>
  <c r="G345" i="10"/>
  <c r="G325" i="10"/>
  <c r="G305" i="10"/>
  <c r="G462" i="10"/>
  <c r="G442" i="10"/>
  <c r="G422" i="10"/>
  <c r="G402" i="10"/>
  <c r="G382" i="10"/>
  <c r="G362" i="10"/>
  <c r="G342" i="10"/>
  <c r="G322" i="10"/>
  <c r="G302" i="10"/>
  <c r="G450" i="10"/>
  <c r="G441" i="10"/>
  <c r="G430" i="10"/>
  <c r="G413" i="10"/>
  <c r="G344" i="10"/>
  <c r="G330" i="10"/>
  <c r="G299" i="10"/>
  <c r="G238" i="10"/>
  <c r="G225" i="10"/>
  <c r="G158" i="10"/>
  <c r="G113" i="10"/>
  <c r="G93" i="10"/>
  <c r="G73" i="10"/>
  <c r="G53" i="10"/>
  <c r="G33" i="10"/>
  <c r="G23" i="10"/>
  <c r="G459" i="10"/>
  <c r="G448" i="10"/>
  <c r="G375" i="10"/>
  <c r="G368" i="10"/>
  <c r="G454" i="10"/>
  <c r="G384" i="10"/>
  <c r="G370" i="10"/>
  <c r="G353" i="10"/>
  <c r="G315" i="10"/>
  <c r="G308" i="10"/>
  <c r="G275" i="10"/>
  <c r="G259" i="10"/>
  <c r="G243" i="10"/>
  <c r="G195" i="10"/>
  <c r="G179" i="10"/>
  <c r="G163" i="10"/>
  <c r="G144" i="10"/>
  <c r="G141" i="10"/>
  <c r="G138" i="10"/>
  <c r="G135" i="10"/>
  <c r="G132" i="10"/>
  <c r="G129" i="10"/>
  <c r="G461" i="10"/>
  <c r="G443" i="10"/>
  <c r="G415" i="10"/>
  <c r="G408" i="10"/>
  <c r="G398" i="10"/>
  <c r="G301" i="10"/>
  <c r="G294" i="10"/>
  <c r="G262" i="10"/>
  <c r="G230" i="10"/>
  <c r="G227" i="10"/>
  <c r="G214" i="10"/>
  <c r="G182" i="10"/>
  <c r="G150" i="10"/>
  <c r="G147" i="10"/>
  <c r="G126" i="10"/>
  <c r="G106" i="10"/>
  <c r="G86" i="10"/>
  <c r="G66" i="10"/>
  <c r="G46" i="10"/>
  <c r="G460" i="10"/>
  <c r="G421" i="10"/>
  <c r="G383" i="10"/>
  <c r="G376" i="10"/>
  <c r="G359" i="10"/>
  <c r="G321" i="10"/>
  <c r="G314" i="10"/>
  <c r="G307" i="10"/>
  <c r="G300" i="10"/>
  <c r="G290" i="10"/>
  <c r="G287" i="10"/>
  <c r="G274" i="10"/>
  <c r="G449" i="10"/>
  <c r="G431" i="10"/>
  <c r="G414" i="10"/>
  <c r="G407" i="10"/>
  <c r="G400" i="10"/>
  <c r="G369" i="10"/>
  <c r="G331" i="10"/>
  <c r="G310" i="10"/>
  <c r="G463" i="10"/>
  <c r="G438" i="10"/>
  <c r="G403" i="10"/>
  <c r="G396" i="10"/>
  <c r="G379" i="10"/>
  <c r="G341" i="10"/>
  <c r="G283" i="10"/>
  <c r="G235" i="10"/>
  <c r="G219" i="10"/>
  <c r="G203" i="10"/>
  <c r="G155" i="10"/>
  <c r="G433" i="10"/>
  <c r="G399" i="10"/>
  <c r="G355" i="10"/>
  <c r="G351" i="10"/>
  <c r="G347" i="10"/>
  <c r="G343" i="10"/>
  <c r="G293" i="10"/>
  <c r="G289" i="10"/>
  <c r="G281" i="10"/>
  <c r="G263" i="10"/>
  <c r="G245" i="10"/>
  <c r="G215" i="10"/>
  <c r="G204" i="10"/>
  <c r="G200" i="10"/>
  <c r="G193" i="10"/>
  <c r="G161" i="10"/>
  <c r="G153" i="10"/>
  <c r="G139" i="10"/>
  <c r="G98" i="10"/>
  <c r="G95" i="10"/>
  <c r="G58" i="10"/>
  <c r="G55" i="10"/>
  <c r="G451" i="10"/>
  <c r="G447" i="10"/>
  <c r="G416" i="10"/>
  <c r="G381" i="10"/>
  <c r="G363" i="10"/>
  <c r="G334" i="10"/>
  <c r="G318" i="10"/>
  <c r="G285" i="10"/>
  <c r="G211" i="10"/>
  <c r="G104" i="10"/>
  <c r="G101" i="10"/>
  <c r="G64" i="10"/>
  <c r="G61" i="10"/>
  <c r="G469" i="10"/>
  <c r="G455" i="10"/>
  <c r="G428" i="10"/>
  <c r="G424" i="10"/>
  <c r="G420" i="10"/>
  <c r="G394" i="10"/>
  <c r="G371" i="10"/>
  <c r="G367" i="10"/>
  <c r="G338" i="10"/>
  <c r="G313" i="10"/>
  <c r="G309" i="10"/>
  <c r="G273" i="10"/>
  <c r="G164" i="10"/>
  <c r="G411" i="10"/>
  <c r="G389" i="10"/>
  <c r="G380" i="10"/>
  <c r="G329" i="10"/>
  <c r="G296" i="10"/>
  <c r="G280" i="10"/>
  <c r="G255" i="10"/>
  <c r="G248" i="10"/>
  <c r="G354" i="10"/>
  <c r="G350" i="10"/>
  <c r="G244" i="10"/>
  <c r="G229" i="10"/>
  <c r="G207" i="10"/>
  <c r="G199" i="10"/>
  <c r="G160" i="10"/>
  <c r="G125" i="10"/>
  <c r="G122" i="10"/>
  <c r="G91" i="10"/>
  <c r="G85" i="10"/>
  <c r="G82" i="10"/>
  <c r="G51" i="10"/>
  <c r="G45" i="10"/>
  <c r="G42" i="10"/>
  <c r="G30" i="10"/>
  <c r="G25" i="10"/>
  <c r="G464" i="10"/>
  <c r="G436" i="10"/>
  <c r="G333" i="10"/>
  <c r="G288" i="10"/>
  <c r="G284" i="10"/>
  <c r="G276" i="10"/>
  <c r="G269" i="10"/>
  <c r="G251" i="10"/>
  <c r="G236" i="10"/>
  <c r="G185" i="10"/>
  <c r="G97" i="10"/>
  <c r="G94" i="10"/>
  <c r="G88" i="10"/>
  <c r="G419" i="10"/>
  <c r="G388" i="10"/>
  <c r="G328" i="10"/>
  <c r="G295" i="10"/>
  <c r="G291" i="10"/>
  <c r="G279" i="10"/>
  <c r="G258" i="10"/>
  <c r="G228" i="10"/>
  <c r="G221" i="10"/>
  <c r="G112" i="10"/>
  <c r="G109" i="10"/>
  <c r="G72" i="10"/>
  <c r="G69" i="10"/>
  <c r="G340" i="10"/>
  <c r="G401" i="10"/>
  <c r="G324" i="10"/>
  <c r="G320" i="10"/>
  <c r="G268" i="10"/>
  <c r="G254" i="10"/>
  <c r="G247" i="10"/>
  <c r="G202" i="10"/>
  <c r="G191" i="10"/>
  <c r="G181" i="10"/>
  <c r="G170" i="10"/>
  <c r="G159" i="10"/>
  <c r="G151" i="10"/>
  <c r="G134" i="10"/>
  <c r="G118" i="10"/>
  <c r="G115" i="10"/>
  <c r="G78" i="10"/>
  <c r="G75" i="10"/>
  <c r="G38" i="10"/>
  <c r="G27" i="10"/>
  <c r="G440" i="10"/>
  <c r="G435" i="10"/>
  <c r="G361" i="10"/>
  <c r="G349" i="10"/>
  <c r="G336" i="10"/>
  <c r="G453" i="10"/>
  <c r="G409" i="10"/>
  <c r="G387" i="10"/>
  <c r="G378" i="10"/>
  <c r="G311" i="10"/>
  <c r="G271" i="10"/>
  <c r="G209" i="10"/>
  <c r="G184" i="10"/>
  <c r="G96" i="10"/>
  <c r="G56" i="10"/>
  <c r="G19" i="10"/>
  <c r="G467" i="10"/>
  <c r="G418" i="10"/>
  <c r="G327" i="10"/>
  <c r="G194" i="10"/>
  <c r="G391" i="10"/>
  <c r="G364" i="10"/>
  <c r="G356" i="10"/>
  <c r="G348" i="10"/>
  <c r="G323" i="10"/>
  <c r="G282" i="10"/>
  <c r="G264" i="10"/>
  <c r="G216" i="10"/>
  <c r="G205" i="10"/>
  <c r="G201" i="10"/>
  <c r="G187" i="10"/>
  <c r="G173" i="10"/>
  <c r="G154" i="10"/>
  <c r="G404" i="10"/>
  <c r="G298" i="10"/>
  <c r="G267" i="10"/>
  <c r="G253" i="10"/>
  <c r="G429" i="10"/>
  <c r="G395" i="10"/>
  <c r="G339" i="10"/>
  <c r="G249" i="10"/>
  <c r="G183" i="10"/>
  <c r="G165" i="10"/>
  <c r="G136" i="10"/>
  <c r="G123" i="10"/>
  <c r="G83" i="10"/>
  <c r="G43" i="10"/>
  <c r="G34" i="10"/>
  <c r="G31" i="10"/>
  <c r="G21" i="10"/>
  <c r="G456" i="10"/>
  <c r="G390" i="10"/>
  <c r="G434" i="10"/>
  <c r="G250" i="10"/>
  <c r="G142" i="10"/>
  <c r="G99" i="10"/>
  <c r="G87" i="10"/>
  <c r="G35" i="10"/>
  <c r="G304" i="10"/>
  <c r="G256" i="10"/>
  <c r="G176" i="10"/>
  <c r="G171" i="10"/>
  <c r="G116" i="10"/>
  <c r="G103" i="10"/>
  <c r="G70" i="10"/>
  <c r="G133" i="10"/>
  <c r="G79" i="10"/>
  <c r="G20" i="10"/>
  <c r="G335" i="10"/>
  <c r="G111" i="10"/>
  <c r="G107" i="10"/>
  <c r="G24" i="10"/>
  <c r="G316" i="10"/>
  <c r="G278" i="10"/>
  <c r="G222" i="10"/>
  <c r="G137" i="10"/>
  <c r="G124" i="10"/>
  <c r="G120" i="10"/>
  <c r="G74" i="10"/>
  <c r="G57" i="10"/>
  <c r="G410" i="10"/>
  <c r="G261" i="10"/>
  <c r="G180" i="10"/>
  <c r="G145" i="10"/>
  <c r="G128" i="10"/>
  <c r="G90" i="10"/>
  <c r="G65" i="10"/>
  <c r="G468" i="10"/>
  <c r="G303" i="10"/>
  <c r="G231" i="10"/>
  <c r="G190" i="10"/>
  <c r="G175" i="10"/>
  <c r="G439" i="10"/>
  <c r="G210" i="10"/>
  <c r="G102" i="10"/>
  <c r="G49" i="10"/>
  <c r="G423" i="10"/>
  <c r="G265" i="10"/>
  <c r="G140" i="10"/>
  <c r="G52" i="10"/>
  <c r="G360" i="10"/>
  <c r="G220" i="10"/>
  <c r="G189" i="10"/>
  <c r="G174" i="10"/>
  <c r="G169" i="10"/>
  <c r="G114" i="10"/>
  <c r="G77" i="10"/>
  <c r="G26" i="10"/>
  <c r="G444" i="10"/>
  <c r="G374" i="10"/>
  <c r="G198" i="10"/>
  <c r="G148" i="10"/>
  <c r="G105" i="10"/>
  <c r="G89" i="10"/>
  <c r="G81" i="10"/>
  <c r="G68" i="10"/>
  <c r="G270" i="10"/>
  <c r="G48" i="10"/>
  <c r="G458" i="10"/>
  <c r="G241" i="10"/>
  <c r="G188" i="10"/>
  <c r="G130" i="10"/>
  <c r="G59" i="10"/>
  <c r="G36" i="10"/>
  <c r="G224" i="10"/>
  <c r="G208" i="10"/>
  <c r="G178" i="10"/>
  <c r="G168" i="10"/>
  <c r="G92" i="10"/>
  <c r="G76" i="10"/>
  <c r="G63" i="10"/>
  <c r="G373" i="10"/>
  <c r="G319" i="10"/>
  <c r="G234" i="10"/>
  <c r="G162" i="10"/>
  <c r="G143" i="10"/>
  <c r="G100" i="10"/>
  <c r="G71" i="10"/>
  <c r="G67" i="10"/>
  <c r="G393" i="10"/>
  <c r="G240" i="10"/>
  <c r="G84" i="10"/>
  <c r="G80" i="10"/>
  <c r="G47" i="10"/>
  <c r="G32" i="10"/>
  <c r="G358" i="10"/>
  <c r="G213" i="10"/>
  <c r="G117" i="10"/>
  <c r="G39" i="10"/>
  <c r="E4" i="10"/>
  <c r="E13" i="10" s="1"/>
  <c r="G427" i="10"/>
  <c r="G223" i="10"/>
  <c r="G218" i="10"/>
  <c r="G167" i="10"/>
  <c r="G156" i="10"/>
  <c r="G121" i="10"/>
  <c r="G108" i="10"/>
  <c r="G54" i="10"/>
  <c r="G28" i="10"/>
  <c r="G239" i="10"/>
  <c r="G233" i="10"/>
  <c r="G196" i="10"/>
  <c r="G62" i="10"/>
  <c r="G50" i="10"/>
  <c r="L10" i="10"/>
  <c r="G41" i="10"/>
  <c r="G127" i="10"/>
  <c r="T21" i="10"/>
  <c r="G22" i="10" l="1"/>
  <c r="G29" i="10"/>
  <c r="G260" i="10"/>
  <c r="G37" i="10"/>
  <c r="G110" i="10"/>
  <c r="G119" i="10"/>
  <c r="E14" i="11"/>
  <c r="E15" i="11"/>
  <c r="E16" i="11" s="1"/>
  <c r="R9" i="11"/>
  <c r="R5" i="11"/>
  <c r="V9" i="11"/>
  <c r="R21" i="11"/>
  <c r="V21" i="11" s="1"/>
  <c r="R17" i="11"/>
  <c r="R21" i="10"/>
  <c r="V21" i="10" s="1"/>
  <c r="E14" i="10"/>
  <c r="E15" i="10"/>
  <c r="E16" i="10" s="1"/>
  <c r="R9" i="10"/>
  <c r="R5" i="10"/>
  <c r="V9" i="10"/>
  <c r="U9" i="11" l="1"/>
  <c r="N138" i="11"/>
  <c r="N134" i="11"/>
  <c r="N373" i="11"/>
  <c r="N268" i="11"/>
  <c r="N223" i="11"/>
  <c r="N213" i="11"/>
  <c r="N120" i="11"/>
  <c r="N100" i="11"/>
  <c r="N21" i="11"/>
  <c r="N186" i="11"/>
  <c r="N227" i="11"/>
  <c r="N433" i="11"/>
  <c r="N214" i="11"/>
  <c r="N441" i="11"/>
  <c r="N456" i="11"/>
  <c r="N272" i="11"/>
  <c r="N147" i="11"/>
  <c r="N110" i="11"/>
  <c r="N47" i="11"/>
  <c r="N42" i="11"/>
  <c r="N245" i="11"/>
  <c r="N217" i="11"/>
  <c r="N51" i="11"/>
  <c r="N65" i="11"/>
  <c r="N92" i="11"/>
  <c r="N45" i="11"/>
  <c r="N40" i="11"/>
  <c r="N312" i="11"/>
  <c r="N300" i="11"/>
  <c r="N255" i="11"/>
  <c r="N416" i="11"/>
  <c r="N410" i="11"/>
  <c r="N155" i="11"/>
  <c r="N77" i="11"/>
  <c r="N34" i="11"/>
  <c r="N26" i="11"/>
  <c r="N288" i="11"/>
  <c r="N90" i="11"/>
  <c r="N52" i="11"/>
  <c r="N187" i="11"/>
  <c r="N322" i="11"/>
  <c r="N241" i="11"/>
  <c r="N208" i="11"/>
  <c r="N137" i="11"/>
  <c r="N72" i="11"/>
  <c r="N246" i="11"/>
  <c r="N461" i="11"/>
  <c r="N378" i="11"/>
  <c r="N355" i="11"/>
  <c r="N287" i="11"/>
  <c r="N263" i="11"/>
  <c r="N252" i="11"/>
  <c r="N94" i="11"/>
  <c r="N80" i="11"/>
  <c r="N61" i="11"/>
  <c r="N37" i="11"/>
  <c r="N417" i="11"/>
  <c r="N348" i="11"/>
  <c r="N325" i="11"/>
  <c r="N301" i="11"/>
  <c r="N256" i="11"/>
  <c r="N200" i="11"/>
  <c r="N173" i="11"/>
  <c r="N87" i="11"/>
  <c r="N421" i="11"/>
  <c r="N387" i="11"/>
  <c r="N341" i="11"/>
  <c r="N284" i="11"/>
  <c r="N204" i="11"/>
  <c r="N44" i="11"/>
  <c r="N278" i="11"/>
  <c r="N183" i="11"/>
  <c r="N426" i="11"/>
  <c r="N259" i="11"/>
  <c r="N165" i="11"/>
  <c r="N159" i="11"/>
  <c r="N86" i="11"/>
  <c r="N63" i="11"/>
  <c r="N48" i="11"/>
  <c r="N218" i="11"/>
  <c r="N68" i="11"/>
  <c r="N420" i="11"/>
  <c r="N396" i="11"/>
  <c r="N292" i="11"/>
  <c r="N235" i="11"/>
  <c r="N434" i="11"/>
  <c r="N407" i="11"/>
  <c r="N395" i="11"/>
  <c r="N163" i="11"/>
  <c r="N436" i="11"/>
  <c r="N424" i="11"/>
  <c r="N315" i="11"/>
  <c r="N297" i="11"/>
  <c r="N201" i="11"/>
  <c r="N152" i="11"/>
  <c r="N104" i="11"/>
  <c r="N84" i="11"/>
  <c r="N392" i="11"/>
  <c r="N455" i="11"/>
  <c r="N326" i="11"/>
  <c r="N291" i="11"/>
  <c r="N206" i="11"/>
  <c r="N196" i="11"/>
  <c r="N190" i="11"/>
  <c r="N75" i="11"/>
  <c r="N156" i="11"/>
  <c r="N466" i="11"/>
  <c r="N450" i="11"/>
  <c r="N438" i="11"/>
  <c r="N320" i="11"/>
  <c r="N232" i="11"/>
  <c r="N99" i="11"/>
  <c r="N280" i="11"/>
  <c r="N271" i="11"/>
  <c r="N250" i="11"/>
  <c r="N179" i="11"/>
  <c r="N119" i="11"/>
  <c r="N20" i="11"/>
  <c r="N406" i="11"/>
  <c r="N354" i="11"/>
  <c r="N275" i="11"/>
  <c r="N454" i="11"/>
  <c r="N446" i="11"/>
  <c r="N430" i="11"/>
  <c r="N260" i="11"/>
  <c r="N161" i="11"/>
  <c r="N103" i="11"/>
  <c r="N27" i="11"/>
  <c r="N30" i="11"/>
  <c r="N106" i="11"/>
  <c r="N459" i="11"/>
  <c r="N330" i="11"/>
  <c r="N295" i="11"/>
  <c r="N210" i="11"/>
  <c r="N123" i="11"/>
  <c r="N107" i="11"/>
  <c r="N83" i="11"/>
  <c r="N69" i="11"/>
  <c r="N437" i="11"/>
  <c r="N265" i="11"/>
  <c r="N262" i="11"/>
  <c r="N305" i="11"/>
  <c r="N96" i="11"/>
  <c r="N28" i="11"/>
  <c r="N310" i="11"/>
  <c r="N212" i="11"/>
  <c r="N401" i="11"/>
  <c r="N135" i="11"/>
  <c r="N457" i="11"/>
  <c r="N299" i="11"/>
  <c r="N453" i="11"/>
  <c r="N139" i="11"/>
  <c r="N283" i="11"/>
  <c r="N41" i="11"/>
  <c r="N270" i="11"/>
  <c r="N428" i="11"/>
  <c r="N281" i="11"/>
  <c r="N253" i="11"/>
  <c r="N266" i="11"/>
  <c r="N97" i="11"/>
  <c r="N194" i="11"/>
  <c r="N219" i="11"/>
  <c r="N349" i="11"/>
  <c r="N149" i="11"/>
  <c r="N33" i="11"/>
  <c r="N132" i="11"/>
  <c r="N318" i="11"/>
  <c r="N439" i="11"/>
  <c r="N143" i="11"/>
  <c r="N296" i="11"/>
  <c r="N254" i="11"/>
  <c r="N267" i="11"/>
  <c r="N445" i="11"/>
  <c r="N39" i="11"/>
  <c r="N403" i="11"/>
  <c r="N329" i="11"/>
  <c r="N452" i="11"/>
  <c r="N23" i="11"/>
  <c r="N203" i="11"/>
  <c r="N379" i="11"/>
  <c r="N126" i="11"/>
  <c r="N111" i="11"/>
  <c r="N251" i="11"/>
  <c r="N85" i="11"/>
  <c r="N24" i="11"/>
  <c r="N435" i="11"/>
  <c r="N304" i="11"/>
  <c r="N333" i="11"/>
  <c r="N366" i="11"/>
  <c r="N376" i="11"/>
  <c r="N351" i="11"/>
  <c r="N465" i="11"/>
  <c r="N237" i="11"/>
  <c r="N167" i="11"/>
  <c r="N405" i="11"/>
  <c r="N170" i="11"/>
  <c r="N458" i="11"/>
  <c r="N358" i="11"/>
  <c r="N390" i="11"/>
  <c r="N108" i="11"/>
  <c r="N244" i="11"/>
  <c r="N73" i="11"/>
  <c r="N185" i="11"/>
  <c r="N442" i="11"/>
  <c r="N425" i="11"/>
  <c r="N363" i="11"/>
  <c r="N343" i="11"/>
  <c r="N427" i="11"/>
  <c r="N381" i="11"/>
  <c r="N309" i="11"/>
  <c r="N234" i="11"/>
  <c r="N60" i="11"/>
  <c r="N146" i="11"/>
  <c r="N352" i="11"/>
  <c r="N172" i="11"/>
  <c r="N226" i="11"/>
  <c r="N175" i="11"/>
  <c r="N285" i="11"/>
  <c r="N76" i="11"/>
  <c r="N240" i="11"/>
  <c r="N129" i="11"/>
  <c r="N98" i="11"/>
  <c r="N222" i="11"/>
  <c r="N29" i="11"/>
  <c r="N264" i="11"/>
  <c r="N247" i="11"/>
  <c r="N298" i="11"/>
  <c r="N290" i="11"/>
  <c r="N327" i="11"/>
  <c r="N399" i="11"/>
  <c r="N370" i="11"/>
  <c r="N367" i="11"/>
  <c r="N191" i="11"/>
  <c r="N59" i="11"/>
  <c r="N360" i="11"/>
  <c r="N293" i="11"/>
  <c r="N418" i="11"/>
  <c r="N35" i="11"/>
  <c r="N193" i="11"/>
  <c r="N307" i="11"/>
  <c r="N347" i="11"/>
  <c r="N357" i="11"/>
  <c r="N279" i="11"/>
  <c r="N463" i="11"/>
  <c r="N384" i="11"/>
  <c r="N346" i="11"/>
  <c r="N328" i="11"/>
  <c r="N440" i="11"/>
  <c r="N74" i="11"/>
  <c r="N467" i="11"/>
  <c r="N112" i="11"/>
  <c r="N164" i="11"/>
  <c r="N231" i="11"/>
  <c r="N380" i="11"/>
  <c r="N340" i="11"/>
  <c r="N95" i="11"/>
  <c r="N50" i="11"/>
  <c r="N114" i="11"/>
  <c r="N411" i="11"/>
  <c r="N205" i="11"/>
  <c r="N198" i="11"/>
  <c r="N345" i="11"/>
  <c r="N22" i="11"/>
  <c r="N423" i="11"/>
  <c r="N54" i="11"/>
  <c r="N444" i="11"/>
  <c r="N257" i="11"/>
  <c r="N145" i="11"/>
  <c r="N413" i="11"/>
  <c r="N289" i="11"/>
  <c r="N228" i="11"/>
  <c r="N142" i="11"/>
  <c r="N377" i="11"/>
  <c r="N408" i="11"/>
  <c r="N334" i="11"/>
  <c r="N55" i="11"/>
  <c r="N364" i="11"/>
  <c r="N67" i="11"/>
  <c r="N150" i="11"/>
  <c r="N38" i="11"/>
  <c r="N400" i="11"/>
  <c r="N195" i="11"/>
  <c r="N166" i="11"/>
  <c r="N58" i="11"/>
  <c r="N43" i="11"/>
  <c r="N101" i="11"/>
  <c r="N443" i="11"/>
  <c r="N397" i="11"/>
  <c r="N225" i="11"/>
  <c r="N374" i="11"/>
  <c r="N88" i="11"/>
  <c r="N382" i="11"/>
  <c r="N178" i="11"/>
  <c r="N188" i="11"/>
  <c r="N313" i="11"/>
  <c r="N180" i="11"/>
  <c r="N31" i="11"/>
  <c r="N462" i="11"/>
  <c r="N431" i="11"/>
  <c r="N71" i="11"/>
  <c r="N78" i="11"/>
  <c r="N140" i="11"/>
  <c r="N469" i="11"/>
  <c r="N269" i="11"/>
  <c r="N394" i="11"/>
  <c r="N136" i="11"/>
  <c r="N371" i="11"/>
  <c r="N216" i="11"/>
  <c r="N32" i="11"/>
  <c r="N125" i="11"/>
  <c r="N261" i="11"/>
  <c r="N468" i="11"/>
  <c r="N171" i="11"/>
  <c r="N282" i="11"/>
  <c r="N238" i="11"/>
  <c r="N66" i="11"/>
  <c r="N93" i="11"/>
  <c r="N391" i="11"/>
  <c r="N133" i="11"/>
  <c r="N368" i="11"/>
  <c r="N182" i="11"/>
  <c r="N199" i="11"/>
  <c r="N464" i="11"/>
  <c r="N82" i="11"/>
  <c r="N153" i="11"/>
  <c r="N342" i="11"/>
  <c r="N248" i="11"/>
  <c r="N294" i="11"/>
  <c r="N89" i="11"/>
  <c r="N249" i="11"/>
  <c r="N46" i="11"/>
  <c r="N117" i="11"/>
  <c r="N306" i="11"/>
  <c r="N372" i="11"/>
  <c r="N25" i="11"/>
  <c r="N449" i="11"/>
  <c r="N388" i="11"/>
  <c r="N412" i="11"/>
  <c r="N130" i="11"/>
  <c r="N365" i="11"/>
  <c r="N303" i="11"/>
  <c r="N79" i="11"/>
  <c r="N335" i="11"/>
  <c r="N277" i="11"/>
  <c r="N131" i="11"/>
  <c r="N105" i="11"/>
  <c r="N49" i="11"/>
  <c r="N385" i="11"/>
  <c r="N157" i="11"/>
  <c r="N402" i="11"/>
  <c r="N127" i="11"/>
  <c r="N359" i="11"/>
  <c r="N124" i="11"/>
  <c r="N319" i="11"/>
  <c r="N176" i="11"/>
  <c r="N419" i="11"/>
  <c r="N168" i="11"/>
  <c r="N202" i="11"/>
  <c r="N432" i="11"/>
  <c r="N331" i="11"/>
  <c r="N243" i="11"/>
  <c r="N81" i="11"/>
  <c r="N230" i="11"/>
  <c r="N447" i="11"/>
  <c r="N429" i="11"/>
  <c r="N229" i="11"/>
  <c r="N154" i="11"/>
  <c r="N356" i="11"/>
  <c r="N121" i="11"/>
  <c r="N316" i="11"/>
  <c r="N239" i="11"/>
  <c r="N258" i="11"/>
  <c r="N192" i="11"/>
  <c r="N422" i="11"/>
  <c r="N128" i="11"/>
  <c r="N324" i="11"/>
  <c r="N109" i="11"/>
  <c r="N113" i="11"/>
  <c r="N102" i="11"/>
  <c r="N353" i="11"/>
  <c r="N118" i="11"/>
  <c r="N236" i="11"/>
  <c r="N383" i="11"/>
  <c r="N122" i="11"/>
  <c r="N233" i="11"/>
  <c r="N393" i="11"/>
  <c r="N415" i="11"/>
  <c r="N70" i="11"/>
  <c r="N302" i="11"/>
  <c r="N323" i="11"/>
  <c r="N177" i="11"/>
  <c r="N184" i="11"/>
  <c r="N409" i="11"/>
  <c r="N209" i="11"/>
  <c r="N148" i="11"/>
  <c r="N62" i="11"/>
  <c r="N350" i="11"/>
  <c r="N115" i="11"/>
  <c r="N451" i="11"/>
  <c r="N158" i="11"/>
  <c r="N151" i="11"/>
  <c r="N197" i="11"/>
  <c r="N389" i="11"/>
  <c r="N189" i="11"/>
  <c r="N314" i="11"/>
  <c r="N56" i="11"/>
  <c r="N344" i="11"/>
  <c r="N221" i="11"/>
  <c r="N144" i="11"/>
  <c r="N160" i="11"/>
  <c r="N91" i="11"/>
  <c r="N174" i="11"/>
  <c r="N361" i="11"/>
  <c r="N207" i="11"/>
  <c r="N162" i="11"/>
  <c r="N274" i="11"/>
  <c r="N369" i="11"/>
  <c r="N308" i="11"/>
  <c r="N332" i="11"/>
  <c r="N215" i="11"/>
  <c r="N460" i="11"/>
  <c r="N286" i="11"/>
  <c r="N273" i="11"/>
  <c r="N362" i="11"/>
  <c r="N398" i="11"/>
  <c r="N337" i="11"/>
  <c r="N317" i="11"/>
  <c r="N386" i="11"/>
  <c r="N181" i="11"/>
  <c r="N311" i="11"/>
  <c r="N116" i="11"/>
  <c r="N338" i="11"/>
  <c r="N414" i="11"/>
  <c r="N141" i="11"/>
  <c r="N64" i="11"/>
  <c r="N19" i="11"/>
  <c r="N321" i="11"/>
  <c r="N276" i="11"/>
  <c r="N448" i="11"/>
  <c r="N211" i="11"/>
  <c r="N242" i="11"/>
  <c r="N169" i="11"/>
  <c r="N36" i="11"/>
  <c r="N53" i="11"/>
  <c r="N404" i="11"/>
  <c r="N336" i="11"/>
  <c r="N57" i="11"/>
  <c r="N339" i="11"/>
  <c r="N220" i="11"/>
  <c r="N375" i="11"/>
  <c r="N224" i="11"/>
  <c r="N29" i="10"/>
  <c r="N49" i="10"/>
  <c r="N69" i="10"/>
  <c r="N89" i="10"/>
  <c r="N109" i="10"/>
  <c r="N129" i="10"/>
  <c r="N149" i="10"/>
  <c r="N169" i="10"/>
  <c r="N189" i="10"/>
  <c r="N209" i="10"/>
  <c r="N229" i="10"/>
  <c r="N249" i="10"/>
  <c r="N269" i="10"/>
  <c r="N289" i="10"/>
  <c r="N309" i="10"/>
  <c r="N329" i="10"/>
  <c r="N349" i="10"/>
  <c r="N369" i="10"/>
  <c r="N389" i="10"/>
  <c r="N409" i="10"/>
  <c r="N429" i="10"/>
  <c r="N449" i="10"/>
  <c r="N469" i="10"/>
  <c r="N30" i="10"/>
  <c r="N70" i="10"/>
  <c r="N90" i="10"/>
  <c r="N110" i="10"/>
  <c r="N130" i="10"/>
  <c r="N150" i="10"/>
  <c r="N170" i="10"/>
  <c r="N190" i="10"/>
  <c r="N210" i="10"/>
  <c r="N230" i="10"/>
  <c r="N250" i="10"/>
  <c r="N270" i="10"/>
  <c r="N290" i="10"/>
  <c r="N310" i="10"/>
  <c r="N330" i="10"/>
  <c r="N350" i="10"/>
  <c r="N370" i="10"/>
  <c r="N390" i="10"/>
  <c r="N410" i="10"/>
  <c r="N430" i="10"/>
  <c r="N450" i="10"/>
  <c r="N31" i="10"/>
  <c r="N51" i="10"/>
  <c r="N71" i="10"/>
  <c r="N91" i="10"/>
  <c r="N111" i="10"/>
  <c r="N131" i="10"/>
  <c r="N151" i="10"/>
  <c r="N171" i="10"/>
  <c r="N191" i="10"/>
  <c r="N211" i="10"/>
  <c r="N231" i="10"/>
  <c r="N251" i="10"/>
  <c r="N271" i="10"/>
  <c r="N291" i="10"/>
  <c r="N311" i="10"/>
  <c r="N331" i="10"/>
  <c r="N351" i="10"/>
  <c r="N371" i="10"/>
  <c r="N391" i="10"/>
  <c r="N411" i="10"/>
  <c r="N431" i="10"/>
  <c r="N451" i="10"/>
  <c r="N72" i="10"/>
  <c r="N212" i="10"/>
  <c r="N292" i="10"/>
  <c r="N392" i="10"/>
  <c r="N50" i="10"/>
  <c r="N132" i="10"/>
  <c r="N32" i="10"/>
  <c r="N152" i="10"/>
  <c r="N432" i="10"/>
  <c r="N33" i="10"/>
  <c r="N53" i="10"/>
  <c r="N73" i="10"/>
  <c r="N93" i="10"/>
  <c r="N113" i="10"/>
  <c r="N133" i="10"/>
  <c r="N153" i="10"/>
  <c r="N173" i="10"/>
  <c r="N193" i="10"/>
  <c r="N213" i="10"/>
  <c r="N233" i="10"/>
  <c r="N253" i="10"/>
  <c r="N273" i="10"/>
  <c r="N293" i="10"/>
  <c r="N313" i="10"/>
  <c r="N333" i="10"/>
  <c r="N353" i="10"/>
  <c r="N373" i="10"/>
  <c r="N393" i="10"/>
  <c r="N413" i="10"/>
  <c r="N433" i="10"/>
  <c r="N453" i="10"/>
  <c r="N34" i="10"/>
  <c r="N54" i="10"/>
  <c r="N74" i="10"/>
  <c r="N94" i="10"/>
  <c r="N114" i="10"/>
  <c r="N134" i="10"/>
  <c r="N154" i="10"/>
  <c r="N174" i="10"/>
  <c r="N194" i="10"/>
  <c r="N214" i="10"/>
  <c r="N234" i="10"/>
  <c r="N254" i="10"/>
  <c r="N274" i="10"/>
  <c r="N294" i="10"/>
  <c r="N314" i="10"/>
  <c r="N334" i="10"/>
  <c r="N354" i="10"/>
  <c r="N374" i="10"/>
  <c r="N394" i="10"/>
  <c r="N414" i="10"/>
  <c r="N434" i="10"/>
  <c r="N454" i="10"/>
  <c r="N35" i="10"/>
  <c r="N55" i="10"/>
  <c r="N75" i="10"/>
  <c r="N95" i="10"/>
  <c r="N115" i="10"/>
  <c r="N135" i="10"/>
  <c r="N155" i="10"/>
  <c r="N175" i="10"/>
  <c r="N195" i="10"/>
  <c r="N215" i="10"/>
  <c r="N235" i="10"/>
  <c r="N255" i="10"/>
  <c r="N275" i="10"/>
  <c r="N295" i="10"/>
  <c r="N315" i="10"/>
  <c r="N335" i="10"/>
  <c r="N355" i="10"/>
  <c r="N375" i="10"/>
  <c r="N395" i="10"/>
  <c r="N415" i="10"/>
  <c r="N435" i="10"/>
  <c r="N455" i="10"/>
  <c r="N36" i="10"/>
  <c r="N56" i="10"/>
  <c r="N76" i="10"/>
  <c r="N96" i="10"/>
  <c r="N116" i="10"/>
  <c r="N136" i="10"/>
  <c r="N156" i="10"/>
  <c r="N176" i="10"/>
  <c r="N196" i="10"/>
  <c r="N216" i="10"/>
  <c r="N236" i="10"/>
  <c r="N256" i="10"/>
  <c r="N276" i="10"/>
  <c r="N296" i="10"/>
  <c r="N316" i="10"/>
  <c r="N336" i="10"/>
  <c r="N356" i="10"/>
  <c r="N376" i="10"/>
  <c r="N396" i="10"/>
  <c r="N416" i="10"/>
  <c r="N436" i="10"/>
  <c r="N456" i="10"/>
  <c r="N37" i="10"/>
  <c r="N57" i="10"/>
  <c r="N77" i="10"/>
  <c r="N97" i="10"/>
  <c r="N117" i="10"/>
  <c r="N137" i="10"/>
  <c r="N157" i="10"/>
  <c r="N177" i="10"/>
  <c r="N197" i="10"/>
  <c r="N217" i="10"/>
  <c r="N237" i="10"/>
  <c r="N257" i="10"/>
  <c r="N277" i="10"/>
  <c r="N297" i="10"/>
  <c r="N317" i="10"/>
  <c r="N337" i="10"/>
  <c r="N357" i="10"/>
  <c r="N377" i="10"/>
  <c r="N397" i="10"/>
  <c r="N417" i="10"/>
  <c r="N437" i="10"/>
  <c r="N457" i="10"/>
  <c r="N59" i="10"/>
  <c r="N38" i="10"/>
  <c r="N58" i="10"/>
  <c r="N78" i="10"/>
  <c r="N98" i="10"/>
  <c r="N118" i="10"/>
  <c r="N138" i="10"/>
  <c r="N158" i="10"/>
  <c r="N178" i="10"/>
  <c r="N198" i="10"/>
  <c r="N218" i="10"/>
  <c r="N238" i="10"/>
  <c r="N258" i="10"/>
  <c r="N278" i="10"/>
  <c r="N298" i="10"/>
  <c r="N318" i="10"/>
  <c r="N338" i="10"/>
  <c r="N358" i="10"/>
  <c r="N378" i="10"/>
  <c r="N398" i="10"/>
  <c r="N418" i="10"/>
  <c r="N438" i="10"/>
  <c r="N458" i="10"/>
  <c r="N39" i="10"/>
  <c r="N19" i="10"/>
  <c r="N79" i="10"/>
  <c r="N99" i="10"/>
  <c r="N119" i="10"/>
  <c r="N139" i="10"/>
  <c r="N159" i="10"/>
  <c r="N179" i="10"/>
  <c r="N199" i="10"/>
  <c r="N219" i="10"/>
  <c r="N239" i="10"/>
  <c r="N259" i="10"/>
  <c r="N279" i="10"/>
  <c r="N299" i="10"/>
  <c r="N319" i="10"/>
  <c r="N339" i="10"/>
  <c r="N359" i="10"/>
  <c r="N379" i="10"/>
  <c r="N399" i="10"/>
  <c r="N419" i="10"/>
  <c r="N439" i="10"/>
  <c r="N459" i="10"/>
  <c r="N21" i="10"/>
  <c r="N41" i="10"/>
  <c r="N61" i="10"/>
  <c r="N81" i="10"/>
  <c r="N101" i="10"/>
  <c r="N121" i="10"/>
  <c r="N141" i="10"/>
  <c r="N161" i="10"/>
  <c r="N181" i="10"/>
  <c r="N201" i="10"/>
  <c r="N221" i="10"/>
  <c r="N241" i="10"/>
  <c r="N261" i="10"/>
  <c r="N281" i="10"/>
  <c r="N301" i="10"/>
  <c r="N321" i="10"/>
  <c r="N341" i="10"/>
  <c r="N361" i="10"/>
  <c r="N381" i="10"/>
  <c r="N401" i="10"/>
  <c r="N421" i="10"/>
  <c r="N441" i="10"/>
  <c r="N461" i="10"/>
  <c r="N22" i="10"/>
  <c r="N42" i="10"/>
  <c r="N62" i="10"/>
  <c r="N82" i="10"/>
  <c r="N102" i="10"/>
  <c r="N122" i="10"/>
  <c r="N142" i="10"/>
  <c r="N162" i="10"/>
  <c r="N182" i="10"/>
  <c r="N202" i="10"/>
  <c r="N222" i="10"/>
  <c r="N242" i="10"/>
  <c r="N262" i="10"/>
  <c r="N282" i="10"/>
  <c r="N302" i="10"/>
  <c r="N322" i="10"/>
  <c r="N342" i="10"/>
  <c r="N362" i="10"/>
  <c r="N382" i="10"/>
  <c r="N402" i="10"/>
  <c r="N422" i="10"/>
  <c r="N442" i="10"/>
  <c r="N462" i="10"/>
  <c r="N23" i="10"/>
  <c r="N43" i="10"/>
  <c r="N63" i="10"/>
  <c r="N83" i="10"/>
  <c r="N103" i="10"/>
  <c r="N123" i="10"/>
  <c r="N143" i="10"/>
  <c r="N163" i="10"/>
  <c r="N183" i="10"/>
  <c r="N203" i="10"/>
  <c r="N223" i="10"/>
  <c r="N243" i="10"/>
  <c r="N263" i="10"/>
  <c r="N283" i="10"/>
  <c r="N303" i="10"/>
  <c r="N323" i="10"/>
  <c r="N343" i="10"/>
  <c r="N363" i="10"/>
  <c r="N383" i="10"/>
  <c r="N403" i="10"/>
  <c r="N423" i="10"/>
  <c r="N443" i="10"/>
  <c r="N463" i="10"/>
  <c r="N24" i="10"/>
  <c r="N44" i="10"/>
  <c r="N64" i="10"/>
  <c r="N84" i="10"/>
  <c r="N104" i="10"/>
  <c r="N124" i="10"/>
  <c r="N144" i="10"/>
  <c r="N164" i="10"/>
  <c r="N184" i="10"/>
  <c r="N204" i="10"/>
  <c r="N224" i="10"/>
  <c r="N244" i="10"/>
  <c r="N264" i="10"/>
  <c r="N284" i="10"/>
  <c r="N304" i="10"/>
  <c r="N324" i="10"/>
  <c r="N25" i="10"/>
  <c r="N45" i="10"/>
  <c r="N65" i="10"/>
  <c r="N85" i="10"/>
  <c r="N105" i="10"/>
  <c r="N125" i="10"/>
  <c r="N145" i="10"/>
  <c r="N165" i="10"/>
  <c r="N185" i="10"/>
  <c r="N205" i="10"/>
  <c r="N225" i="10"/>
  <c r="N245" i="10"/>
  <c r="N265" i="10"/>
  <c r="N285" i="10"/>
  <c r="N305" i="10"/>
  <c r="N325" i="10"/>
  <c r="N345" i="10"/>
  <c r="N365" i="10"/>
  <c r="N385" i="10"/>
  <c r="N405" i="10"/>
  <c r="N425" i="10"/>
  <c r="N445" i="10"/>
  <c r="N465" i="10"/>
  <c r="N308" i="10"/>
  <c r="N112" i="10"/>
  <c r="N172" i="10"/>
  <c r="N252" i="10"/>
  <c r="N332" i="10"/>
  <c r="N412" i="10"/>
  <c r="N26" i="10"/>
  <c r="N46" i="10"/>
  <c r="N66" i="10"/>
  <c r="N86" i="10"/>
  <c r="N106" i="10"/>
  <c r="N126" i="10"/>
  <c r="N146" i="10"/>
  <c r="N166" i="10"/>
  <c r="N186" i="10"/>
  <c r="N206" i="10"/>
  <c r="N226" i="10"/>
  <c r="N246" i="10"/>
  <c r="N266" i="10"/>
  <c r="N286" i="10"/>
  <c r="N306" i="10"/>
  <c r="N326" i="10"/>
  <c r="N346" i="10"/>
  <c r="N366" i="10"/>
  <c r="N386" i="10"/>
  <c r="N406" i="10"/>
  <c r="N426" i="10"/>
  <c r="N446" i="10"/>
  <c r="N466" i="10"/>
  <c r="N28" i="10"/>
  <c r="N48" i="10"/>
  <c r="N68" i="10"/>
  <c r="N88" i="10"/>
  <c r="N108" i="10"/>
  <c r="N128" i="10"/>
  <c r="N148" i="10"/>
  <c r="N168" i="10"/>
  <c r="N188" i="10"/>
  <c r="N208" i="10"/>
  <c r="N228" i="10"/>
  <c r="N248" i="10"/>
  <c r="N268" i="10"/>
  <c r="N328" i="10"/>
  <c r="N348" i="10"/>
  <c r="N368" i="10"/>
  <c r="N388" i="10"/>
  <c r="N408" i="10"/>
  <c r="N428" i="10"/>
  <c r="N448" i="10"/>
  <c r="N468" i="10"/>
  <c r="N52" i="10"/>
  <c r="N232" i="10"/>
  <c r="N352" i="10"/>
  <c r="N452" i="10"/>
  <c r="N27" i="10"/>
  <c r="N47" i="10"/>
  <c r="N67" i="10"/>
  <c r="N87" i="10"/>
  <c r="N107" i="10"/>
  <c r="N127" i="10"/>
  <c r="N147" i="10"/>
  <c r="N167" i="10"/>
  <c r="N187" i="10"/>
  <c r="N207" i="10"/>
  <c r="N227" i="10"/>
  <c r="N247" i="10"/>
  <c r="N267" i="10"/>
  <c r="N287" i="10"/>
  <c r="N307" i="10"/>
  <c r="N327" i="10"/>
  <c r="N347" i="10"/>
  <c r="N367" i="10"/>
  <c r="N387" i="10"/>
  <c r="N407" i="10"/>
  <c r="N427" i="10"/>
  <c r="N447" i="10"/>
  <c r="N467" i="10"/>
  <c r="N288" i="10"/>
  <c r="N92" i="10"/>
  <c r="N192" i="10"/>
  <c r="N272" i="10"/>
  <c r="N312" i="10"/>
  <c r="N372" i="10"/>
  <c r="N200" i="10"/>
  <c r="N464" i="10"/>
  <c r="N220" i="10"/>
  <c r="N240" i="10"/>
  <c r="N260" i="10"/>
  <c r="N280" i="10"/>
  <c r="N300" i="10"/>
  <c r="N320" i="10"/>
  <c r="N340" i="10"/>
  <c r="N344" i="10"/>
  <c r="N360" i="10"/>
  <c r="N20" i="10"/>
  <c r="N364" i="10"/>
  <c r="N380" i="10"/>
  <c r="N384" i="10"/>
  <c r="N40" i="10"/>
  <c r="N60" i="10"/>
  <c r="N400" i="10"/>
  <c r="N80" i="10"/>
  <c r="N404" i="10"/>
  <c r="N100" i="10"/>
  <c r="N420" i="10"/>
  <c r="N120" i="10"/>
  <c r="N424" i="10"/>
  <c r="N140" i="10"/>
  <c r="N440" i="10"/>
  <c r="N160" i="10"/>
  <c r="N444" i="10"/>
  <c r="N180" i="10"/>
  <c r="N460" i="10"/>
  <c r="U9" i="10"/>
  <c r="P19" i="11" l="1"/>
  <c r="P19" i="10"/>
  <c r="AB21" i="3"/>
  <c r="B37" i="3"/>
  <c r="AC28" i="3"/>
  <c r="AB28" i="3" s="1"/>
  <c r="AD28" i="3" s="1"/>
  <c r="B17" i="3"/>
  <c r="B10" i="3"/>
  <c r="AD17" i="3"/>
  <c r="B9" i="3"/>
  <c r="C7" i="3"/>
  <c r="B7" i="3" s="1"/>
  <c r="B25" i="3"/>
  <c r="AC25" i="3" s="1"/>
  <c r="AB25" i="3" s="1"/>
  <c r="AD25" i="3" s="1"/>
  <c r="AC61" i="3"/>
  <c r="AB61" i="3" s="1"/>
  <c r="AD61" i="3" s="1"/>
  <c r="B69" i="3"/>
  <c r="AC69" i="3" s="1"/>
  <c r="AB69" i="3" s="1"/>
  <c r="AD69" i="3" s="1"/>
  <c r="B65" i="3"/>
  <c r="AC65" i="3" s="1"/>
  <c r="AB65" i="3" s="1"/>
  <c r="AD65" i="3" s="1"/>
  <c r="B63" i="3"/>
  <c r="AC63" i="3" s="1"/>
  <c r="AB63" i="3" s="1"/>
  <c r="AD63" i="3" s="1"/>
  <c r="B57" i="3"/>
  <c r="AC57" i="3" s="1"/>
  <c r="AB57" i="3" s="1"/>
  <c r="AD57" i="3" s="1"/>
  <c r="B58" i="3"/>
  <c r="AC58" i="3" s="1"/>
  <c r="AB58" i="3" s="1"/>
  <c r="AD58" i="3" s="1"/>
  <c r="B59" i="3"/>
  <c r="AC59" i="3" s="1"/>
  <c r="AB59" i="3" s="1"/>
  <c r="AD59" i="3" s="1"/>
  <c r="B60" i="3"/>
  <c r="AC60" i="3" s="1"/>
  <c r="AB60" i="3" s="1"/>
  <c r="AD60" i="3" s="1"/>
  <c r="B55" i="3"/>
  <c r="AC55" i="3"/>
  <c r="AB55" i="3" s="1"/>
  <c r="AD55" i="3" s="1"/>
  <c r="B44" i="3"/>
  <c r="AC44" i="3" s="1"/>
  <c r="AB44" i="3" s="1"/>
  <c r="AD44" i="3" s="1"/>
  <c r="B21" i="3"/>
  <c r="AC21" i="3" s="1"/>
  <c r="AD21" i="3" s="1"/>
  <c r="B8" i="3"/>
  <c r="AD8" i="3" s="1"/>
  <c r="B42" i="3"/>
  <c r="AC42" i="3" s="1"/>
  <c r="AB42" i="3" s="1"/>
  <c r="AD42" i="3" s="1"/>
  <c r="AC37" i="3"/>
  <c r="AB37" i="3" s="1"/>
  <c r="AD37" i="3" s="1"/>
  <c r="AH26" i="3"/>
  <c r="AC38" i="3"/>
  <c r="AB38" i="3" s="1"/>
  <c r="AD38" i="3" s="1"/>
  <c r="AD12" i="3"/>
  <c r="AD5" i="3"/>
  <c r="AH82" i="3"/>
  <c r="AG82" i="3" s="1"/>
  <c r="AH76" i="3"/>
  <c r="AG76" i="3" s="1"/>
  <c r="AH77" i="3"/>
  <c r="AG77" i="3" s="1"/>
  <c r="AH78" i="3"/>
  <c r="AG78" i="3" s="1"/>
  <c r="AH79" i="3"/>
  <c r="AG79" i="3" s="1"/>
  <c r="AH75" i="3"/>
  <c r="AG75" i="3" s="1"/>
  <c r="AH71" i="3"/>
  <c r="AG71" i="3" s="1"/>
  <c r="AH72" i="3"/>
  <c r="AG72" i="3" s="1"/>
  <c r="AH73" i="3"/>
  <c r="AG73" i="3" s="1"/>
  <c r="AH70" i="3"/>
  <c r="AG70" i="3" s="1"/>
  <c r="AH66" i="3"/>
  <c r="AG66" i="3" s="1"/>
  <c r="AH62" i="3"/>
  <c r="AG62" i="3" s="1"/>
  <c r="AH61" i="3"/>
  <c r="AG61" i="3" s="1"/>
  <c r="AH56" i="3"/>
  <c r="AG56" i="3" s="1"/>
  <c r="AH54" i="3"/>
  <c r="AG54" i="3" s="1"/>
  <c r="AH53" i="3"/>
  <c r="AG53" i="3" s="1"/>
  <c r="AH46" i="3"/>
  <c r="AG46" i="3" s="1"/>
  <c r="AH47" i="3"/>
  <c r="AG47" i="3" s="1"/>
  <c r="AH48" i="3"/>
  <c r="AG48" i="3" s="1"/>
  <c r="AH45" i="3"/>
  <c r="AG45" i="3" s="1"/>
  <c r="AH43" i="3"/>
  <c r="AG43" i="3" s="1"/>
  <c r="AH39" i="3"/>
  <c r="AG39" i="3" s="1"/>
  <c r="AH40" i="3"/>
  <c r="AG40" i="3" s="1"/>
  <c r="AH41" i="3"/>
  <c r="AG41" i="3" s="1"/>
  <c r="AH38" i="3"/>
  <c r="AG38" i="3"/>
  <c r="AH36" i="3"/>
  <c r="AG36" i="3" s="1"/>
  <c r="AH32" i="3"/>
  <c r="AG32" i="3" s="1"/>
  <c r="AH27" i="3"/>
  <c r="AG27" i="3" s="1"/>
  <c r="AH28" i="3"/>
  <c r="AG28" i="3" s="1"/>
  <c r="AH29" i="3"/>
  <c r="AG29" i="3" s="1"/>
  <c r="AH30" i="3"/>
  <c r="AG30" i="3" s="1"/>
  <c r="AH23" i="3"/>
  <c r="AG23" i="3" s="1"/>
  <c r="AH24" i="3"/>
  <c r="AG24" i="3" s="1"/>
  <c r="AH22" i="3"/>
  <c r="AG22" i="3" s="1"/>
  <c r="AH20" i="3"/>
  <c r="AG20" i="3" s="1"/>
  <c r="AH19" i="3"/>
  <c r="AG19" i="3" s="1"/>
  <c r="AH13" i="3"/>
  <c r="AG13" i="3" s="1"/>
  <c r="AH14" i="3"/>
  <c r="AG14" i="3" s="1"/>
  <c r="AH15" i="3"/>
  <c r="AG15" i="3" s="1"/>
  <c r="AH12" i="3"/>
  <c r="AG12" i="3" s="1"/>
  <c r="AH6" i="3"/>
  <c r="AG6" i="3" s="1"/>
  <c r="AC82" i="3"/>
  <c r="AB82" i="3" s="1"/>
  <c r="AD82" i="3" s="1"/>
  <c r="AC76" i="3"/>
  <c r="AB76" i="3" s="1"/>
  <c r="AD76" i="3" s="1"/>
  <c r="AD77" i="3"/>
  <c r="AC78" i="3"/>
  <c r="AB78" i="3" s="1"/>
  <c r="AD78" i="3" s="1"/>
  <c r="AC79" i="3"/>
  <c r="AB79" i="3" s="1"/>
  <c r="AC75" i="3"/>
  <c r="AB75" i="3" s="1"/>
  <c r="AD75" i="3" s="1"/>
  <c r="AC71" i="3"/>
  <c r="AB71" i="3" s="1"/>
  <c r="AD71" i="3" s="1"/>
  <c r="AC72" i="3"/>
  <c r="AB72" i="3" s="1"/>
  <c r="AD72" i="3" s="1"/>
  <c r="AC73" i="3"/>
  <c r="AB73" i="3" s="1"/>
  <c r="AD73" i="3" s="1"/>
  <c r="AC70" i="3"/>
  <c r="AB70" i="3" s="1"/>
  <c r="AD70" i="3" s="1"/>
  <c r="AC64" i="3"/>
  <c r="AB64" i="3" s="1"/>
  <c r="AD64" i="3" s="1"/>
  <c r="AC62" i="3"/>
  <c r="AB62" i="3" s="1"/>
  <c r="AD62" i="3" s="1"/>
  <c r="AC56" i="3"/>
  <c r="AB56" i="3" s="1"/>
  <c r="AD56" i="3" s="1"/>
  <c r="AC54" i="3"/>
  <c r="AB54" i="3" s="1"/>
  <c r="AD54" i="3" s="1"/>
  <c r="AD53" i="3"/>
  <c r="AD46" i="3"/>
  <c r="AC47" i="3"/>
  <c r="AB47" i="3" s="1"/>
  <c r="AD47" i="3" s="1"/>
  <c r="AC48" i="3"/>
  <c r="AB48" i="3" s="1"/>
  <c r="AD48" i="3" s="1"/>
  <c r="AC45" i="3"/>
  <c r="AB45" i="3" s="1"/>
  <c r="AD45" i="3" s="1"/>
  <c r="AC43" i="3"/>
  <c r="AB43" i="3"/>
  <c r="AD43" i="3" s="1"/>
  <c r="AC40" i="3"/>
  <c r="AB40" i="3" s="1"/>
  <c r="AD40" i="3" s="1"/>
  <c r="AC41" i="3"/>
  <c r="AB41" i="3" s="1"/>
  <c r="AD41" i="3" s="1"/>
  <c r="AC39" i="3"/>
  <c r="AB39" i="3" s="1"/>
  <c r="AD39" i="3" s="1"/>
  <c r="AC36" i="3"/>
  <c r="AB36" i="3" s="1"/>
  <c r="AD36" i="3" s="1"/>
  <c r="AD32" i="3"/>
  <c r="AC27" i="3"/>
  <c r="AB27" i="3" s="1"/>
  <c r="AD27" i="3" s="1"/>
  <c r="AD29" i="3"/>
  <c r="AC30" i="3"/>
  <c r="AB30" i="3" s="1"/>
  <c r="AD30" i="3" s="1"/>
  <c r="AC26" i="3"/>
  <c r="AB26" i="3" s="1"/>
  <c r="AD26" i="3" s="1"/>
  <c r="AD19" i="3"/>
  <c r="AC20" i="3"/>
  <c r="AB20" i="3" s="1"/>
  <c r="AD20" i="3" s="1"/>
  <c r="AC22" i="3"/>
  <c r="AB22" i="3" s="1"/>
  <c r="AD22" i="3" s="1"/>
  <c r="AC23" i="3"/>
  <c r="AB23" i="3" s="1"/>
  <c r="AD23" i="3" s="1"/>
  <c r="AC24" i="3"/>
  <c r="AB24" i="3" s="1"/>
  <c r="AD24" i="3" s="1"/>
  <c r="AC13" i="3"/>
  <c r="AB13" i="3" s="1"/>
  <c r="AD13" i="3" s="1"/>
  <c r="AD14" i="3"/>
  <c r="AD15" i="3"/>
  <c r="L53" i="3"/>
  <c r="H53" i="3" s="1"/>
  <c r="M53" i="3"/>
  <c r="I53" i="3" s="1"/>
  <c r="N53" i="3"/>
  <c r="J53" i="3" s="1"/>
  <c r="E11" i="5"/>
  <c r="E12" i="5"/>
  <c r="B14" i="5" s="1"/>
  <c r="H469" i="5"/>
  <c r="I469" i="5" s="1"/>
  <c r="E469" i="5"/>
  <c r="H468" i="5"/>
  <c r="I468" i="5" s="1"/>
  <c r="E468" i="5"/>
  <c r="H467" i="5"/>
  <c r="I467" i="5" s="1"/>
  <c r="E467" i="5"/>
  <c r="H466" i="5"/>
  <c r="I466" i="5" s="1"/>
  <c r="E466" i="5"/>
  <c r="H465" i="5"/>
  <c r="I465" i="5" s="1"/>
  <c r="E465" i="5"/>
  <c r="H464" i="5"/>
  <c r="I464" i="5" s="1"/>
  <c r="E464" i="5"/>
  <c r="H463" i="5"/>
  <c r="I463" i="5" s="1"/>
  <c r="E463" i="5"/>
  <c r="H462" i="5"/>
  <c r="I462" i="5" s="1"/>
  <c r="E462" i="5"/>
  <c r="H461" i="5"/>
  <c r="I461" i="5" s="1"/>
  <c r="E461" i="5"/>
  <c r="H460" i="5"/>
  <c r="I460" i="5" s="1"/>
  <c r="E460" i="5"/>
  <c r="H459" i="5"/>
  <c r="I459" i="5" s="1"/>
  <c r="E459" i="5"/>
  <c r="H458" i="5"/>
  <c r="I458" i="5" s="1"/>
  <c r="E458" i="5"/>
  <c r="H457" i="5"/>
  <c r="I457" i="5" s="1"/>
  <c r="E457" i="5"/>
  <c r="H456" i="5"/>
  <c r="I456" i="5" s="1"/>
  <c r="E456" i="5"/>
  <c r="H455" i="5"/>
  <c r="I455" i="5" s="1"/>
  <c r="E455" i="5"/>
  <c r="H454" i="5"/>
  <c r="I454" i="5" s="1"/>
  <c r="E454" i="5"/>
  <c r="H453" i="5"/>
  <c r="I453" i="5" s="1"/>
  <c r="E453" i="5"/>
  <c r="H452" i="5"/>
  <c r="I452" i="5" s="1"/>
  <c r="E452" i="5"/>
  <c r="H451" i="5"/>
  <c r="I451" i="5" s="1"/>
  <c r="E451" i="5"/>
  <c r="H450" i="5"/>
  <c r="I450" i="5" s="1"/>
  <c r="E450" i="5"/>
  <c r="H449" i="5"/>
  <c r="I449" i="5" s="1"/>
  <c r="E449" i="5"/>
  <c r="H448" i="5"/>
  <c r="I448" i="5" s="1"/>
  <c r="E448" i="5"/>
  <c r="H447" i="5"/>
  <c r="I447" i="5" s="1"/>
  <c r="E447" i="5"/>
  <c r="H446" i="5"/>
  <c r="I446" i="5" s="1"/>
  <c r="E446" i="5"/>
  <c r="H445" i="5"/>
  <c r="I445" i="5" s="1"/>
  <c r="E445" i="5"/>
  <c r="H444" i="5"/>
  <c r="I444" i="5" s="1"/>
  <c r="E444" i="5"/>
  <c r="H443" i="5"/>
  <c r="I443" i="5" s="1"/>
  <c r="E443" i="5"/>
  <c r="H442" i="5"/>
  <c r="I442" i="5" s="1"/>
  <c r="E442" i="5"/>
  <c r="H441" i="5"/>
  <c r="I441" i="5" s="1"/>
  <c r="E441" i="5"/>
  <c r="H440" i="5"/>
  <c r="I440" i="5" s="1"/>
  <c r="E440" i="5"/>
  <c r="H439" i="5"/>
  <c r="I439" i="5" s="1"/>
  <c r="E439" i="5"/>
  <c r="H438" i="5"/>
  <c r="I438" i="5" s="1"/>
  <c r="E438" i="5"/>
  <c r="H437" i="5"/>
  <c r="I437" i="5" s="1"/>
  <c r="E437" i="5"/>
  <c r="H436" i="5"/>
  <c r="I436" i="5" s="1"/>
  <c r="E436" i="5"/>
  <c r="H435" i="5"/>
  <c r="I435" i="5" s="1"/>
  <c r="E435" i="5"/>
  <c r="H434" i="5"/>
  <c r="I434" i="5" s="1"/>
  <c r="E434" i="5"/>
  <c r="H433" i="5"/>
  <c r="I433" i="5" s="1"/>
  <c r="E433" i="5"/>
  <c r="H432" i="5"/>
  <c r="I432" i="5" s="1"/>
  <c r="E432" i="5"/>
  <c r="H431" i="5"/>
  <c r="I431" i="5" s="1"/>
  <c r="E431" i="5"/>
  <c r="H430" i="5"/>
  <c r="I430" i="5" s="1"/>
  <c r="E430" i="5"/>
  <c r="H429" i="5"/>
  <c r="I429" i="5" s="1"/>
  <c r="E429" i="5"/>
  <c r="H428" i="5"/>
  <c r="I428" i="5" s="1"/>
  <c r="E428" i="5"/>
  <c r="H427" i="5"/>
  <c r="I427" i="5" s="1"/>
  <c r="E427" i="5"/>
  <c r="H426" i="5"/>
  <c r="I426" i="5" s="1"/>
  <c r="E426" i="5"/>
  <c r="H425" i="5"/>
  <c r="I425" i="5" s="1"/>
  <c r="E425" i="5"/>
  <c r="H424" i="5"/>
  <c r="I424" i="5" s="1"/>
  <c r="E424" i="5"/>
  <c r="H423" i="5"/>
  <c r="I423" i="5" s="1"/>
  <c r="E423" i="5"/>
  <c r="H422" i="5"/>
  <c r="I422" i="5" s="1"/>
  <c r="E422" i="5"/>
  <c r="H421" i="5"/>
  <c r="I421" i="5" s="1"/>
  <c r="E421" i="5"/>
  <c r="H420" i="5"/>
  <c r="I420" i="5" s="1"/>
  <c r="E420" i="5"/>
  <c r="H419" i="5"/>
  <c r="I419" i="5" s="1"/>
  <c r="E419" i="5"/>
  <c r="H418" i="5"/>
  <c r="I418" i="5" s="1"/>
  <c r="E418" i="5"/>
  <c r="H417" i="5"/>
  <c r="I417" i="5" s="1"/>
  <c r="E417" i="5"/>
  <c r="H416" i="5"/>
  <c r="I416" i="5" s="1"/>
  <c r="E416" i="5"/>
  <c r="H415" i="5"/>
  <c r="I415" i="5" s="1"/>
  <c r="E415" i="5"/>
  <c r="H414" i="5"/>
  <c r="I414" i="5" s="1"/>
  <c r="E414" i="5"/>
  <c r="H413" i="5"/>
  <c r="I413" i="5" s="1"/>
  <c r="E413" i="5"/>
  <c r="H412" i="5"/>
  <c r="I412" i="5" s="1"/>
  <c r="E412" i="5"/>
  <c r="H411" i="5"/>
  <c r="I411" i="5" s="1"/>
  <c r="E411" i="5"/>
  <c r="H410" i="5"/>
  <c r="I410" i="5" s="1"/>
  <c r="E410" i="5"/>
  <c r="H409" i="5"/>
  <c r="I409" i="5" s="1"/>
  <c r="E409" i="5"/>
  <c r="H408" i="5"/>
  <c r="I408" i="5" s="1"/>
  <c r="E408" i="5"/>
  <c r="H407" i="5"/>
  <c r="I407" i="5" s="1"/>
  <c r="E407" i="5"/>
  <c r="H406" i="5"/>
  <c r="I406" i="5" s="1"/>
  <c r="E406" i="5"/>
  <c r="H405" i="5"/>
  <c r="I405" i="5" s="1"/>
  <c r="E405" i="5"/>
  <c r="H404" i="5"/>
  <c r="I404" i="5" s="1"/>
  <c r="E404" i="5"/>
  <c r="H403" i="5"/>
  <c r="I403" i="5" s="1"/>
  <c r="E403" i="5"/>
  <c r="H402" i="5"/>
  <c r="I402" i="5" s="1"/>
  <c r="E402" i="5"/>
  <c r="H401" i="5"/>
  <c r="I401" i="5" s="1"/>
  <c r="E401" i="5"/>
  <c r="H400" i="5"/>
  <c r="I400" i="5" s="1"/>
  <c r="E400" i="5"/>
  <c r="H399" i="5"/>
  <c r="I399" i="5" s="1"/>
  <c r="E399" i="5"/>
  <c r="H398" i="5"/>
  <c r="I398" i="5" s="1"/>
  <c r="E398" i="5"/>
  <c r="H397" i="5"/>
  <c r="I397" i="5" s="1"/>
  <c r="E397" i="5"/>
  <c r="H396" i="5"/>
  <c r="I396" i="5" s="1"/>
  <c r="E396" i="5"/>
  <c r="H395" i="5"/>
  <c r="I395" i="5" s="1"/>
  <c r="E395" i="5"/>
  <c r="H394" i="5"/>
  <c r="I394" i="5" s="1"/>
  <c r="E394" i="5"/>
  <c r="H393" i="5"/>
  <c r="I393" i="5" s="1"/>
  <c r="E393" i="5"/>
  <c r="H392" i="5"/>
  <c r="I392" i="5" s="1"/>
  <c r="E392" i="5"/>
  <c r="H391" i="5"/>
  <c r="I391" i="5" s="1"/>
  <c r="E391" i="5"/>
  <c r="H390" i="5"/>
  <c r="I390" i="5" s="1"/>
  <c r="E390" i="5"/>
  <c r="H389" i="5"/>
  <c r="I389" i="5" s="1"/>
  <c r="E389" i="5"/>
  <c r="H388" i="5"/>
  <c r="I388" i="5" s="1"/>
  <c r="E388" i="5"/>
  <c r="H387" i="5"/>
  <c r="I387" i="5" s="1"/>
  <c r="E387" i="5"/>
  <c r="H386" i="5"/>
  <c r="I386" i="5" s="1"/>
  <c r="E386" i="5"/>
  <c r="H385" i="5"/>
  <c r="I385" i="5" s="1"/>
  <c r="E385" i="5"/>
  <c r="H384" i="5"/>
  <c r="I384" i="5" s="1"/>
  <c r="E384" i="5"/>
  <c r="H383" i="5"/>
  <c r="I383" i="5" s="1"/>
  <c r="E383" i="5"/>
  <c r="H382" i="5"/>
  <c r="I382" i="5" s="1"/>
  <c r="E382" i="5"/>
  <c r="H381" i="5"/>
  <c r="I381" i="5" s="1"/>
  <c r="E381" i="5"/>
  <c r="H380" i="5"/>
  <c r="I380" i="5" s="1"/>
  <c r="E380" i="5"/>
  <c r="H379" i="5"/>
  <c r="I379" i="5" s="1"/>
  <c r="E379" i="5"/>
  <c r="H378" i="5"/>
  <c r="I378" i="5" s="1"/>
  <c r="E378" i="5"/>
  <c r="H377" i="5"/>
  <c r="I377" i="5" s="1"/>
  <c r="E377" i="5"/>
  <c r="H376" i="5"/>
  <c r="I376" i="5" s="1"/>
  <c r="E376" i="5"/>
  <c r="H375" i="5"/>
  <c r="I375" i="5" s="1"/>
  <c r="E375" i="5"/>
  <c r="H374" i="5"/>
  <c r="I374" i="5" s="1"/>
  <c r="E374" i="5"/>
  <c r="H373" i="5"/>
  <c r="I373" i="5" s="1"/>
  <c r="E373" i="5"/>
  <c r="H372" i="5"/>
  <c r="I372" i="5" s="1"/>
  <c r="E372" i="5"/>
  <c r="H371" i="5"/>
  <c r="I371" i="5" s="1"/>
  <c r="E371" i="5"/>
  <c r="H370" i="5"/>
  <c r="I370" i="5" s="1"/>
  <c r="E370" i="5"/>
  <c r="H369" i="5"/>
  <c r="I369" i="5" s="1"/>
  <c r="E369" i="5"/>
  <c r="H368" i="5"/>
  <c r="I368" i="5" s="1"/>
  <c r="E368" i="5"/>
  <c r="H367" i="5"/>
  <c r="I367" i="5" s="1"/>
  <c r="E367" i="5"/>
  <c r="H366" i="5"/>
  <c r="I366" i="5" s="1"/>
  <c r="E366" i="5"/>
  <c r="H365" i="5"/>
  <c r="I365" i="5" s="1"/>
  <c r="E365" i="5"/>
  <c r="H364" i="5"/>
  <c r="I364" i="5" s="1"/>
  <c r="E364" i="5"/>
  <c r="H363" i="5"/>
  <c r="I363" i="5" s="1"/>
  <c r="E363" i="5"/>
  <c r="H362" i="5"/>
  <c r="I362" i="5" s="1"/>
  <c r="E362" i="5"/>
  <c r="H361" i="5"/>
  <c r="I361" i="5" s="1"/>
  <c r="E361" i="5"/>
  <c r="H360" i="5"/>
  <c r="I360" i="5" s="1"/>
  <c r="E360" i="5"/>
  <c r="H359" i="5"/>
  <c r="I359" i="5" s="1"/>
  <c r="E359" i="5"/>
  <c r="H358" i="5"/>
  <c r="I358" i="5" s="1"/>
  <c r="E358" i="5"/>
  <c r="H357" i="5"/>
  <c r="I357" i="5" s="1"/>
  <c r="E357" i="5"/>
  <c r="H356" i="5"/>
  <c r="I356" i="5" s="1"/>
  <c r="E356" i="5"/>
  <c r="H355" i="5"/>
  <c r="I355" i="5" s="1"/>
  <c r="E355" i="5"/>
  <c r="H354" i="5"/>
  <c r="I354" i="5" s="1"/>
  <c r="E354" i="5"/>
  <c r="H353" i="5"/>
  <c r="I353" i="5" s="1"/>
  <c r="E353" i="5"/>
  <c r="H352" i="5"/>
  <c r="I352" i="5" s="1"/>
  <c r="E352" i="5"/>
  <c r="H351" i="5"/>
  <c r="I351" i="5" s="1"/>
  <c r="E351" i="5"/>
  <c r="H350" i="5"/>
  <c r="I350" i="5" s="1"/>
  <c r="E350" i="5"/>
  <c r="H349" i="5"/>
  <c r="I349" i="5" s="1"/>
  <c r="E349" i="5"/>
  <c r="H348" i="5"/>
  <c r="I348" i="5" s="1"/>
  <c r="E348" i="5"/>
  <c r="H347" i="5"/>
  <c r="I347" i="5" s="1"/>
  <c r="E347" i="5"/>
  <c r="H346" i="5"/>
  <c r="I346" i="5" s="1"/>
  <c r="E346" i="5"/>
  <c r="H345" i="5"/>
  <c r="I345" i="5" s="1"/>
  <c r="E345" i="5"/>
  <c r="H344" i="5"/>
  <c r="I344" i="5" s="1"/>
  <c r="E344" i="5"/>
  <c r="H343" i="5"/>
  <c r="I343" i="5" s="1"/>
  <c r="E343" i="5"/>
  <c r="H342" i="5"/>
  <c r="I342" i="5" s="1"/>
  <c r="E342" i="5"/>
  <c r="H341" i="5"/>
  <c r="I341" i="5" s="1"/>
  <c r="E341" i="5"/>
  <c r="H340" i="5"/>
  <c r="I340" i="5" s="1"/>
  <c r="E340" i="5"/>
  <c r="H339" i="5"/>
  <c r="I339" i="5" s="1"/>
  <c r="E339" i="5"/>
  <c r="H338" i="5"/>
  <c r="I338" i="5" s="1"/>
  <c r="E338" i="5"/>
  <c r="H337" i="5"/>
  <c r="I337" i="5" s="1"/>
  <c r="E337" i="5"/>
  <c r="H336" i="5"/>
  <c r="I336" i="5" s="1"/>
  <c r="E336" i="5"/>
  <c r="H335" i="5"/>
  <c r="I335" i="5" s="1"/>
  <c r="E335" i="5"/>
  <c r="H334" i="5"/>
  <c r="I334" i="5" s="1"/>
  <c r="E334" i="5"/>
  <c r="H333" i="5"/>
  <c r="I333" i="5" s="1"/>
  <c r="E333" i="5"/>
  <c r="H332" i="5"/>
  <c r="I332" i="5" s="1"/>
  <c r="E332" i="5"/>
  <c r="H331" i="5"/>
  <c r="I331" i="5" s="1"/>
  <c r="E331" i="5"/>
  <c r="H330" i="5"/>
  <c r="I330" i="5" s="1"/>
  <c r="E330" i="5"/>
  <c r="H329" i="5"/>
  <c r="I329" i="5" s="1"/>
  <c r="E329" i="5"/>
  <c r="H328" i="5"/>
  <c r="I328" i="5" s="1"/>
  <c r="E328" i="5"/>
  <c r="H327" i="5"/>
  <c r="I327" i="5" s="1"/>
  <c r="E327" i="5"/>
  <c r="H326" i="5"/>
  <c r="I326" i="5" s="1"/>
  <c r="E326" i="5"/>
  <c r="H325" i="5"/>
  <c r="I325" i="5" s="1"/>
  <c r="E325" i="5"/>
  <c r="H324" i="5"/>
  <c r="I324" i="5" s="1"/>
  <c r="E324" i="5"/>
  <c r="H323" i="5"/>
  <c r="I323" i="5" s="1"/>
  <c r="E323" i="5"/>
  <c r="H322" i="5"/>
  <c r="I322" i="5" s="1"/>
  <c r="E322" i="5"/>
  <c r="H321" i="5"/>
  <c r="I321" i="5" s="1"/>
  <c r="E321" i="5"/>
  <c r="H320" i="5"/>
  <c r="I320" i="5" s="1"/>
  <c r="E320" i="5"/>
  <c r="H319" i="5"/>
  <c r="I319" i="5" s="1"/>
  <c r="E319" i="5"/>
  <c r="H318" i="5"/>
  <c r="I318" i="5" s="1"/>
  <c r="E318" i="5"/>
  <c r="H317" i="5"/>
  <c r="I317" i="5" s="1"/>
  <c r="E317" i="5"/>
  <c r="H316" i="5"/>
  <c r="I316" i="5" s="1"/>
  <c r="E316" i="5"/>
  <c r="H315" i="5"/>
  <c r="I315" i="5" s="1"/>
  <c r="E315" i="5"/>
  <c r="H314" i="5"/>
  <c r="I314" i="5" s="1"/>
  <c r="E314" i="5"/>
  <c r="H313" i="5"/>
  <c r="I313" i="5" s="1"/>
  <c r="E313" i="5"/>
  <c r="H312" i="5"/>
  <c r="I312" i="5" s="1"/>
  <c r="E312" i="5"/>
  <c r="H311" i="5"/>
  <c r="I311" i="5" s="1"/>
  <c r="E311" i="5"/>
  <c r="H310" i="5"/>
  <c r="I310" i="5" s="1"/>
  <c r="E310" i="5"/>
  <c r="H309" i="5"/>
  <c r="I309" i="5" s="1"/>
  <c r="E309" i="5"/>
  <c r="H308" i="5"/>
  <c r="I308" i="5" s="1"/>
  <c r="E308" i="5"/>
  <c r="H307" i="5"/>
  <c r="I307" i="5" s="1"/>
  <c r="E307" i="5"/>
  <c r="H306" i="5"/>
  <c r="I306" i="5" s="1"/>
  <c r="E306" i="5"/>
  <c r="H305" i="5"/>
  <c r="I305" i="5" s="1"/>
  <c r="E305" i="5"/>
  <c r="H304" i="5"/>
  <c r="I304" i="5" s="1"/>
  <c r="E304" i="5"/>
  <c r="H303" i="5"/>
  <c r="I303" i="5" s="1"/>
  <c r="E303" i="5"/>
  <c r="H302" i="5"/>
  <c r="I302" i="5" s="1"/>
  <c r="E302" i="5"/>
  <c r="H301" i="5"/>
  <c r="I301" i="5" s="1"/>
  <c r="E301" i="5"/>
  <c r="H300" i="5"/>
  <c r="I300" i="5" s="1"/>
  <c r="E300" i="5"/>
  <c r="H299" i="5"/>
  <c r="I299" i="5" s="1"/>
  <c r="E299" i="5"/>
  <c r="H298" i="5"/>
  <c r="I298" i="5" s="1"/>
  <c r="E298" i="5"/>
  <c r="H297" i="5"/>
  <c r="I297" i="5" s="1"/>
  <c r="E297" i="5"/>
  <c r="H296" i="5"/>
  <c r="I296" i="5" s="1"/>
  <c r="E296" i="5"/>
  <c r="H295" i="5"/>
  <c r="I295" i="5" s="1"/>
  <c r="E295" i="5"/>
  <c r="H294" i="5"/>
  <c r="I294" i="5" s="1"/>
  <c r="E294" i="5"/>
  <c r="H293" i="5"/>
  <c r="I293" i="5" s="1"/>
  <c r="E293" i="5"/>
  <c r="H292" i="5"/>
  <c r="I292" i="5" s="1"/>
  <c r="E292" i="5"/>
  <c r="H291" i="5"/>
  <c r="I291" i="5" s="1"/>
  <c r="E291" i="5"/>
  <c r="H290" i="5"/>
  <c r="I290" i="5" s="1"/>
  <c r="E290" i="5"/>
  <c r="H289" i="5"/>
  <c r="I289" i="5" s="1"/>
  <c r="E289" i="5"/>
  <c r="H288" i="5"/>
  <c r="I288" i="5" s="1"/>
  <c r="E288" i="5"/>
  <c r="H287" i="5"/>
  <c r="I287" i="5" s="1"/>
  <c r="E287" i="5"/>
  <c r="H286" i="5"/>
  <c r="I286" i="5" s="1"/>
  <c r="E286" i="5"/>
  <c r="H285" i="5"/>
  <c r="I285" i="5" s="1"/>
  <c r="E285" i="5"/>
  <c r="H284" i="5"/>
  <c r="I284" i="5" s="1"/>
  <c r="E284" i="5"/>
  <c r="H283" i="5"/>
  <c r="I283" i="5" s="1"/>
  <c r="E283" i="5"/>
  <c r="H282" i="5"/>
  <c r="I282" i="5" s="1"/>
  <c r="E282" i="5"/>
  <c r="H281" i="5"/>
  <c r="I281" i="5" s="1"/>
  <c r="E281" i="5"/>
  <c r="H280" i="5"/>
  <c r="I280" i="5" s="1"/>
  <c r="E280" i="5"/>
  <c r="H279" i="5"/>
  <c r="I279" i="5" s="1"/>
  <c r="E279" i="5"/>
  <c r="H278" i="5"/>
  <c r="I278" i="5" s="1"/>
  <c r="E278" i="5"/>
  <c r="H277" i="5"/>
  <c r="I277" i="5" s="1"/>
  <c r="E277" i="5"/>
  <c r="H276" i="5"/>
  <c r="I276" i="5" s="1"/>
  <c r="E276" i="5"/>
  <c r="H275" i="5"/>
  <c r="I275" i="5" s="1"/>
  <c r="E275" i="5"/>
  <c r="H274" i="5"/>
  <c r="I274" i="5" s="1"/>
  <c r="E274" i="5"/>
  <c r="H273" i="5"/>
  <c r="I273" i="5" s="1"/>
  <c r="E273" i="5"/>
  <c r="H272" i="5"/>
  <c r="I272" i="5" s="1"/>
  <c r="E272" i="5"/>
  <c r="H271" i="5"/>
  <c r="I271" i="5" s="1"/>
  <c r="E271" i="5"/>
  <c r="H270" i="5"/>
  <c r="I270" i="5" s="1"/>
  <c r="E270" i="5"/>
  <c r="H269" i="5"/>
  <c r="I269" i="5" s="1"/>
  <c r="E269" i="5"/>
  <c r="H268" i="5"/>
  <c r="I268" i="5" s="1"/>
  <c r="E268" i="5"/>
  <c r="H267" i="5"/>
  <c r="I267" i="5" s="1"/>
  <c r="E267" i="5"/>
  <c r="H266" i="5"/>
  <c r="I266" i="5" s="1"/>
  <c r="E266" i="5"/>
  <c r="H265" i="5"/>
  <c r="I265" i="5" s="1"/>
  <c r="E265" i="5"/>
  <c r="H264" i="5"/>
  <c r="I264" i="5" s="1"/>
  <c r="E264" i="5"/>
  <c r="H263" i="5"/>
  <c r="I263" i="5" s="1"/>
  <c r="E263" i="5"/>
  <c r="H262" i="5"/>
  <c r="I262" i="5" s="1"/>
  <c r="E262" i="5"/>
  <c r="H261" i="5"/>
  <c r="I261" i="5" s="1"/>
  <c r="E261" i="5"/>
  <c r="H260" i="5"/>
  <c r="I260" i="5" s="1"/>
  <c r="E260" i="5"/>
  <c r="H259" i="5"/>
  <c r="I259" i="5" s="1"/>
  <c r="E259" i="5"/>
  <c r="H258" i="5"/>
  <c r="I258" i="5" s="1"/>
  <c r="E258" i="5"/>
  <c r="H257" i="5"/>
  <c r="I257" i="5" s="1"/>
  <c r="E257" i="5"/>
  <c r="H256" i="5"/>
  <c r="I256" i="5" s="1"/>
  <c r="E256" i="5"/>
  <c r="H255" i="5"/>
  <c r="I255" i="5" s="1"/>
  <c r="E255" i="5"/>
  <c r="H254" i="5"/>
  <c r="I254" i="5" s="1"/>
  <c r="E254" i="5"/>
  <c r="H253" i="5"/>
  <c r="I253" i="5" s="1"/>
  <c r="E253" i="5"/>
  <c r="H252" i="5"/>
  <c r="I252" i="5" s="1"/>
  <c r="E252" i="5"/>
  <c r="H251" i="5"/>
  <c r="I251" i="5" s="1"/>
  <c r="E251" i="5"/>
  <c r="H250" i="5"/>
  <c r="I250" i="5" s="1"/>
  <c r="E250" i="5"/>
  <c r="H249" i="5"/>
  <c r="I249" i="5" s="1"/>
  <c r="E249" i="5"/>
  <c r="H248" i="5"/>
  <c r="I248" i="5" s="1"/>
  <c r="E248" i="5"/>
  <c r="H247" i="5"/>
  <c r="I247" i="5" s="1"/>
  <c r="E247" i="5"/>
  <c r="H246" i="5"/>
  <c r="I246" i="5" s="1"/>
  <c r="E246" i="5"/>
  <c r="H245" i="5"/>
  <c r="I245" i="5" s="1"/>
  <c r="E245" i="5"/>
  <c r="H244" i="5"/>
  <c r="I244" i="5" s="1"/>
  <c r="E244" i="5"/>
  <c r="H243" i="5"/>
  <c r="I243" i="5" s="1"/>
  <c r="E243" i="5"/>
  <c r="H242" i="5"/>
  <c r="I242" i="5" s="1"/>
  <c r="E242" i="5"/>
  <c r="H241" i="5"/>
  <c r="I241" i="5" s="1"/>
  <c r="E241" i="5"/>
  <c r="H240" i="5"/>
  <c r="I240" i="5" s="1"/>
  <c r="E240" i="5"/>
  <c r="H239" i="5"/>
  <c r="I239" i="5" s="1"/>
  <c r="E239" i="5"/>
  <c r="H238" i="5"/>
  <c r="I238" i="5" s="1"/>
  <c r="E238" i="5"/>
  <c r="H237" i="5"/>
  <c r="I237" i="5" s="1"/>
  <c r="E237" i="5"/>
  <c r="H236" i="5"/>
  <c r="I236" i="5" s="1"/>
  <c r="E236" i="5"/>
  <c r="H235" i="5"/>
  <c r="I235" i="5" s="1"/>
  <c r="E235" i="5"/>
  <c r="H234" i="5"/>
  <c r="I234" i="5" s="1"/>
  <c r="E234" i="5"/>
  <c r="H233" i="5"/>
  <c r="I233" i="5" s="1"/>
  <c r="E233" i="5"/>
  <c r="H232" i="5"/>
  <c r="I232" i="5" s="1"/>
  <c r="E232" i="5"/>
  <c r="H231" i="5"/>
  <c r="I231" i="5" s="1"/>
  <c r="E231" i="5"/>
  <c r="H230" i="5"/>
  <c r="I230" i="5" s="1"/>
  <c r="E230" i="5"/>
  <c r="H229" i="5"/>
  <c r="I229" i="5" s="1"/>
  <c r="E229" i="5"/>
  <c r="H228" i="5"/>
  <c r="I228" i="5" s="1"/>
  <c r="E228" i="5"/>
  <c r="H227" i="5"/>
  <c r="I227" i="5" s="1"/>
  <c r="E227" i="5"/>
  <c r="H226" i="5"/>
  <c r="I226" i="5" s="1"/>
  <c r="E226" i="5"/>
  <c r="H225" i="5"/>
  <c r="I225" i="5" s="1"/>
  <c r="E225" i="5"/>
  <c r="H224" i="5"/>
  <c r="I224" i="5" s="1"/>
  <c r="E224" i="5"/>
  <c r="H223" i="5"/>
  <c r="I223" i="5" s="1"/>
  <c r="E223" i="5"/>
  <c r="H222" i="5"/>
  <c r="I222" i="5" s="1"/>
  <c r="E222" i="5"/>
  <c r="H221" i="5"/>
  <c r="I221" i="5" s="1"/>
  <c r="E221" i="5"/>
  <c r="H220" i="5"/>
  <c r="I220" i="5" s="1"/>
  <c r="E220" i="5"/>
  <c r="H219" i="5"/>
  <c r="I219" i="5" s="1"/>
  <c r="E219" i="5"/>
  <c r="H218" i="5"/>
  <c r="I218" i="5" s="1"/>
  <c r="E218" i="5"/>
  <c r="H217" i="5"/>
  <c r="I217" i="5" s="1"/>
  <c r="E217" i="5"/>
  <c r="H216" i="5"/>
  <c r="I216" i="5" s="1"/>
  <c r="E216" i="5"/>
  <c r="H215" i="5"/>
  <c r="I215" i="5" s="1"/>
  <c r="E215" i="5"/>
  <c r="H214" i="5"/>
  <c r="I214" i="5" s="1"/>
  <c r="E214" i="5"/>
  <c r="H213" i="5"/>
  <c r="I213" i="5" s="1"/>
  <c r="E213" i="5"/>
  <c r="H212" i="5"/>
  <c r="I212" i="5" s="1"/>
  <c r="E212" i="5"/>
  <c r="H211" i="5"/>
  <c r="I211" i="5" s="1"/>
  <c r="E211" i="5"/>
  <c r="H210" i="5"/>
  <c r="I210" i="5" s="1"/>
  <c r="E210" i="5"/>
  <c r="H209" i="5"/>
  <c r="I209" i="5" s="1"/>
  <c r="E209" i="5"/>
  <c r="H208" i="5"/>
  <c r="I208" i="5" s="1"/>
  <c r="E208" i="5"/>
  <c r="H207" i="5"/>
  <c r="I207" i="5" s="1"/>
  <c r="E207" i="5"/>
  <c r="H206" i="5"/>
  <c r="I206" i="5" s="1"/>
  <c r="E206" i="5"/>
  <c r="H205" i="5"/>
  <c r="I205" i="5" s="1"/>
  <c r="E205" i="5"/>
  <c r="H204" i="5"/>
  <c r="I204" i="5" s="1"/>
  <c r="E204" i="5"/>
  <c r="H203" i="5"/>
  <c r="I203" i="5" s="1"/>
  <c r="E203" i="5"/>
  <c r="H202" i="5"/>
  <c r="I202" i="5" s="1"/>
  <c r="E202" i="5"/>
  <c r="H201" i="5"/>
  <c r="I201" i="5" s="1"/>
  <c r="E201" i="5"/>
  <c r="H200" i="5"/>
  <c r="I200" i="5" s="1"/>
  <c r="E200" i="5"/>
  <c r="H199" i="5"/>
  <c r="I199" i="5" s="1"/>
  <c r="E199" i="5"/>
  <c r="H198" i="5"/>
  <c r="I198" i="5" s="1"/>
  <c r="E198" i="5"/>
  <c r="H197" i="5"/>
  <c r="I197" i="5" s="1"/>
  <c r="E197" i="5"/>
  <c r="H196" i="5"/>
  <c r="I196" i="5" s="1"/>
  <c r="E196" i="5"/>
  <c r="H195" i="5"/>
  <c r="I195" i="5" s="1"/>
  <c r="E195" i="5"/>
  <c r="H194" i="5"/>
  <c r="I194" i="5" s="1"/>
  <c r="E194" i="5"/>
  <c r="H193" i="5"/>
  <c r="I193" i="5" s="1"/>
  <c r="E193" i="5"/>
  <c r="H192" i="5"/>
  <c r="I192" i="5" s="1"/>
  <c r="E192" i="5"/>
  <c r="H191" i="5"/>
  <c r="I191" i="5" s="1"/>
  <c r="E191" i="5"/>
  <c r="H190" i="5"/>
  <c r="I190" i="5" s="1"/>
  <c r="E190" i="5"/>
  <c r="H189" i="5"/>
  <c r="I189" i="5" s="1"/>
  <c r="E189" i="5"/>
  <c r="H188" i="5"/>
  <c r="I188" i="5" s="1"/>
  <c r="E188" i="5"/>
  <c r="H187" i="5"/>
  <c r="I187" i="5" s="1"/>
  <c r="E187" i="5"/>
  <c r="H186" i="5"/>
  <c r="I186" i="5" s="1"/>
  <c r="E186" i="5"/>
  <c r="H185" i="5"/>
  <c r="I185" i="5" s="1"/>
  <c r="E185" i="5"/>
  <c r="H184" i="5"/>
  <c r="I184" i="5" s="1"/>
  <c r="E184" i="5"/>
  <c r="H183" i="5"/>
  <c r="I183" i="5" s="1"/>
  <c r="E183" i="5"/>
  <c r="H182" i="5"/>
  <c r="I182" i="5" s="1"/>
  <c r="E182" i="5"/>
  <c r="H181" i="5"/>
  <c r="I181" i="5" s="1"/>
  <c r="E181" i="5"/>
  <c r="H180" i="5"/>
  <c r="I180" i="5" s="1"/>
  <c r="E180" i="5"/>
  <c r="H179" i="5"/>
  <c r="I179" i="5" s="1"/>
  <c r="E179" i="5"/>
  <c r="H178" i="5"/>
  <c r="I178" i="5" s="1"/>
  <c r="E178" i="5"/>
  <c r="H177" i="5"/>
  <c r="I177" i="5" s="1"/>
  <c r="E177" i="5"/>
  <c r="H176" i="5"/>
  <c r="I176" i="5" s="1"/>
  <c r="E176" i="5"/>
  <c r="H175" i="5"/>
  <c r="I175" i="5" s="1"/>
  <c r="E175" i="5"/>
  <c r="H174" i="5"/>
  <c r="I174" i="5" s="1"/>
  <c r="E174" i="5"/>
  <c r="H173" i="5"/>
  <c r="I173" i="5" s="1"/>
  <c r="E173" i="5"/>
  <c r="H172" i="5"/>
  <c r="I172" i="5" s="1"/>
  <c r="E172" i="5"/>
  <c r="H171" i="5"/>
  <c r="I171" i="5" s="1"/>
  <c r="E171" i="5"/>
  <c r="H170" i="5"/>
  <c r="I170" i="5" s="1"/>
  <c r="E170" i="5"/>
  <c r="H169" i="5"/>
  <c r="I169" i="5" s="1"/>
  <c r="E169" i="5"/>
  <c r="H168" i="5"/>
  <c r="I168" i="5" s="1"/>
  <c r="E168" i="5"/>
  <c r="H167" i="5"/>
  <c r="I167" i="5" s="1"/>
  <c r="E167" i="5"/>
  <c r="H166" i="5"/>
  <c r="I166" i="5" s="1"/>
  <c r="E166" i="5"/>
  <c r="H165" i="5"/>
  <c r="I165" i="5" s="1"/>
  <c r="E165" i="5"/>
  <c r="H164" i="5"/>
  <c r="I164" i="5" s="1"/>
  <c r="E164" i="5"/>
  <c r="H163" i="5"/>
  <c r="I163" i="5" s="1"/>
  <c r="E163" i="5"/>
  <c r="H162" i="5"/>
  <c r="I162" i="5" s="1"/>
  <c r="E162" i="5"/>
  <c r="H161" i="5"/>
  <c r="I161" i="5" s="1"/>
  <c r="E161" i="5"/>
  <c r="H160" i="5"/>
  <c r="I160" i="5" s="1"/>
  <c r="E160" i="5"/>
  <c r="H159" i="5"/>
  <c r="I159" i="5" s="1"/>
  <c r="E159" i="5"/>
  <c r="H158" i="5"/>
  <c r="I158" i="5" s="1"/>
  <c r="E158" i="5"/>
  <c r="H157" i="5"/>
  <c r="I157" i="5" s="1"/>
  <c r="E157" i="5"/>
  <c r="H156" i="5"/>
  <c r="I156" i="5" s="1"/>
  <c r="E156" i="5"/>
  <c r="H155" i="5"/>
  <c r="I155" i="5" s="1"/>
  <c r="E155" i="5"/>
  <c r="H154" i="5"/>
  <c r="I154" i="5" s="1"/>
  <c r="E154" i="5"/>
  <c r="H153" i="5"/>
  <c r="I153" i="5" s="1"/>
  <c r="E153" i="5"/>
  <c r="H152" i="5"/>
  <c r="I152" i="5" s="1"/>
  <c r="E152" i="5"/>
  <c r="H151" i="5"/>
  <c r="I151" i="5" s="1"/>
  <c r="E151" i="5"/>
  <c r="H150" i="5"/>
  <c r="I150" i="5" s="1"/>
  <c r="E150" i="5"/>
  <c r="H149" i="5"/>
  <c r="I149" i="5" s="1"/>
  <c r="E149" i="5"/>
  <c r="H148" i="5"/>
  <c r="I148" i="5" s="1"/>
  <c r="E148" i="5"/>
  <c r="H147" i="5"/>
  <c r="I147" i="5" s="1"/>
  <c r="E147" i="5"/>
  <c r="H146" i="5"/>
  <c r="I146" i="5" s="1"/>
  <c r="E146" i="5"/>
  <c r="H145" i="5"/>
  <c r="I145" i="5" s="1"/>
  <c r="E145" i="5"/>
  <c r="H144" i="5"/>
  <c r="I144" i="5" s="1"/>
  <c r="E144" i="5"/>
  <c r="H143" i="5"/>
  <c r="I143" i="5" s="1"/>
  <c r="E143" i="5"/>
  <c r="H142" i="5"/>
  <c r="I142" i="5" s="1"/>
  <c r="E142" i="5"/>
  <c r="H141" i="5"/>
  <c r="I141" i="5" s="1"/>
  <c r="E141" i="5"/>
  <c r="H140" i="5"/>
  <c r="I140" i="5" s="1"/>
  <c r="E140" i="5"/>
  <c r="H139" i="5"/>
  <c r="I139" i="5" s="1"/>
  <c r="E139" i="5"/>
  <c r="H138" i="5"/>
  <c r="I138" i="5" s="1"/>
  <c r="E138" i="5"/>
  <c r="H137" i="5"/>
  <c r="I137" i="5" s="1"/>
  <c r="E137" i="5"/>
  <c r="H136" i="5"/>
  <c r="I136" i="5" s="1"/>
  <c r="E136" i="5"/>
  <c r="H135" i="5"/>
  <c r="I135" i="5" s="1"/>
  <c r="E135" i="5"/>
  <c r="H134" i="5"/>
  <c r="I134" i="5" s="1"/>
  <c r="E134" i="5"/>
  <c r="H133" i="5"/>
  <c r="I133" i="5" s="1"/>
  <c r="E133" i="5"/>
  <c r="H132" i="5"/>
  <c r="I132" i="5" s="1"/>
  <c r="E132" i="5"/>
  <c r="H131" i="5"/>
  <c r="I131" i="5" s="1"/>
  <c r="E131" i="5"/>
  <c r="H130" i="5"/>
  <c r="I130" i="5" s="1"/>
  <c r="E130" i="5"/>
  <c r="H129" i="5"/>
  <c r="I129" i="5" s="1"/>
  <c r="E129" i="5"/>
  <c r="H128" i="5"/>
  <c r="I128" i="5" s="1"/>
  <c r="E128" i="5"/>
  <c r="H127" i="5"/>
  <c r="I127" i="5" s="1"/>
  <c r="E127" i="5"/>
  <c r="H126" i="5"/>
  <c r="I126" i="5" s="1"/>
  <c r="E126" i="5"/>
  <c r="H125" i="5"/>
  <c r="I125" i="5" s="1"/>
  <c r="E125" i="5"/>
  <c r="H124" i="5"/>
  <c r="I124" i="5" s="1"/>
  <c r="E124" i="5"/>
  <c r="H123" i="5"/>
  <c r="I123" i="5" s="1"/>
  <c r="E123" i="5"/>
  <c r="H122" i="5"/>
  <c r="I122" i="5" s="1"/>
  <c r="E122" i="5"/>
  <c r="H121" i="5"/>
  <c r="I121" i="5" s="1"/>
  <c r="E121" i="5"/>
  <c r="H120" i="5"/>
  <c r="I120" i="5" s="1"/>
  <c r="E120" i="5"/>
  <c r="H119" i="5"/>
  <c r="I119" i="5" s="1"/>
  <c r="E119" i="5"/>
  <c r="H118" i="5"/>
  <c r="I118" i="5" s="1"/>
  <c r="E118" i="5"/>
  <c r="H117" i="5"/>
  <c r="I117" i="5" s="1"/>
  <c r="E117" i="5"/>
  <c r="H116" i="5"/>
  <c r="I116" i="5" s="1"/>
  <c r="E116" i="5"/>
  <c r="H115" i="5"/>
  <c r="I115" i="5" s="1"/>
  <c r="E115" i="5"/>
  <c r="H114" i="5"/>
  <c r="I114" i="5" s="1"/>
  <c r="E114" i="5"/>
  <c r="H113" i="5"/>
  <c r="I113" i="5" s="1"/>
  <c r="E113" i="5"/>
  <c r="H112" i="5"/>
  <c r="I112" i="5" s="1"/>
  <c r="E112" i="5"/>
  <c r="H111" i="5"/>
  <c r="I111" i="5" s="1"/>
  <c r="E111" i="5"/>
  <c r="H110" i="5"/>
  <c r="I110" i="5" s="1"/>
  <c r="E110" i="5"/>
  <c r="H109" i="5"/>
  <c r="I109" i="5" s="1"/>
  <c r="E109" i="5"/>
  <c r="H108" i="5"/>
  <c r="I108" i="5" s="1"/>
  <c r="E108" i="5"/>
  <c r="H107" i="5"/>
  <c r="I107" i="5" s="1"/>
  <c r="E107" i="5"/>
  <c r="H106" i="5"/>
  <c r="I106" i="5" s="1"/>
  <c r="E106" i="5"/>
  <c r="H105" i="5"/>
  <c r="I105" i="5" s="1"/>
  <c r="E105" i="5"/>
  <c r="H104" i="5"/>
  <c r="I104" i="5" s="1"/>
  <c r="E104" i="5"/>
  <c r="H103" i="5"/>
  <c r="I103" i="5" s="1"/>
  <c r="E103" i="5"/>
  <c r="H102" i="5"/>
  <c r="I102" i="5" s="1"/>
  <c r="E102" i="5"/>
  <c r="H101" i="5"/>
  <c r="I101" i="5" s="1"/>
  <c r="E101" i="5"/>
  <c r="H100" i="5"/>
  <c r="I100" i="5" s="1"/>
  <c r="E100" i="5"/>
  <c r="H99" i="5"/>
  <c r="I99" i="5" s="1"/>
  <c r="E99" i="5"/>
  <c r="H98" i="5"/>
  <c r="I98" i="5" s="1"/>
  <c r="E98" i="5"/>
  <c r="H97" i="5"/>
  <c r="I97" i="5" s="1"/>
  <c r="E97" i="5"/>
  <c r="H96" i="5"/>
  <c r="I96" i="5" s="1"/>
  <c r="E96" i="5"/>
  <c r="H95" i="5"/>
  <c r="I95" i="5" s="1"/>
  <c r="E95" i="5"/>
  <c r="H94" i="5"/>
  <c r="I94" i="5" s="1"/>
  <c r="E94" i="5"/>
  <c r="H93" i="5"/>
  <c r="I93" i="5" s="1"/>
  <c r="E93" i="5"/>
  <c r="H92" i="5"/>
  <c r="I92" i="5" s="1"/>
  <c r="E92" i="5"/>
  <c r="H91" i="5"/>
  <c r="I91" i="5" s="1"/>
  <c r="E91" i="5"/>
  <c r="H90" i="5"/>
  <c r="I90" i="5" s="1"/>
  <c r="E90" i="5"/>
  <c r="H89" i="5"/>
  <c r="I89" i="5" s="1"/>
  <c r="E89" i="5"/>
  <c r="H88" i="5"/>
  <c r="I88" i="5" s="1"/>
  <c r="E88" i="5"/>
  <c r="H87" i="5"/>
  <c r="I87" i="5" s="1"/>
  <c r="E87" i="5"/>
  <c r="H86" i="5"/>
  <c r="I86" i="5" s="1"/>
  <c r="E86" i="5"/>
  <c r="H85" i="5"/>
  <c r="I85" i="5" s="1"/>
  <c r="E85" i="5"/>
  <c r="H84" i="5"/>
  <c r="I84" i="5" s="1"/>
  <c r="E84" i="5"/>
  <c r="H83" i="5"/>
  <c r="I83" i="5" s="1"/>
  <c r="E83" i="5"/>
  <c r="H82" i="5"/>
  <c r="I82" i="5" s="1"/>
  <c r="E82" i="5"/>
  <c r="H81" i="5"/>
  <c r="I81" i="5" s="1"/>
  <c r="E81" i="5"/>
  <c r="H80" i="5"/>
  <c r="I80" i="5" s="1"/>
  <c r="E80" i="5"/>
  <c r="H79" i="5"/>
  <c r="I79" i="5" s="1"/>
  <c r="E79" i="5"/>
  <c r="H78" i="5"/>
  <c r="I78" i="5" s="1"/>
  <c r="E78" i="5"/>
  <c r="H77" i="5"/>
  <c r="I77" i="5" s="1"/>
  <c r="E77" i="5"/>
  <c r="H76" i="5"/>
  <c r="I76" i="5" s="1"/>
  <c r="E76" i="5"/>
  <c r="H75" i="5"/>
  <c r="I75" i="5" s="1"/>
  <c r="E75" i="5"/>
  <c r="H74" i="5"/>
  <c r="I74" i="5" s="1"/>
  <c r="E74" i="5"/>
  <c r="H73" i="5"/>
  <c r="I73" i="5" s="1"/>
  <c r="E73" i="5"/>
  <c r="H72" i="5"/>
  <c r="I72" i="5" s="1"/>
  <c r="E72" i="5"/>
  <c r="H71" i="5"/>
  <c r="I71" i="5" s="1"/>
  <c r="E71" i="5"/>
  <c r="H70" i="5"/>
  <c r="I70" i="5" s="1"/>
  <c r="E70" i="5"/>
  <c r="H69" i="5"/>
  <c r="I69" i="5" s="1"/>
  <c r="E69" i="5"/>
  <c r="H68" i="5"/>
  <c r="I68" i="5" s="1"/>
  <c r="E68" i="5"/>
  <c r="H67" i="5"/>
  <c r="I67" i="5" s="1"/>
  <c r="E67" i="5"/>
  <c r="H66" i="5"/>
  <c r="I66" i="5" s="1"/>
  <c r="E66" i="5"/>
  <c r="H65" i="5"/>
  <c r="I65" i="5" s="1"/>
  <c r="E65" i="5"/>
  <c r="H64" i="5"/>
  <c r="I64" i="5" s="1"/>
  <c r="E64" i="5"/>
  <c r="H63" i="5"/>
  <c r="I63" i="5" s="1"/>
  <c r="E63" i="5"/>
  <c r="H62" i="5"/>
  <c r="I62" i="5" s="1"/>
  <c r="E62" i="5"/>
  <c r="H61" i="5"/>
  <c r="I61" i="5" s="1"/>
  <c r="E61" i="5"/>
  <c r="H60" i="5"/>
  <c r="I60" i="5" s="1"/>
  <c r="E60" i="5"/>
  <c r="H59" i="5"/>
  <c r="I59" i="5" s="1"/>
  <c r="E59" i="5"/>
  <c r="H58" i="5"/>
  <c r="I58" i="5" s="1"/>
  <c r="E58" i="5"/>
  <c r="H57" i="5"/>
  <c r="I57" i="5" s="1"/>
  <c r="E57" i="5"/>
  <c r="H56" i="5"/>
  <c r="I56" i="5" s="1"/>
  <c r="E56" i="5"/>
  <c r="H55" i="5"/>
  <c r="I55" i="5" s="1"/>
  <c r="E55" i="5"/>
  <c r="H54" i="5"/>
  <c r="I54" i="5" s="1"/>
  <c r="E54" i="5"/>
  <c r="H53" i="5"/>
  <c r="I53" i="5" s="1"/>
  <c r="E53" i="5"/>
  <c r="H52" i="5"/>
  <c r="I52" i="5" s="1"/>
  <c r="E52" i="5"/>
  <c r="H51" i="5"/>
  <c r="I51" i="5" s="1"/>
  <c r="E51" i="5"/>
  <c r="H50" i="5"/>
  <c r="I50" i="5" s="1"/>
  <c r="E50" i="5"/>
  <c r="H49" i="5"/>
  <c r="I49" i="5" s="1"/>
  <c r="E49" i="5"/>
  <c r="H48" i="5"/>
  <c r="I48" i="5" s="1"/>
  <c r="E48" i="5"/>
  <c r="H47" i="5"/>
  <c r="I47" i="5" s="1"/>
  <c r="E47" i="5"/>
  <c r="H46" i="5"/>
  <c r="I46" i="5" s="1"/>
  <c r="E46" i="5"/>
  <c r="H45" i="5"/>
  <c r="I45" i="5" s="1"/>
  <c r="E45" i="5"/>
  <c r="H44" i="5"/>
  <c r="I44" i="5" s="1"/>
  <c r="E44" i="5"/>
  <c r="H43" i="5"/>
  <c r="I43" i="5" s="1"/>
  <c r="E43" i="5"/>
  <c r="H42" i="5"/>
  <c r="I42" i="5" s="1"/>
  <c r="E42" i="5"/>
  <c r="H41" i="5"/>
  <c r="I41" i="5" s="1"/>
  <c r="E41" i="5"/>
  <c r="H40" i="5"/>
  <c r="I40" i="5" s="1"/>
  <c r="E40" i="5"/>
  <c r="H39" i="5"/>
  <c r="I39" i="5" s="1"/>
  <c r="E39" i="5"/>
  <c r="H38" i="5"/>
  <c r="I38" i="5" s="1"/>
  <c r="E38" i="5"/>
  <c r="H37" i="5"/>
  <c r="I37" i="5" s="1"/>
  <c r="E37" i="5"/>
  <c r="H36" i="5"/>
  <c r="I36" i="5" s="1"/>
  <c r="E36" i="5"/>
  <c r="H35" i="5"/>
  <c r="I35" i="5" s="1"/>
  <c r="E35" i="5"/>
  <c r="H34" i="5"/>
  <c r="I34" i="5" s="1"/>
  <c r="E34" i="5"/>
  <c r="H33" i="5"/>
  <c r="I33" i="5" s="1"/>
  <c r="E33" i="5"/>
  <c r="H32" i="5"/>
  <c r="I32" i="5" s="1"/>
  <c r="E32" i="5"/>
  <c r="H31" i="5"/>
  <c r="I31" i="5" s="1"/>
  <c r="E31" i="5"/>
  <c r="H30" i="5"/>
  <c r="I30" i="5" s="1"/>
  <c r="E30" i="5"/>
  <c r="H29" i="5"/>
  <c r="I29" i="5" s="1"/>
  <c r="E29" i="5"/>
  <c r="H28" i="5"/>
  <c r="I28" i="5" s="1"/>
  <c r="E28" i="5"/>
  <c r="Y27" i="5"/>
  <c r="H27" i="5"/>
  <c r="I27" i="5" s="1"/>
  <c r="E27" i="5"/>
  <c r="H26" i="5"/>
  <c r="I26" i="5" s="1"/>
  <c r="E26" i="5"/>
  <c r="W25" i="5"/>
  <c r="W30" i="5" s="1"/>
  <c r="H25" i="5"/>
  <c r="I25" i="5" s="1"/>
  <c r="E25" i="5"/>
  <c r="H24" i="5"/>
  <c r="I24" i="5" s="1"/>
  <c r="E24" i="5"/>
  <c r="H23" i="5"/>
  <c r="I23" i="5" s="1"/>
  <c r="E23" i="5"/>
  <c r="H22" i="5"/>
  <c r="I22" i="5" s="1"/>
  <c r="E22" i="5"/>
  <c r="T21" i="5"/>
  <c r="H21" i="5"/>
  <c r="I21" i="5" s="1"/>
  <c r="E21" i="5"/>
  <c r="H20" i="5"/>
  <c r="I20" i="5" s="1"/>
  <c r="E20" i="5"/>
  <c r="H19" i="5"/>
  <c r="I19" i="5" s="1"/>
  <c r="E19" i="5"/>
  <c r="AA9" i="5"/>
  <c r="Z9" i="5"/>
  <c r="T9" i="5"/>
  <c r="L9" i="5"/>
  <c r="AA5" i="5"/>
  <c r="Z5" i="5"/>
  <c r="V5" i="5"/>
  <c r="U5" i="5"/>
  <c r="T5" i="5"/>
  <c r="S5" i="5"/>
  <c r="N3" i="5"/>
  <c r="L3" i="5"/>
  <c r="O3" i="5" s="1"/>
  <c r="K3" i="5"/>
  <c r="E3" i="5"/>
  <c r="W24" i="5" s="1"/>
  <c r="D3" i="5"/>
  <c r="V24" i="5" s="1"/>
  <c r="AH5" i="3"/>
  <c r="AG5" i="3" s="1"/>
  <c r="AC6" i="3"/>
  <c r="AB6" i="3" s="1"/>
  <c r="L5" i="3"/>
  <c r="H5" i="3" s="1"/>
  <c r="N76" i="3"/>
  <c r="J76" i="3" s="1"/>
  <c r="N6" i="3"/>
  <c r="J6" i="3" s="1"/>
  <c r="N12" i="3"/>
  <c r="J12" i="3" s="1"/>
  <c r="N13" i="3"/>
  <c r="J13" i="3" s="1"/>
  <c r="N14" i="3"/>
  <c r="J14" i="3" s="1"/>
  <c r="N19" i="3"/>
  <c r="J19" i="3" s="1"/>
  <c r="N20" i="3"/>
  <c r="J20" i="3" s="1"/>
  <c r="N22" i="3"/>
  <c r="J22" i="3" s="1"/>
  <c r="N23" i="3"/>
  <c r="J23" i="3" s="1"/>
  <c r="N24" i="3"/>
  <c r="J24" i="3" s="1"/>
  <c r="N27" i="3"/>
  <c r="J27" i="3" s="1"/>
  <c r="N29" i="3"/>
  <c r="J29" i="3" s="1"/>
  <c r="N30" i="3"/>
  <c r="J30" i="3" s="1"/>
  <c r="N36" i="3"/>
  <c r="J36" i="3" s="1"/>
  <c r="N39" i="3"/>
  <c r="J39" i="3" s="1"/>
  <c r="N41" i="3"/>
  <c r="J41" i="3" s="1"/>
  <c r="N45" i="3"/>
  <c r="J45" i="3" s="1"/>
  <c r="N46" i="3"/>
  <c r="J46" i="3" s="1"/>
  <c r="N47" i="3"/>
  <c r="J47" i="3" s="1"/>
  <c r="N48" i="3"/>
  <c r="J48" i="3" s="1"/>
  <c r="N54" i="3"/>
  <c r="J54" i="3" s="1"/>
  <c r="N68" i="3"/>
  <c r="J68" i="3" s="1"/>
  <c r="N70" i="3"/>
  <c r="J70" i="3" s="1"/>
  <c r="N71" i="3"/>
  <c r="J71" i="3" s="1"/>
  <c r="N72" i="3"/>
  <c r="J72" i="3" s="1"/>
  <c r="N73" i="3"/>
  <c r="J73" i="3" s="1"/>
  <c r="N75" i="3"/>
  <c r="J75" i="3" s="1"/>
  <c r="N77" i="3"/>
  <c r="J77" i="3" s="1"/>
  <c r="N78" i="3"/>
  <c r="J78" i="3" s="1"/>
  <c r="N79" i="3"/>
  <c r="J79" i="3" s="1"/>
  <c r="N82" i="3"/>
  <c r="J82" i="3" s="1"/>
  <c r="N5" i="3"/>
  <c r="J5" i="3" s="1"/>
  <c r="M77" i="3"/>
  <c r="I77" i="3" s="1"/>
  <c r="M46" i="3"/>
  <c r="I46" i="3" s="1"/>
  <c r="M36" i="3"/>
  <c r="I36" i="3" s="1"/>
  <c r="M29" i="3"/>
  <c r="I29" i="3" s="1"/>
  <c r="M19" i="3"/>
  <c r="I19" i="3" s="1"/>
  <c r="M14" i="3"/>
  <c r="I14" i="3" s="1"/>
  <c r="M12" i="3"/>
  <c r="I12" i="3" s="1"/>
  <c r="M5" i="3"/>
  <c r="I5" i="3" s="1"/>
  <c r="L77" i="3"/>
  <c r="H77" i="3" s="1"/>
  <c r="L6" i="3"/>
  <c r="H6" i="3" s="1"/>
  <c r="L12" i="3"/>
  <c r="H12" i="3" s="1"/>
  <c r="L13" i="3"/>
  <c r="H13" i="3" s="1"/>
  <c r="L14" i="3"/>
  <c r="H14" i="3" s="1"/>
  <c r="L15" i="3"/>
  <c r="H15" i="3" s="1"/>
  <c r="L19" i="3"/>
  <c r="H19" i="3" s="1"/>
  <c r="L20" i="3"/>
  <c r="H20" i="3" s="1"/>
  <c r="L22" i="3"/>
  <c r="H22" i="3" s="1"/>
  <c r="L23" i="3"/>
  <c r="H23" i="3" s="1"/>
  <c r="L24" i="3"/>
  <c r="H24" i="3" s="1"/>
  <c r="L26" i="3"/>
  <c r="H26" i="3" s="1"/>
  <c r="L27" i="3"/>
  <c r="H27" i="3" s="1"/>
  <c r="L28" i="3"/>
  <c r="H28" i="3" s="1"/>
  <c r="L29" i="3"/>
  <c r="H29" i="3" s="1"/>
  <c r="L30" i="3"/>
  <c r="H30" i="3" s="1"/>
  <c r="L32" i="3"/>
  <c r="H32" i="3" s="1"/>
  <c r="L36" i="3"/>
  <c r="H36" i="3" s="1"/>
  <c r="L39" i="3"/>
  <c r="H39" i="3" s="1"/>
  <c r="L40" i="3"/>
  <c r="H40" i="3" s="1"/>
  <c r="L41" i="3"/>
  <c r="H41" i="3" s="1"/>
  <c r="L43" i="3"/>
  <c r="H43" i="3" s="1"/>
  <c r="L45" i="3"/>
  <c r="H45" i="3" s="1"/>
  <c r="L46" i="3"/>
  <c r="H46" i="3" s="1"/>
  <c r="L47" i="3"/>
  <c r="H47" i="3" s="1"/>
  <c r="L48" i="3"/>
  <c r="H48" i="3" s="1"/>
  <c r="L54" i="3"/>
  <c r="H54" i="3" s="1"/>
  <c r="L56" i="3"/>
  <c r="H56" i="3" s="1"/>
  <c r="L61" i="3"/>
  <c r="H61" i="3" s="1"/>
  <c r="L62" i="3"/>
  <c r="H62" i="3" s="1"/>
  <c r="L64" i="3"/>
  <c r="H64" i="3" s="1"/>
  <c r="L66" i="3"/>
  <c r="H66" i="3" s="1"/>
  <c r="L68" i="3"/>
  <c r="H68" i="3" s="1"/>
  <c r="L70" i="3"/>
  <c r="H70" i="3" s="1"/>
  <c r="L71" i="3"/>
  <c r="H71" i="3" s="1"/>
  <c r="L72" i="3"/>
  <c r="H72" i="3" s="1"/>
  <c r="L73" i="3"/>
  <c r="H73" i="3" s="1"/>
  <c r="L75" i="3"/>
  <c r="H75" i="3" s="1"/>
  <c r="L76" i="3"/>
  <c r="H76" i="3" s="1"/>
  <c r="L78" i="3"/>
  <c r="H78" i="3" s="1"/>
  <c r="L79" i="3"/>
  <c r="H79" i="3" s="1"/>
  <c r="L82" i="3"/>
  <c r="H82" i="3" s="1"/>
  <c r="AD79" i="3" l="1"/>
  <c r="R25" i="5"/>
  <c r="R19" i="5"/>
  <c r="R24" i="5"/>
  <c r="S9" i="5"/>
  <c r="W28" i="5"/>
  <c r="W29" i="5" s="1"/>
  <c r="AD6" i="3"/>
  <c r="U9" i="5" l="1"/>
  <c r="V9" i="5"/>
  <c r="R21" i="5"/>
  <c r="V21" i="5" s="1"/>
  <c r="R17" i="5"/>
  <c r="L10" i="5" l="1"/>
  <c r="G116" i="5"/>
  <c r="G346" i="5"/>
  <c r="G144" i="5"/>
  <c r="G412" i="5"/>
  <c r="G452" i="5"/>
  <c r="G219" i="5"/>
  <c r="G319" i="5"/>
  <c r="G449" i="5"/>
  <c r="G465" i="5"/>
  <c r="G49" i="5"/>
  <c r="G356" i="5"/>
  <c r="G40" i="5"/>
  <c r="G258" i="5"/>
  <c r="G70" i="5"/>
  <c r="G99" i="5"/>
  <c r="G448" i="5"/>
  <c r="G341" i="5"/>
  <c r="G180" i="5"/>
  <c r="G89" i="5"/>
  <c r="G428" i="5"/>
  <c r="G400" i="5"/>
  <c r="G31" i="5"/>
  <c r="G438" i="5"/>
  <c r="G299" i="5"/>
  <c r="G303" i="5"/>
  <c r="G431" i="5"/>
  <c r="G274" i="5"/>
  <c r="G371" i="5"/>
  <c r="G206" i="5"/>
  <c r="G75" i="5"/>
  <c r="G389" i="5"/>
  <c r="G166" i="5"/>
  <c r="G165" i="5"/>
  <c r="G119" i="5"/>
  <c r="G462" i="5"/>
  <c r="G447" i="5"/>
  <c r="G153" i="5"/>
  <c r="G48" i="5"/>
  <c r="G444" i="5"/>
  <c r="G287" i="5"/>
  <c r="G339" i="5"/>
  <c r="G123" i="5"/>
  <c r="G78" i="5"/>
  <c r="G100" i="5"/>
  <c r="G252" i="5"/>
  <c r="G104" i="5"/>
  <c r="G201" i="5"/>
  <c r="G345" i="5"/>
  <c r="G182" i="5"/>
  <c r="G253" i="5"/>
  <c r="G469" i="5"/>
  <c r="G290" i="5"/>
  <c r="G366" i="5"/>
  <c r="G47" i="5"/>
  <c r="G53" i="5"/>
  <c r="G398" i="5"/>
  <c r="G148" i="5"/>
  <c r="G231" i="5"/>
  <c r="G248" i="5"/>
  <c r="G158" i="5"/>
  <c r="G403" i="5"/>
  <c r="G213" i="5"/>
  <c r="G152" i="5"/>
  <c r="G107" i="5"/>
  <c r="G227" i="5"/>
  <c r="G94" i="5"/>
  <c r="G256" i="5"/>
  <c r="G354" i="5"/>
  <c r="G42" i="5"/>
  <c r="G320" i="5"/>
  <c r="G66" i="5"/>
  <c r="G420" i="5"/>
  <c r="G387" i="5"/>
  <c r="G243" i="5"/>
  <c r="G98" i="5"/>
  <c r="G281" i="5"/>
  <c r="G186" i="5"/>
  <c r="G340" i="5"/>
  <c r="G363" i="5"/>
  <c r="G376" i="5"/>
  <c r="G149" i="5"/>
  <c r="G26" i="5"/>
  <c r="G23" i="5"/>
  <c r="G113" i="5"/>
  <c r="G300" i="5"/>
  <c r="G236" i="5"/>
  <c r="G134" i="5"/>
  <c r="G190" i="5"/>
  <c r="G163" i="5"/>
  <c r="G21" i="5"/>
  <c r="G174" i="5"/>
  <c r="G359" i="5"/>
  <c r="G230" i="5"/>
  <c r="G196" i="5"/>
  <c r="G121" i="5"/>
  <c r="G415" i="5"/>
  <c r="G80" i="5"/>
  <c r="G318" i="5"/>
  <c r="G424" i="5"/>
  <c r="G396" i="5"/>
  <c r="G217" i="5"/>
  <c r="G315" i="5"/>
  <c r="G133" i="5"/>
  <c r="G68" i="5"/>
  <c r="G458" i="5"/>
  <c r="G348" i="5"/>
  <c r="G435" i="5"/>
  <c r="G313" i="5"/>
  <c r="G375" i="5"/>
  <c r="G254" i="5"/>
  <c r="G352" i="5"/>
  <c r="G425" i="5"/>
  <c r="G240" i="5"/>
  <c r="G85" i="5"/>
  <c r="G374" i="5"/>
  <c r="G377" i="5"/>
  <c r="G172" i="5"/>
  <c r="G407" i="5"/>
  <c r="G86" i="5"/>
  <c r="G77" i="5"/>
  <c r="G270" i="5"/>
  <c r="G179" i="5"/>
  <c r="G110" i="5"/>
  <c r="G357" i="5"/>
  <c r="G445" i="5"/>
  <c r="G27" i="5"/>
  <c r="G209" i="5"/>
  <c r="G442" i="5"/>
  <c r="G314" i="5"/>
  <c r="G33" i="5"/>
  <c r="G29" i="5"/>
  <c r="G321" i="5"/>
  <c r="G67" i="5"/>
  <c r="G353" i="5"/>
  <c r="G232" i="5"/>
  <c r="G326" i="5"/>
  <c r="G463" i="5"/>
  <c r="G461" i="5"/>
  <c r="G87" i="5"/>
  <c r="G289" i="5"/>
  <c r="G367" i="5"/>
  <c r="G343" i="5"/>
  <c r="G386" i="5"/>
  <c r="G329" i="5"/>
  <c r="G169" i="5"/>
  <c r="G330" i="5"/>
  <c r="G284" i="5"/>
  <c r="G370" i="5"/>
  <c r="G249" i="5"/>
  <c r="G334" i="5"/>
  <c r="G216" i="5"/>
  <c r="G126" i="5"/>
  <c r="G332" i="5"/>
  <c r="G244" i="5"/>
  <c r="G295" i="5"/>
  <c r="G369" i="5"/>
  <c r="G380" i="5"/>
  <c r="G226" i="5"/>
  <c r="G193" i="5"/>
  <c r="G432" i="5"/>
  <c r="G397" i="5"/>
  <c r="G124" i="5"/>
  <c r="G280" i="5"/>
  <c r="G308" i="5"/>
  <c r="G147" i="5"/>
  <c r="G269" i="5"/>
  <c r="G162" i="5"/>
  <c r="G365" i="5"/>
  <c r="G234" i="5"/>
  <c r="G228" i="5"/>
  <c r="G460" i="5"/>
  <c r="G413" i="5"/>
  <c r="G372" i="5"/>
  <c r="G168" i="5"/>
  <c r="G337" i="5"/>
  <c r="G430" i="5"/>
  <c r="G331" i="5"/>
  <c r="G288" i="5"/>
  <c r="G73" i="5"/>
  <c r="G44" i="5"/>
  <c r="G294" i="5"/>
  <c r="G451" i="5"/>
  <c r="G58" i="5"/>
  <c r="G198" i="5"/>
  <c r="G423" i="5"/>
  <c r="G292" i="5"/>
  <c r="G183" i="5"/>
  <c r="G385" i="5"/>
  <c r="G328" i="5"/>
  <c r="G309" i="5"/>
  <c r="G173" i="5"/>
  <c r="G279" i="5"/>
  <c r="G30" i="5"/>
  <c r="G96" i="5"/>
  <c r="G241" i="5"/>
  <c r="G414" i="5"/>
  <c r="G102" i="5"/>
  <c r="G268" i="5"/>
  <c r="G212" i="5"/>
  <c r="G257" i="5"/>
  <c r="G247" i="5"/>
  <c r="G189" i="5"/>
  <c r="G178" i="5"/>
  <c r="G194" i="5"/>
  <c r="G229" i="5"/>
  <c r="G218" i="5"/>
  <c r="G199" i="5"/>
  <c r="G225" i="5"/>
  <c r="G368" i="5"/>
  <c r="G384" i="5"/>
  <c r="G157" i="5"/>
  <c r="G63" i="5"/>
  <c r="G71" i="5"/>
  <c r="G419" i="5"/>
  <c r="G184" i="5"/>
  <c r="G245" i="5"/>
  <c r="G291" i="5"/>
  <c r="G408" i="5"/>
  <c r="G364" i="5"/>
  <c r="G259" i="5"/>
  <c r="G293" i="5"/>
  <c r="G211" i="5"/>
  <c r="G296" i="5"/>
  <c r="G395" i="5"/>
  <c r="G264" i="5"/>
  <c r="G466" i="5"/>
  <c r="G112" i="5"/>
  <c r="G128" i="5"/>
  <c r="G223" i="5"/>
  <c r="G467" i="5"/>
  <c r="G421" i="5"/>
  <c r="G433" i="5"/>
  <c r="G301" i="5"/>
  <c r="G307" i="5"/>
  <c r="G46" i="5"/>
  <c r="G129" i="5"/>
  <c r="G51" i="5"/>
  <c r="G275" i="5"/>
  <c r="G138" i="5"/>
  <c r="G115" i="5"/>
  <c r="G436" i="5"/>
  <c r="G336" i="5"/>
  <c r="G130" i="5"/>
  <c r="G468" i="5"/>
  <c r="G406" i="5"/>
  <c r="G239" i="5"/>
  <c r="G246" i="5"/>
  <c r="G224" i="5"/>
  <c r="G238" i="5"/>
  <c r="G255" i="5"/>
  <c r="G39" i="5"/>
  <c r="G195" i="5"/>
  <c r="G273" i="5"/>
  <c r="G266" i="5"/>
  <c r="G83" i="5"/>
  <c r="G35" i="5"/>
  <c r="G122" i="5"/>
  <c r="G111" i="5"/>
  <c r="G338" i="5"/>
  <c r="G411" i="5"/>
  <c r="G441" i="5"/>
  <c r="G456" i="5"/>
  <c r="G136" i="5"/>
  <c r="G114" i="5"/>
  <c r="G349" i="5"/>
  <c r="G19" i="5"/>
  <c r="G34" i="5"/>
  <c r="G137" i="5"/>
  <c r="G342" i="5"/>
  <c r="G72" i="5"/>
  <c r="G316" i="5"/>
  <c r="G379" i="5"/>
  <c r="G351" i="5"/>
  <c r="G210" i="5"/>
  <c r="G401" i="5"/>
  <c r="G146" i="5"/>
  <c r="G171" i="5"/>
  <c r="G41" i="5"/>
  <c r="G439" i="5"/>
  <c r="G416" i="5"/>
  <c r="G283" i="5"/>
  <c r="G192" i="5"/>
  <c r="G215" i="5"/>
  <c r="G175" i="5"/>
  <c r="G57" i="5"/>
  <c r="G454" i="5"/>
  <c r="G170" i="5"/>
  <c r="G151" i="5"/>
  <c r="G250" i="5"/>
  <c r="G418" i="5"/>
  <c r="G24" i="5"/>
  <c r="G56" i="5"/>
  <c r="G140" i="5"/>
  <c r="G154" i="5"/>
  <c r="G82" i="5"/>
  <c r="G155" i="5"/>
  <c r="G457" i="5"/>
  <c r="G135" i="5"/>
  <c r="G92" i="5"/>
  <c r="G36" i="5"/>
  <c r="G304" i="5"/>
  <c r="G81" i="5"/>
  <c r="G261" i="5"/>
  <c r="G278" i="5"/>
  <c r="G103" i="5"/>
  <c r="G426" i="5"/>
  <c r="G391" i="5"/>
  <c r="G176" i="5"/>
  <c r="G446" i="5"/>
  <c r="G464" i="5"/>
  <c r="G43" i="5"/>
  <c r="G305" i="5"/>
  <c r="G125" i="5"/>
  <c r="G355" i="5"/>
  <c r="G344" i="5"/>
  <c r="G242" i="5"/>
  <c r="G373" i="5"/>
  <c r="G65" i="5"/>
  <c r="G205" i="5"/>
  <c r="G220" i="5"/>
  <c r="G101" i="5"/>
  <c r="G450" i="5"/>
  <c r="G191" i="5"/>
  <c r="G76" i="5"/>
  <c r="G262" i="5"/>
  <c r="G132" i="5"/>
  <c r="G393" i="5"/>
  <c r="G312" i="5"/>
  <c r="G317" i="5"/>
  <c r="G203" i="5"/>
  <c r="G402" i="5"/>
  <c r="G164" i="5"/>
  <c r="G127" i="5"/>
  <c r="G28" i="5"/>
  <c r="G335" i="5"/>
  <c r="G197" i="5"/>
  <c r="G93" i="5"/>
  <c r="G260" i="5"/>
  <c r="G405" i="5"/>
  <c r="G207" i="5"/>
  <c r="G187" i="5"/>
  <c r="G200" i="5"/>
  <c r="G74" i="5"/>
  <c r="G69" i="5"/>
  <c r="G325" i="5"/>
  <c r="G64" i="5"/>
  <c r="G156" i="5"/>
  <c r="G204" i="5"/>
  <c r="G20" i="5"/>
  <c r="G22" i="5"/>
  <c r="G84" i="5"/>
  <c r="G117" i="5"/>
  <c r="G108" i="5"/>
  <c r="G361" i="5"/>
  <c r="G322" i="5"/>
  <c r="G306" i="5"/>
  <c r="G161" i="5"/>
  <c r="G311" i="5"/>
  <c r="G324" i="5"/>
  <c r="G97" i="5"/>
  <c r="G233" i="5"/>
  <c r="G271" i="5"/>
  <c r="G55" i="5"/>
  <c r="G286" i="5"/>
  <c r="G378" i="5"/>
  <c r="G276" i="5"/>
  <c r="G167" i="5"/>
  <c r="G282" i="5"/>
  <c r="G222" i="5"/>
  <c r="G60" i="5"/>
  <c r="G90" i="5"/>
  <c r="G214" i="5"/>
  <c r="G422" i="5"/>
  <c r="G382" i="5"/>
  <c r="G25" i="5"/>
  <c r="G394" i="5"/>
  <c r="G141" i="5"/>
  <c r="G105" i="5"/>
  <c r="G32" i="5"/>
  <c r="G106" i="5"/>
  <c r="G272" i="5"/>
  <c r="G347" i="5"/>
  <c r="G143" i="5"/>
  <c r="G54" i="5"/>
  <c r="G202" i="5"/>
  <c r="G160" i="5"/>
  <c r="G440" i="5"/>
  <c r="G409" i="5"/>
  <c r="G437" i="5"/>
  <c r="G235" i="5"/>
  <c r="G150" i="5"/>
  <c r="G350" i="5"/>
  <c r="G159" i="5"/>
  <c r="G297" i="5"/>
  <c r="G131" i="5"/>
  <c r="G208" i="5"/>
  <c r="G285" i="5"/>
  <c r="G298" i="5"/>
  <c r="G399" i="5"/>
  <c r="G62" i="5"/>
  <c r="G383" i="5"/>
  <c r="G45" i="5"/>
  <c r="G323" i="5"/>
  <c r="G142" i="5"/>
  <c r="G388" i="5"/>
  <c r="G277" i="5"/>
  <c r="G251" i="5"/>
  <c r="G145" i="5"/>
  <c r="G267" i="5"/>
  <c r="G459" i="5"/>
  <c r="G88" i="5"/>
  <c r="G181" i="5"/>
  <c r="G52" i="5"/>
  <c r="G37" i="5"/>
  <c r="G434" i="5"/>
  <c r="G417" i="5"/>
  <c r="G185" i="5"/>
  <c r="G177" i="5"/>
  <c r="G429" i="5"/>
  <c r="G360" i="5"/>
  <c r="G302" i="5"/>
  <c r="G61" i="5"/>
  <c r="G455" i="5"/>
  <c r="G263" i="5"/>
  <c r="G427" i="5"/>
  <c r="G381" i="5"/>
  <c r="G390" i="5"/>
  <c r="G59" i="5"/>
  <c r="G410" i="5"/>
  <c r="G404" i="5"/>
  <c r="G118" i="5"/>
  <c r="G333" i="5"/>
  <c r="G392" i="5"/>
  <c r="G38" i="5"/>
  <c r="G237" i="5"/>
  <c r="G50" i="5"/>
  <c r="G362" i="5"/>
  <c r="G95" i="5"/>
  <c r="G79" i="5"/>
  <c r="G443" i="5"/>
  <c r="G453" i="5"/>
  <c r="G120" i="5"/>
  <c r="G310" i="5"/>
  <c r="G221" i="5"/>
  <c r="G139" i="5"/>
  <c r="G188" i="5"/>
  <c r="G109" i="5"/>
  <c r="G327" i="5"/>
  <c r="G91" i="5"/>
  <c r="G265" i="5"/>
  <c r="E13" i="5"/>
  <c r="E15" i="5" s="1"/>
  <c r="E16" i="5" s="1"/>
  <c r="G358" i="5"/>
  <c r="N41" i="5" l="1"/>
  <c r="N186" i="5"/>
  <c r="N245" i="5"/>
  <c r="N322" i="5"/>
  <c r="N121" i="5"/>
  <c r="N108" i="5"/>
  <c r="N260" i="5"/>
  <c r="N318" i="5"/>
  <c r="N51" i="5"/>
  <c r="N281" i="5"/>
  <c r="N401" i="5"/>
  <c r="N46" i="5"/>
  <c r="N37" i="5"/>
  <c r="N85" i="5"/>
  <c r="N372" i="5"/>
  <c r="N358" i="5"/>
  <c r="N425" i="5"/>
  <c r="N40" i="5"/>
  <c r="N95" i="5"/>
  <c r="N180" i="5"/>
  <c r="N447" i="5"/>
  <c r="N131" i="5"/>
  <c r="N196" i="5"/>
  <c r="N159" i="5"/>
  <c r="N356" i="5"/>
  <c r="N275" i="5"/>
  <c r="N185" i="5"/>
  <c r="N35" i="5"/>
  <c r="N70" i="5"/>
  <c r="N404" i="5"/>
  <c r="N288" i="5"/>
  <c r="N380" i="5"/>
  <c r="N155" i="5"/>
  <c r="N374" i="5"/>
  <c r="N382" i="5"/>
  <c r="N266" i="5"/>
  <c r="N279" i="5"/>
  <c r="N460" i="5"/>
  <c r="N328" i="5"/>
  <c r="N206" i="5"/>
  <c r="N465" i="5"/>
  <c r="N105" i="5"/>
  <c r="N461" i="5"/>
  <c r="N331" i="5"/>
  <c r="N197" i="5"/>
  <c r="N369" i="5"/>
  <c r="N434" i="5"/>
  <c r="N241" i="5"/>
  <c r="N297" i="5"/>
  <c r="N168" i="5"/>
  <c r="N52" i="5"/>
  <c r="N71" i="5"/>
  <c r="N379" i="5"/>
  <c r="N341" i="5"/>
  <c r="N50" i="5"/>
  <c r="N99" i="5"/>
  <c r="N240" i="5"/>
  <c r="N90" i="5"/>
  <c r="N298" i="5"/>
  <c r="N48" i="5"/>
  <c r="N208" i="5"/>
  <c r="N448" i="5"/>
  <c r="N47" i="5"/>
  <c r="N273" i="5"/>
  <c r="N316" i="5"/>
  <c r="N265" i="5"/>
  <c r="N254" i="5"/>
  <c r="N269" i="5"/>
  <c r="N219" i="5"/>
  <c r="N177" i="5"/>
  <c r="N268" i="5"/>
  <c r="N231" i="5"/>
  <c r="N171" i="5"/>
  <c r="N398" i="5"/>
  <c r="N83" i="5"/>
  <c r="N232" i="5"/>
  <c r="N154" i="5"/>
  <c r="N243" i="5"/>
  <c r="N140" i="5"/>
  <c r="N258" i="5"/>
  <c r="N181" i="5"/>
  <c r="N305" i="5"/>
  <c r="N63" i="5"/>
  <c r="N420" i="5"/>
  <c r="N43" i="5"/>
  <c r="N389" i="5"/>
  <c r="N459" i="5"/>
  <c r="N464" i="5"/>
  <c r="N255" i="5"/>
  <c r="N228" i="5"/>
  <c r="N21" i="5"/>
  <c r="N317" i="5"/>
  <c r="N42" i="5"/>
  <c r="N312" i="5"/>
  <c r="N313" i="5"/>
  <c r="N156" i="5"/>
  <c r="N319" i="5"/>
  <c r="N277" i="5"/>
  <c r="N276" i="5"/>
  <c r="N325" i="5"/>
  <c r="N229" i="5"/>
  <c r="N169" i="5"/>
  <c r="N445" i="5"/>
  <c r="N458" i="5"/>
  <c r="N300" i="5"/>
  <c r="N227" i="5"/>
  <c r="N252" i="5"/>
  <c r="N303" i="5"/>
  <c r="N452" i="5"/>
  <c r="N340" i="5"/>
  <c r="N415" i="5"/>
  <c r="N337" i="5"/>
  <c r="N28" i="5"/>
  <c r="N353" i="5"/>
  <c r="N30" i="5"/>
  <c r="N350" i="5"/>
  <c r="N359" i="5"/>
  <c r="N24" i="5"/>
  <c r="N216" i="5"/>
  <c r="N203" i="5"/>
  <c r="N20" i="5"/>
  <c r="N182" i="5"/>
  <c r="N282" i="5"/>
  <c r="N137" i="5"/>
  <c r="N365" i="5"/>
  <c r="N354" i="5"/>
  <c r="N34" i="5"/>
  <c r="N256" i="5"/>
  <c r="N381" i="5"/>
  <c r="N454" i="5"/>
  <c r="N292" i="5"/>
  <c r="N348" i="5"/>
  <c r="N175" i="5"/>
  <c r="N198" i="5"/>
  <c r="N308" i="5"/>
  <c r="N329" i="5"/>
  <c r="N357" i="5"/>
  <c r="N68" i="5"/>
  <c r="N113" i="5"/>
  <c r="N107" i="5"/>
  <c r="N100" i="5"/>
  <c r="N299" i="5"/>
  <c r="N412" i="5"/>
  <c r="N111" i="5"/>
  <c r="N285" i="5"/>
  <c r="N80" i="5"/>
  <c r="N306" i="5"/>
  <c r="N129" i="5"/>
  <c r="N335" i="5"/>
  <c r="N53" i="5"/>
  <c r="N355" i="5"/>
  <c r="N96" i="5"/>
  <c r="N127" i="5"/>
  <c r="N67" i="5"/>
  <c r="N117" i="5"/>
  <c r="N413" i="5"/>
  <c r="N118" i="5"/>
  <c r="N157" i="5"/>
  <c r="N235" i="5"/>
  <c r="N384" i="5"/>
  <c r="N253" i="5"/>
  <c r="N250" i="5"/>
  <c r="N163" i="5"/>
  <c r="N409" i="5"/>
  <c r="N176" i="5"/>
  <c r="N385" i="5"/>
  <c r="N370" i="5"/>
  <c r="N190" i="5"/>
  <c r="N251" i="5"/>
  <c r="N112" i="5"/>
  <c r="N201" i="5"/>
  <c r="N160" i="5"/>
  <c r="N466" i="5"/>
  <c r="N236" i="5"/>
  <c r="N202" i="5"/>
  <c r="N264" i="5"/>
  <c r="N310" i="5"/>
  <c r="N130" i="5"/>
  <c r="N178" i="5"/>
  <c r="N58" i="5"/>
  <c r="N280" i="5"/>
  <c r="N386" i="5"/>
  <c r="N110" i="5"/>
  <c r="N133" i="5"/>
  <c r="N23" i="5"/>
  <c r="N152" i="5"/>
  <c r="N78" i="5"/>
  <c r="N438" i="5"/>
  <c r="N144" i="5"/>
  <c r="N135" i="5"/>
  <c r="N362" i="5"/>
  <c r="N153" i="5"/>
  <c r="N146" i="5"/>
  <c r="N414" i="5"/>
  <c r="N82" i="5"/>
  <c r="N462" i="5"/>
  <c r="N210" i="5"/>
  <c r="N119" i="5"/>
  <c r="N422" i="5"/>
  <c r="N301" i="5"/>
  <c r="N366" i="5"/>
  <c r="N214" i="5"/>
  <c r="N433" i="5"/>
  <c r="N290" i="5"/>
  <c r="N88" i="5"/>
  <c r="N39" i="5"/>
  <c r="N469" i="5"/>
  <c r="N418" i="5"/>
  <c r="N320" i="5"/>
  <c r="N410" i="5"/>
  <c r="N342" i="5"/>
  <c r="N375" i="5"/>
  <c r="N204" i="5"/>
  <c r="N225" i="5"/>
  <c r="N345" i="5"/>
  <c r="N109" i="5"/>
  <c r="N391" i="5"/>
  <c r="N183" i="5"/>
  <c r="N435" i="5"/>
  <c r="N426" i="5"/>
  <c r="N431" i="5"/>
  <c r="N139" i="5"/>
  <c r="N378" i="5"/>
  <c r="N103" i="5"/>
  <c r="N57" i="5"/>
  <c r="N263" i="5"/>
  <c r="N194" i="5"/>
  <c r="N55" i="5"/>
  <c r="N271" i="5"/>
  <c r="N81" i="5"/>
  <c r="N336" i="5"/>
  <c r="N211" i="5"/>
  <c r="N189" i="5"/>
  <c r="N451" i="5"/>
  <c r="N124" i="5"/>
  <c r="N343" i="5"/>
  <c r="N179" i="5"/>
  <c r="N315" i="5"/>
  <c r="N26" i="5"/>
  <c r="N213" i="5"/>
  <c r="N123" i="5"/>
  <c r="N31" i="5"/>
  <c r="N346" i="5"/>
  <c r="N311" i="5"/>
  <c r="N226" i="5"/>
  <c r="N457" i="5"/>
  <c r="N172" i="5"/>
  <c r="N326" i="5"/>
  <c r="N25" i="5"/>
  <c r="N184" i="5"/>
  <c r="N38" i="5"/>
  <c r="N419" i="5"/>
  <c r="N351" i="5"/>
  <c r="N387" i="5"/>
  <c r="N56" i="5"/>
  <c r="N166" i="5"/>
  <c r="N150" i="5"/>
  <c r="N421" i="5"/>
  <c r="N60" i="5"/>
  <c r="N309" i="5"/>
  <c r="N49" i="5"/>
  <c r="N91" i="5"/>
  <c r="N267" i="5"/>
  <c r="N446" i="5"/>
  <c r="N238" i="5"/>
  <c r="N368" i="5"/>
  <c r="N249" i="5"/>
  <c r="N145" i="5"/>
  <c r="N128" i="5"/>
  <c r="N371" i="5"/>
  <c r="N390" i="5"/>
  <c r="N170" i="5"/>
  <c r="N162" i="5"/>
  <c r="N134" i="5"/>
  <c r="N132" i="5"/>
  <c r="N104" i="5"/>
  <c r="N427" i="5"/>
  <c r="N262" i="5"/>
  <c r="N406" i="5"/>
  <c r="N54" i="5"/>
  <c r="N278" i="5"/>
  <c r="N395" i="5"/>
  <c r="N143" i="5"/>
  <c r="N261" i="5"/>
  <c r="N296" i="5"/>
  <c r="N120" i="5"/>
  <c r="N347" i="5"/>
  <c r="N200" i="5"/>
  <c r="N450" i="5"/>
  <c r="N272" i="5"/>
  <c r="N187" i="5"/>
  <c r="N101" i="5"/>
  <c r="N304" i="5"/>
  <c r="N283" i="5"/>
  <c r="N441" i="5"/>
  <c r="N436" i="5"/>
  <c r="N293" i="5"/>
  <c r="N247" i="5"/>
  <c r="N294" i="5"/>
  <c r="N397" i="5"/>
  <c r="N367" i="5"/>
  <c r="N270" i="5"/>
  <c r="N217" i="5"/>
  <c r="N149" i="5"/>
  <c r="N403" i="5"/>
  <c r="N339" i="5"/>
  <c r="N400" i="5"/>
  <c r="N116" i="5"/>
  <c r="N65" i="5"/>
  <c r="N408" i="5"/>
  <c r="N161" i="5"/>
  <c r="N148" i="5"/>
  <c r="N242" i="5"/>
  <c r="N430" i="5"/>
  <c r="N344" i="5"/>
  <c r="N98" i="5"/>
  <c r="N361" i="5"/>
  <c r="N392" i="5"/>
  <c r="N165" i="5"/>
  <c r="N402" i="5"/>
  <c r="N173" i="5"/>
  <c r="N352" i="5"/>
  <c r="N72" i="5"/>
  <c r="N75" i="5"/>
  <c r="N222" i="5"/>
  <c r="N223" i="5"/>
  <c r="N234" i="5"/>
  <c r="N59" i="5"/>
  <c r="N224" i="5"/>
  <c r="N449" i="5"/>
  <c r="N440" i="5"/>
  <c r="N393" i="5"/>
  <c r="N246" i="5"/>
  <c r="N199" i="5"/>
  <c r="N284" i="5"/>
  <c r="N209" i="5"/>
  <c r="N94" i="5"/>
  <c r="N388" i="5"/>
  <c r="N349" i="5"/>
  <c r="N221" i="5"/>
  <c r="N69" i="5"/>
  <c r="N468" i="5"/>
  <c r="N455" i="5"/>
  <c r="N74" i="5"/>
  <c r="N191" i="5"/>
  <c r="N215" i="5"/>
  <c r="N61" i="5"/>
  <c r="N456" i="5"/>
  <c r="N302" i="5"/>
  <c r="N62" i="5"/>
  <c r="N97" i="5"/>
  <c r="N207" i="5"/>
  <c r="N220" i="5"/>
  <c r="N36" i="5"/>
  <c r="N416" i="5"/>
  <c r="N411" i="5"/>
  <c r="N115" i="5"/>
  <c r="N259" i="5"/>
  <c r="N257" i="5"/>
  <c r="N44" i="5"/>
  <c r="N432" i="5"/>
  <c r="N289" i="5"/>
  <c r="N77" i="5"/>
  <c r="N396" i="5"/>
  <c r="N376" i="5"/>
  <c r="N158" i="5"/>
  <c r="N287" i="5"/>
  <c r="N428" i="5"/>
  <c r="N407" i="5"/>
  <c r="N102" i="5"/>
  <c r="N394" i="5"/>
  <c r="N377" i="5"/>
  <c r="N237" i="5"/>
  <c r="N295" i="5"/>
  <c r="N244" i="5"/>
  <c r="N125" i="5"/>
  <c r="N230" i="5"/>
  <c r="N195" i="5"/>
  <c r="N321" i="5"/>
  <c r="N84" i="5"/>
  <c r="N29" i="5"/>
  <c r="N22" i="5"/>
  <c r="N467" i="5"/>
  <c r="N33" i="5"/>
  <c r="N437" i="5"/>
  <c r="N314" i="5"/>
  <c r="N151" i="5"/>
  <c r="N442" i="5"/>
  <c r="N167" i="5"/>
  <c r="N274" i="5"/>
  <c r="N188" i="5"/>
  <c r="N64" i="5"/>
  <c r="N239" i="5"/>
  <c r="N218" i="5"/>
  <c r="N330" i="5"/>
  <c r="N27" i="5"/>
  <c r="N423" i="5"/>
  <c r="N142" i="5"/>
  <c r="N286" i="5"/>
  <c r="N76" i="5"/>
  <c r="N114" i="5"/>
  <c r="N323" i="5"/>
  <c r="N136" i="5"/>
  <c r="N45" i="5"/>
  <c r="N192" i="5"/>
  <c r="N453" i="5"/>
  <c r="N383" i="5"/>
  <c r="N233" i="5"/>
  <c r="N443" i="5"/>
  <c r="N360" i="5"/>
  <c r="N106" i="5"/>
  <c r="N79" i="5"/>
  <c r="N429" i="5"/>
  <c r="N399" i="5"/>
  <c r="N32" i="5"/>
  <c r="N324" i="5"/>
  <c r="N405" i="5"/>
  <c r="N205" i="5"/>
  <c r="N92" i="5"/>
  <c r="N439" i="5"/>
  <c r="N338" i="5"/>
  <c r="N138" i="5"/>
  <c r="N364" i="5"/>
  <c r="N212" i="5"/>
  <c r="N73" i="5"/>
  <c r="N193" i="5"/>
  <c r="N87" i="5"/>
  <c r="N86" i="5"/>
  <c r="N424" i="5"/>
  <c r="N363" i="5"/>
  <c r="N248" i="5"/>
  <c r="N444" i="5"/>
  <c r="N89" i="5"/>
  <c r="N19" i="5"/>
  <c r="N122" i="5"/>
  <c r="N463" i="5"/>
  <c r="N332" i="5"/>
  <c r="N417" i="5"/>
  <c r="N141" i="5"/>
  <c r="E14" i="5"/>
  <c r="N164" i="5"/>
  <c r="N174" i="5"/>
  <c r="N327" i="5"/>
  <c r="N307" i="5"/>
  <c r="N334" i="5"/>
  <c r="N147" i="5"/>
  <c r="N333" i="5"/>
  <c r="N291" i="5"/>
  <c r="N373" i="5"/>
  <c r="R9" i="5"/>
  <c r="N93" i="5"/>
  <c r="N66" i="5"/>
  <c r="R5" i="5"/>
  <c r="N126" i="5"/>
  <c r="P19" i="5" l="1"/>
</calcChain>
</file>

<file path=xl/sharedStrings.xml><?xml version="1.0" encoding="utf-8"?>
<sst xmlns="http://schemas.openxmlformats.org/spreadsheetml/2006/main" count="2279" uniqueCount="284">
  <si>
    <t>B</t>
    <phoneticPr fontId="1"/>
  </si>
  <si>
    <t>C</t>
    <phoneticPr fontId="1"/>
  </si>
  <si>
    <t>a</t>
    <phoneticPr fontId="1"/>
  </si>
  <si>
    <t>d</t>
    <phoneticPr fontId="1"/>
  </si>
  <si>
    <t>Rose function</t>
  </si>
  <si>
    <t>Rose function</t>
    <phoneticPr fontId="1"/>
  </si>
  <si>
    <t>input</t>
    <phoneticPr fontId="1"/>
  </si>
  <si>
    <t>output</t>
    <phoneticPr fontId="1"/>
  </si>
  <si>
    <t>re[A]</t>
    <phoneticPr fontId="1"/>
  </si>
  <si>
    <t>Eu(r)[eV]</t>
    <phoneticPr fontId="1"/>
  </si>
  <si>
    <t>a*</t>
    <phoneticPr fontId="1"/>
  </si>
  <si>
    <t>E0[eV/atom]</t>
    <phoneticPr fontId="1"/>
  </si>
  <si>
    <t>Eu(r)[eV/atom]</t>
    <phoneticPr fontId="1"/>
  </si>
  <si>
    <t>Z</t>
    <phoneticPr fontId="1"/>
  </si>
  <si>
    <t>Eu*(a*)</t>
    <phoneticPr fontId="1"/>
  </si>
  <si>
    <t>r [A]</t>
    <phoneticPr fontId="1"/>
  </si>
  <si>
    <t>Eu(r) [eV/atom]</t>
    <phoneticPr fontId="1"/>
  </si>
  <si>
    <t>Eu(r) [eV]</t>
    <phoneticPr fontId="1"/>
  </si>
  <si>
    <t>References: https://doi.org/10.1103/PhysRevB.29.2963 , https://doi.org/10.1103/PhysRevB.62.8564, and https://doi.org/10.1103/PhysRevB.64.184102</t>
    <phoneticPr fontId="1"/>
  </si>
  <si>
    <t>V0[A^3/atom]</t>
    <phoneticPr fontId="1"/>
  </si>
  <si>
    <t>Note: Material project: Table (correct) [eV] -&gt; [eV/atom] (cohesive energy), [A^3] -&gt; [A^3/atom] (=omega=atomic volume)</t>
    <phoneticPr fontId="1"/>
  </si>
  <si>
    <t>TB-SMA</t>
    <phoneticPr fontId="1"/>
  </si>
  <si>
    <t>p</t>
    <phoneticPr fontId="1"/>
  </si>
  <si>
    <t>q</t>
    <phoneticPr fontId="1"/>
  </si>
  <si>
    <t>R0</t>
    <phoneticPr fontId="1"/>
  </si>
  <si>
    <t>E(TB-SMA)[eV]</t>
    <phoneticPr fontId="1"/>
  </si>
  <si>
    <t>A[eV]</t>
    <phoneticPr fontId="1"/>
  </si>
  <si>
    <t>xi[eV]</t>
    <phoneticPr fontId="1"/>
  </si>
  <si>
    <t>pair_style smatb # R0(A)   p       q     A(eV)   xi(eV)  Rcs(A)   Rc(A)</t>
  </si>
  <si>
    <t>pair_coeff 1 1</t>
  </si>
  <si>
    <t>Lammps, metal units</t>
    <phoneticPr fontId="1"/>
  </si>
  <si>
    <t>Natom</t>
    <phoneticPr fontId="1"/>
  </si>
  <si>
    <t>Note: R0 = re</t>
    <phoneticPr fontId="1"/>
  </si>
  <si>
    <t>factor</t>
    <phoneticPr fontId="1"/>
  </si>
  <si>
    <t>Lattice const.[A]</t>
    <phoneticPr fontId="1"/>
  </si>
  <si>
    <t>a0 (FCC or BCC)</t>
    <phoneticPr fontId="1"/>
  </si>
  <si>
    <t>a0 (ideal HCP)</t>
    <phoneticPr fontId="1"/>
  </si>
  <si>
    <t>E(fit)</t>
    <phoneticPr fontId="1"/>
  </si>
  <si>
    <t>Error</t>
    <phoneticPr fontId="1"/>
  </si>
  <si>
    <t>fit</t>
    <phoneticPr fontId="1"/>
  </si>
  <si>
    <t>fit (output)</t>
    <phoneticPr fontId="1"/>
  </si>
  <si>
    <t>Total error</t>
    <phoneticPr fontId="1"/>
  </si>
  <si>
    <t>1. File tab -&gt; Options -&gt; Add-ins -&gt; Solver Add-ins -&gt; [Excel Add-ins] Go... -&gt; [check] Solver Add-in -&gt; OK</t>
    <phoneticPr fontId="1"/>
  </si>
  <si>
    <t>2. Data tab -&gt; Solver -&gt; Set Object: [$O$19] -&gt; To: [check] Min -&gt; By Changing Variable Cells: [$O$4:$O$7] -&gt; Solve</t>
    <phoneticPr fontId="1"/>
  </si>
  <si>
    <t>Usage</t>
    <phoneticPr fontId="1"/>
  </si>
  <si>
    <t>weight</t>
    <phoneticPr fontId="1"/>
  </si>
  <si>
    <t>Note: It is necessary to increase the constraints, chainging weight or include other structures to fit the required range.</t>
    <phoneticPr fontId="1"/>
  </si>
  <si>
    <t>re -&gt;</t>
    <phoneticPr fontId="1"/>
  </si>
  <si>
    <t>&lt;- re position</t>
    <phoneticPr fontId="1"/>
  </si>
  <si>
    <t>FCC</t>
    <phoneticPr fontId="1"/>
  </si>
  <si>
    <t>&lt;-fit</t>
    <phoneticPr fontId="1"/>
  </si>
  <si>
    <t>1. r = re, as = 0: Z*A - sqrt(Z)*xi = -Ec</t>
    <phoneticPr fontId="1"/>
  </si>
  <si>
    <t>(for A)</t>
    <phoneticPr fontId="1"/>
  </si>
  <si>
    <t>Note: Because the Schrödinger equation is a second-order partial differential equation, it is sometimes thought that there may have been a basis for obtaining a universal curve as a universal solution.</t>
    <phoneticPr fontId="1"/>
  </si>
  <si>
    <t>(for p/q)</t>
    <phoneticPr fontId="1"/>
  </si>
  <si>
    <t>Constraints for fit</t>
    <phoneticPr fontId="1"/>
  </si>
  <si>
    <t>2. 3rd derivative and d=0.05 at re: p/q = 2.95</t>
    <phoneticPr fontId="1"/>
  </si>
  <si>
    <t>check (xi/A)/(p/q)</t>
    <phoneticPr fontId="1"/>
  </si>
  <si>
    <t>vs. sqrt(Z) =</t>
    <phoneticPr fontId="1"/>
  </si>
  <si>
    <t>Differene =</t>
    <phoneticPr fontId="1"/>
  </si>
  <si>
    <t>input (Ref)</t>
    <phoneticPr fontId="1"/>
  </si>
  <si>
    <t>A</t>
    <phoneticPr fontId="1"/>
  </si>
  <si>
    <t>xi</t>
    <phoneticPr fontId="1"/>
  </si>
  <si>
    <t>Rosato et al.,</t>
    <phoneticPr fontId="1"/>
  </si>
  <si>
    <t>(for xi)</t>
    <phoneticPr fontId="1"/>
  </si>
  <si>
    <t>3. 1st derivative and r = re: xi = p/(p-q) * Ec/sqrt(Z)</t>
    <phoneticPr fontId="1"/>
  </si>
  <si>
    <t>Note</t>
    <phoneticPr fontId="1"/>
  </si>
  <si>
    <t>TB-SMA only</t>
    <phoneticPr fontId="1"/>
  </si>
  <si>
    <t>universal curve (Rose function: d=0.05) + TB-SMA</t>
    <phoneticPr fontId="1"/>
  </si>
  <si>
    <t>check</t>
    <phoneticPr fontId="1"/>
  </si>
  <si>
    <t>p/q</t>
    <phoneticPr fontId="1"/>
  </si>
  <si>
    <t>Table X. d value vs. (p/q) for Rose function</t>
    <phoneticPr fontId="1"/>
  </si>
  <si>
    <t>&lt;- Closer to zero is better!!!</t>
    <phoneticPr fontId="1"/>
  </si>
  <si>
    <t>Note: The existence of a minimum for Eb requires p &gt; q.</t>
    <phoneticPr fontId="1"/>
  </si>
  <si>
    <t>&lt;- Si</t>
    <phoneticPr fontId="1"/>
  </si>
  <si>
    <t>&lt;- Cu</t>
    <phoneticPr fontId="1"/>
  </si>
  <si>
    <t>&lt;- Al,Fe,Ni,Pd,Pt,In,Cu,Ag,Au</t>
    <phoneticPr fontId="1"/>
  </si>
  <si>
    <t>MEAM</t>
    <phoneticPr fontId="1"/>
  </si>
  <si>
    <t>Abell</t>
    <phoneticPr fontId="1"/>
  </si>
  <si>
    <t>&lt;-C</t>
    <phoneticPr fontId="1"/>
  </si>
  <si>
    <t>&lt;- Si, Ge</t>
    <phoneticPr fontId="1"/>
  </si>
  <si>
    <t>&lt;- H</t>
    <phoneticPr fontId="1"/>
  </si>
  <si>
    <t>&lt;- Li</t>
    <phoneticPr fontId="1"/>
  </si>
  <si>
    <t>&lt;- K</t>
    <phoneticPr fontId="1"/>
  </si>
  <si>
    <t>&lt;- Na, K, Cs, Al</t>
    <phoneticPr fontId="1"/>
  </si>
  <si>
    <t>&lt;- Ag</t>
    <phoneticPr fontId="1"/>
  </si>
  <si>
    <t>&lt;- Au</t>
    <phoneticPr fontId="1"/>
  </si>
  <si>
    <t>FERNANDEZ</t>
  </si>
  <si>
    <t>&lt;- Li,Na,Al,K,Ca,Ti,V,Fe,Co,Ni,Cu,Zn,Nb,Mo,Pd,Ag,Ta,Re,Ir,Pt,Au,Pb,Th</t>
    <phoneticPr fontId="1"/>
  </si>
  <si>
    <t>Li</t>
    <phoneticPr fontId="1"/>
  </si>
  <si>
    <t>&lt;- Al</t>
    <phoneticPr fontId="1"/>
  </si>
  <si>
    <t>&lt;- Cd</t>
    <phoneticPr fontId="1"/>
  </si>
  <si>
    <t>&lt;- In</t>
    <phoneticPr fontId="1"/>
  </si>
  <si>
    <t>&lt;- Li, Na</t>
    <phoneticPr fontId="1"/>
  </si>
  <si>
    <t>&lt;- Nd</t>
    <phoneticPr fontId="1"/>
  </si>
  <si>
    <t>&lt;- Ni</t>
    <phoneticPr fontId="1"/>
  </si>
  <si>
    <t>&lt;- K, Pb</t>
    <phoneticPr fontId="1"/>
  </si>
  <si>
    <t>&lt;- Pt</t>
    <phoneticPr fontId="1"/>
  </si>
  <si>
    <t>&lt;- Rb</t>
    <phoneticPr fontId="1"/>
  </si>
  <si>
    <t>&lt;- Rh</t>
    <phoneticPr fontId="1"/>
  </si>
  <si>
    <t>&lt;- Th</t>
    <phoneticPr fontId="1"/>
  </si>
  <si>
    <t>&lt;- Ag, Hf, Tl, Yb, Zn</t>
    <phoneticPr fontId="1"/>
  </si>
  <si>
    <t>delta (=d)</t>
    <phoneticPr fontId="1"/>
  </si>
  <si>
    <t>Rose (Table 1)</t>
    <phoneticPr fontId="1"/>
  </si>
  <si>
    <t>1st Line</t>
    <phoneticPr fontId="1"/>
  </si>
  <si>
    <t>2nd Line</t>
    <phoneticPr fontId="1"/>
  </si>
  <si>
    <t>l[A]</t>
    <phoneticPr fontId="1"/>
  </si>
  <si>
    <t>rwse[A]</t>
    <phoneticPr fontId="1"/>
  </si>
  <si>
    <t>3l(B'-1)rwse</t>
    <phoneticPr fontId="1"/>
  </si>
  <si>
    <t>Cu</t>
    <phoneticPr fontId="1"/>
  </si>
  <si>
    <t>Test</t>
    <phoneticPr fontId="1"/>
  </si>
  <si>
    <t>&lt;- The paper is missing the division symbol "/" before rwse.</t>
    <phoneticPr fontId="1"/>
  </si>
  <si>
    <t>factor, f</t>
    <phoneticPr fontId="1"/>
  </si>
  <si>
    <t>f*B(V0)'=</t>
    <phoneticPr fontId="1"/>
  </si>
  <si>
    <t>#</t>
    <phoneticPr fontId="1"/>
  </si>
  <si>
    <t>Note: 2=&lt; p/q &lt;= 5, (closed packing: p/q &gt;= 2.7)</t>
    <phoneticPr fontId="1"/>
  </si>
  <si>
    <t>Ag</t>
    <phoneticPr fontId="1"/>
  </si>
  <si>
    <t>Element</t>
    <phoneticPr fontId="1"/>
  </si>
  <si>
    <t>l [A]</t>
    <phoneticPr fontId="1"/>
  </si>
  <si>
    <t>rwse [A]</t>
    <phoneticPr fontId="1"/>
  </si>
  <si>
    <t>Be</t>
    <phoneticPr fontId="1"/>
  </si>
  <si>
    <t>Na</t>
    <phoneticPr fontId="1"/>
  </si>
  <si>
    <t>Mg</t>
    <phoneticPr fontId="1"/>
  </si>
  <si>
    <t>Al</t>
    <phoneticPr fontId="1"/>
  </si>
  <si>
    <t>Si</t>
    <phoneticPr fontId="1"/>
  </si>
  <si>
    <t>K</t>
    <phoneticPr fontId="1"/>
  </si>
  <si>
    <t>Ca</t>
    <phoneticPr fontId="1"/>
  </si>
  <si>
    <t>Ti</t>
    <phoneticPr fontId="1"/>
  </si>
  <si>
    <t>V</t>
    <phoneticPr fontId="1"/>
  </si>
  <si>
    <t>Cr</t>
    <phoneticPr fontId="1"/>
  </si>
  <si>
    <t>Fe</t>
    <phoneticPr fontId="1"/>
  </si>
  <si>
    <t>Co</t>
    <phoneticPr fontId="1"/>
  </si>
  <si>
    <t>Ni</t>
    <phoneticPr fontId="1"/>
  </si>
  <si>
    <t>Zn</t>
    <phoneticPr fontId="1"/>
  </si>
  <si>
    <t>Ge</t>
    <phoneticPr fontId="1"/>
  </si>
  <si>
    <t>Rb</t>
    <phoneticPr fontId="1"/>
  </si>
  <si>
    <t>Y</t>
    <phoneticPr fontId="1"/>
  </si>
  <si>
    <t>Zr</t>
    <phoneticPr fontId="1"/>
  </si>
  <si>
    <t>Nb</t>
    <phoneticPr fontId="1"/>
  </si>
  <si>
    <t>Mo</t>
    <phoneticPr fontId="1"/>
  </si>
  <si>
    <t>Ru</t>
    <phoneticPr fontId="1"/>
  </si>
  <si>
    <t>Pd</t>
    <phoneticPr fontId="1"/>
  </si>
  <si>
    <t>Cd</t>
    <phoneticPr fontId="1"/>
  </si>
  <si>
    <t>In</t>
    <phoneticPr fontId="1"/>
  </si>
  <si>
    <t>Cs</t>
    <phoneticPr fontId="1"/>
  </si>
  <si>
    <t>Ba</t>
    <phoneticPr fontId="1"/>
  </si>
  <si>
    <t>Ce</t>
    <phoneticPr fontId="1"/>
  </si>
  <si>
    <t>Eu</t>
    <phoneticPr fontId="1"/>
  </si>
  <si>
    <t>Gd</t>
    <phoneticPr fontId="1"/>
  </si>
  <si>
    <t>Dy</t>
    <phoneticPr fontId="1"/>
  </si>
  <si>
    <t>Er</t>
    <phoneticPr fontId="1"/>
  </si>
  <si>
    <t>Yb</t>
    <phoneticPr fontId="1"/>
  </si>
  <si>
    <t>Hf</t>
    <phoneticPr fontId="1"/>
  </si>
  <si>
    <t>Ta</t>
    <phoneticPr fontId="1"/>
  </si>
  <si>
    <t>W</t>
    <phoneticPr fontId="1"/>
  </si>
  <si>
    <t>Re</t>
    <phoneticPr fontId="1"/>
  </si>
  <si>
    <t>Ir</t>
    <phoneticPr fontId="1"/>
  </si>
  <si>
    <t>Pt</t>
    <phoneticPr fontId="1"/>
  </si>
  <si>
    <t>Au</t>
    <phoneticPr fontId="1"/>
  </si>
  <si>
    <t>Tl</t>
    <phoneticPr fontId="1"/>
  </si>
  <si>
    <t>Pb</t>
    <phoneticPr fontId="1"/>
  </si>
  <si>
    <t>Th</t>
    <phoneticPr fontId="1"/>
  </si>
  <si>
    <t>B(V0)'</t>
    <phoneticPr fontId="1"/>
  </si>
  <si>
    <t>Rh</t>
    <phoneticPr fontId="1"/>
  </si>
  <si>
    <t>Nd</t>
    <phoneticPr fontId="1"/>
  </si>
  <si>
    <t>Bi</t>
    <phoneticPr fontId="1"/>
  </si>
  <si>
    <t>S=p/q</t>
    <phoneticPr fontId="1"/>
  </si>
  <si>
    <t>Rose</t>
    <phoneticPr fontId="1"/>
  </si>
  <si>
    <t>Note: A 5% uncertainty (B(V0)') in this quantity gives a 30% uncertainty in S.</t>
    <phoneticPr fontId="1"/>
  </si>
  <si>
    <t>VASP</t>
    <phoneticPr fontId="1"/>
  </si>
  <si>
    <t>type</t>
    <phoneticPr fontId="1"/>
  </si>
  <si>
    <t>B</t>
    <phoneticPr fontId="1"/>
  </si>
  <si>
    <t>HCP</t>
    <phoneticPr fontId="1"/>
  </si>
  <si>
    <t>FCC</t>
    <phoneticPr fontId="1"/>
  </si>
  <si>
    <t>BCC</t>
    <phoneticPr fontId="1"/>
  </si>
  <si>
    <t>E0[eV]</t>
    <phoneticPr fontId="1"/>
  </si>
  <si>
    <t>V0[A^3]</t>
    <phoneticPr fontId="1"/>
  </si>
  <si>
    <t>Diamond</t>
    <phoneticPr fontId="1"/>
  </si>
  <si>
    <t>hexagonal</t>
    <phoneticPr fontId="1"/>
  </si>
  <si>
    <t>murnaghan</t>
    <phoneticPr fontId="1"/>
  </si>
  <si>
    <t>tait</t>
    <phoneticPr fontId="1"/>
  </si>
  <si>
    <t>brich_lagrange</t>
    <phoneticPr fontId="1"/>
  </si>
  <si>
    <t>d=0.05</t>
    <phoneticPr fontId="1"/>
  </si>
  <si>
    <t>S=p/q</t>
  </si>
  <si>
    <t>S=p/q</t>
    <phoneticPr fontId="1"/>
  </si>
  <si>
    <t>C=B(V0)'</t>
    <phoneticPr fontId="1"/>
  </si>
  <si>
    <t>tait or murnaghan (e.g., material project)</t>
    <phoneticPr fontId="1"/>
  </si>
  <si>
    <t>d</t>
    <phoneticPr fontId="1"/>
  </si>
  <si>
    <t>&lt;- No user input is required here.</t>
    <phoneticPr fontId="1"/>
  </si>
  <si>
    <t>BCC</t>
    <phoneticPr fontId="1"/>
  </si>
  <si>
    <t>H</t>
    <phoneticPr fontId="1"/>
  </si>
  <si>
    <t>B</t>
    <phoneticPr fontId="1"/>
  </si>
  <si>
    <t>Sc</t>
    <phoneticPr fontId="1"/>
  </si>
  <si>
    <t>trigonal(R-3m,166)</t>
  </si>
  <si>
    <t>trigonal(R-3m,166)</t>
    <phoneticPr fontId="1"/>
  </si>
  <si>
    <t>trigonal(R-3c,167)</t>
    <phoneticPr fontId="1"/>
  </si>
  <si>
    <t>N</t>
    <phoneticPr fontId="1"/>
  </si>
  <si>
    <t>HCP</t>
    <phoneticPr fontId="1"/>
  </si>
  <si>
    <t>Mn</t>
    <phoneticPr fontId="1"/>
  </si>
  <si>
    <t>cubic(I-43m, 217)</t>
    <phoneticPr fontId="1"/>
  </si>
  <si>
    <t>Ga</t>
    <phoneticPr fontId="1"/>
  </si>
  <si>
    <t>orthorhombic(Cmce,64)</t>
    <phoneticPr fontId="1"/>
  </si>
  <si>
    <t>Sr</t>
    <phoneticPr fontId="1"/>
  </si>
  <si>
    <t>FCC</t>
    <phoneticPr fontId="1"/>
  </si>
  <si>
    <t>Tc</t>
    <phoneticPr fontId="1"/>
  </si>
  <si>
    <t>Sn</t>
    <phoneticPr fontId="1"/>
  </si>
  <si>
    <t>Diamond</t>
    <phoneticPr fontId="1"/>
  </si>
  <si>
    <t>Sb</t>
    <phoneticPr fontId="1"/>
  </si>
  <si>
    <t>La</t>
    <phoneticPr fontId="1"/>
  </si>
  <si>
    <t>Pr</t>
    <phoneticPr fontId="1"/>
  </si>
  <si>
    <t>Pm</t>
    <phoneticPr fontId="1"/>
  </si>
  <si>
    <t>Sm</t>
    <phoneticPr fontId="1"/>
  </si>
  <si>
    <t>Tb</t>
    <phoneticPr fontId="1"/>
  </si>
  <si>
    <t>Ho</t>
    <phoneticPr fontId="1"/>
  </si>
  <si>
    <t>Lu</t>
    <phoneticPr fontId="1"/>
  </si>
  <si>
    <t>Os</t>
    <phoneticPr fontId="1"/>
  </si>
  <si>
    <t>Ac</t>
    <phoneticPr fontId="1"/>
  </si>
  <si>
    <t>hexagonal</t>
    <phoneticPr fontId="1"/>
  </si>
  <si>
    <t>Pa</t>
    <phoneticPr fontId="1"/>
  </si>
  <si>
    <t>U</t>
    <phoneticPr fontId="1"/>
  </si>
  <si>
    <t>orthorhombic(Cmcm, 63)</t>
    <phoneticPr fontId="1"/>
  </si>
  <si>
    <t>Np</t>
    <phoneticPr fontId="1"/>
  </si>
  <si>
    <t>orthorhombic(Pnma,62)</t>
    <phoneticPr fontId="1"/>
  </si>
  <si>
    <t>O</t>
    <phoneticPr fontId="1"/>
  </si>
  <si>
    <t>monoclinic(C2/m, 12)</t>
    <phoneticPr fontId="1"/>
  </si>
  <si>
    <t>F</t>
    <phoneticPr fontId="1"/>
  </si>
  <si>
    <t>cubic(Pm-3m, 223)</t>
    <phoneticPr fontId="1"/>
  </si>
  <si>
    <t>P</t>
    <phoneticPr fontId="1"/>
  </si>
  <si>
    <t>monoclinic(P2/c, 13)</t>
    <phoneticPr fontId="1"/>
  </si>
  <si>
    <t>S</t>
    <phoneticPr fontId="1"/>
  </si>
  <si>
    <t>Cl</t>
    <phoneticPr fontId="1"/>
  </si>
  <si>
    <t>C</t>
    <phoneticPr fontId="1"/>
  </si>
  <si>
    <t>orthorhombic(Cmme, 67)</t>
    <phoneticPr fontId="1"/>
  </si>
  <si>
    <t>As</t>
    <phoneticPr fontId="1"/>
  </si>
  <si>
    <t>Se</t>
    <phoneticPr fontId="1"/>
  </si>
  <si>
    <t>trigonal(P3121, 152)</t>
    <phoneticPr fontId="1"/>
  </si>
  <si>
    <t>Br</t>
    <phoneticPr fontId="1"/>
  </si>
  <si>
    <t>Te</t>
    <phoneticPr fontId="1"/>
  </si>
  <si>
    <t>I</t>
    <phoneticPr fontId="1"/>
  </si>
  <si>
    <t>re(HCP) (No hexagonal)</t>
    <phoneticPr fontId="1"/>
  </si>
  <si>
    <t>Pu</t>
    <phoneticPr fontId="1"/>
  </si>
  <si>
    <t>Tm</t>
    <phoneticPr fontId="1"/>
  </si>
  <si>
    <t>&lt;-dummy</t>
    <phoneticPr fontId="1"/>
  </si>
  <si>
    <t>From other sources: B(of Fe80B20), C, N(Fe-N), O(SrFe12O19, 0.95:oxy-MoS), S(MoS), Sc, Mn, Sr,Tc, Rh, La series (https://chempedia.info/page/098178089030058162061165191176251005226119211067/)</t>
    <phoneticPr fontId="1"/>
  </si>
  <si>
    <t>3l(B'-1)/rwse</t>
    <phoneticPr fontId="1"/>
  </si>
  <si>
    <t>3l(B'-1)/rwse</t>
    <phoneticPr fontId="1"/>
  </si>
  <si>
    <t>&lt;- dummy</t>
    <phoneticPr fontId="1"/>
  </si>
  <si>
    <t>pair_coeff 1 1</t>
    <phoneticPr fontId="1"/>
  </si>
  <si>
    <t>c/a</t>
    <phoneticPr fontId="1"/>
  </si>
  <si>
    <t>Note: ideal c/a = 2*sqrt(2)/sqrt(3) = 1.6333</t>
    <phoneticPr fontId="1"/>
  </si>
  <si>
    <t>Note: Volume=a^3*(c/a)*sqrt(3)/2</t>
    <phoneticPr fontId="1"/>
  </si>
  <si>
    <t>a</t>
    <phoneticPr fontId="1"/>
  </si>
  <si>
    <t>c</t>
    <phoneticPr fontId="1"/>
  </si>
  <si>
    <t>Volume</t>
    <phoneticPr fontId="1"/>
  </si>
  <si>
    <t>input</t>
    <phoneticPr fontId="1"/>
  </si>
  <si>
    <t>cif file</t>
    <phoneticPr fontId="1"/>
  </si>
  <si>
    <t>d-d</t>
    <phoneticPr fontId="1"/>
  </si>
  <si>
    <t>output</t>
    <phoneticPr fontId="1"/>
  </si>
  <si>
    <t>Data</t>
    <phoneticPr fontId="1"/>
  </si>
  <si>
    <t>p/q</t>
    <phoneticPr fontId="1"/>
  </si>
  <si>
    <t>d</t>
    <phoneticPr fontId="1"/>
  </si>
  <si>
    <t>d-d(5NN)</t>
    <phoneticPr fontId="1"/>
  </si>
  <si>
    <t xml:space="preserve"> -&gt;</t>
    <phoneticPr fontId="1"/>
  </si>
  <si>
    <t>&lt;-</t>
    <phoneticPr fontId="1"/>
  </si>
  <si>
    <t>r&gt;= rp(for p/q)</t>
    <phoneticPr fontId="1"/>
  </si>
  <si>
    <t xml:space="preserve"> -&gt;</t>
    <phoneticPr fontId="1"/>
  </si>
  <si>
    <t>&lt;-</t>
    <phoneticPr fontId="1"/>
  </si>
  <si>
    <t xml:space="preserve"> -&gt;</t>
    <phoneticPr fontId="1"/>
  </si>
  <si>
    <t>&lt;-</t>
    <phoneticPr fontId="1"/>
  </si>
  <si>
    <t>Note: If it is larger than this, the effect of p/q (&gt;=2) will occur.</t>
    <phoneticPr fontId="1"/>
  </si>
  <si>
    <t>&lt;-Not use</t>
    <phoneticPr fontId="1"/>
  </si>
  <si>
    <t>murnaghan</t>
  </si>
  <si>
    <t>H</t>
  </si>
  <si>
    <t>SC</t>
    <phoneticPr fontId="1"/>
  </si>
  <si>
    <t>Ref: https://arxiv.org/pdf/1312.4047</t>
    <phoneticPr fontId="1"/>
  </si>
  <si>
    <t>c/a=2.03</t>
    <phoneticPr fontId="1"/>
  </si>
  <si>
    <t>Hg</t>
    <phoneticPr fontId="1"/>
  </si>
  <si>
    <t>Note: Z(FCC)=12, Z(HCP)=12, Z(BCC)=8, Z(SC)=6</t>
    <phoneticPr fontId="1"/>
  </si>
  <si>
    <t>Note: (FCC)=4, (HCP)=2, (BCC)=2, (SC)=1</t>
    <phoneticPr fontId="1"/>
  </si>
  <si>
    <t>&lt;- FCC:sqrt(2), BCC:2/sqrt(3), ideal HCP:sqrt(3)/(4/3)^(1/3), SC:1</t>
    <phoneticPr fontId="1"/>
  </si>
  <si>
    <t>&lt;- re=a0/factor. i.e., FCC:a0/sqrt(2), BCC:a0/1, ideal HCP:a0(FCC or BCC)*/sqrt(3)*(4/3)^(1/3), SC:a0/1</t>
    <phoneticPr fontId="1"/>
  </si>
  <si>
    <t>Note: Z(FCC)=12, Z(HCP)=12, Z(BCC)=8, Z(SC)=6</t>
    <phoneticPr fontId="1"/>
  </si>
  <si>
    <t>&lt;- re=a0/factor. i.e., FCC:a0/sqrt(2), BCC:a0/1, ideal HCP:a0(FCC or BCC)*/sqrt(3)*(4/3)^(1/3), SC:1</t>
    <phoneticPr fontId="1"/>
  </si>
  <si>
    <t>pair_style smatb # R0(A)   p       q     A(eV)   xi(eV)  Rcs(A)   Rc(A): 4NN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</si>
</sst>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000"/>
    <numFmt numFmtId="177" formatCode="0.000"/>
    <numFmt numFmtId="178" formatCode="0.0000E+00"/>
    <numFmt numFmtId="179" formatCode="0.0"/>
    <numFmt numFmtId="180" formatCode="0.E+00"/>
    <numFmt numFmtId="181" formatCode="0.00000"/>
  </numFmts>
  <fonts count="7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111111"/>
      <name val="Courier New"/>
      <family val="3"/>
    </font>
    <font>
      <sz val="9"/>
      <color rgb="FF000000"/>
      <name val="Arial"/>
      <family val="2"/>
    </font>
    <font>
      <sz val="11"/>
      <color rgb="FF000000"/>
      <name val="游ゴシック Light"/>
      <family val="3"/>
      <charset val="128"/>
      <scheme val="major"/>
    </font>
    <font>
      <sz val="11"/>
      <color rgb="FF000000"/>
      <name val="Arial"/>
      <family val="2"/>
    </font>
    <font>
      <sz val="11"/>
      <color theme="1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176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2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176" fontId="0" fillId="0" borderId="0" xfId="0" applyNumberFormat="1">
      <alignment vertical="center"/>
    </xf>
    <xf numFmtId="0" fontId="0" fillId="0" borderId="2" xfId="0" applyBorder="1">
      <alignment vertical="center"/>
    </xf>
    <xf numFmtId="0" fontId="0" fillId="4" borderId="1" xfId="0" applyFill="1" applyBorder="1">
      <alignment vertical="center"/>
    </xf>
    <xf numFmtId="180" fontId="0" fillId="0" borderId="0" xfId="0" applyNumberFormat="1">
      <alignment vertical="center"/>
    </xf>
    <xf numFmtId="0" fontId="2" fillId="0" borderId="0" xfId="0" applyFont="1">
      <alignment vertical="center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0" fontId="0" fillId="7" borderId="1" xfId="0" applyFill="1" applyBorder="1">
      <alignment vertical="center"/>
    </xf>
    <xf numFmtId="0" fontId="0" fillId="8" borderId="1" xfId="0" applyFill="1" applyBorder="1">
      <alignment vertical="center"/>
    </xf>
    <xf numFmtId="181" fontId="0" fillId="0" borderId="1" xfId="0" applyNumberFormat="1" applyBorder="1">
      <alignment vertical="center"/>
    </xf>
    <xf numFmtId="2" fontId="0" fillId="0" borderId="1" xfId="0" applyNumberFormat="1" applyBorder="1">
      <alignment vertical="center"/>
    </xf>
    <xf numFmtId="0" fontId="0" fillId="9" borderId="1" xfId="0" applyFill="1" applyBorder="1">
      <alignment vertical="center"/>
    </xf>
    <xf numFmtId="0" fontId="0" fillId="10" borderId="1" xfId="0" applyFill="1" applyBorder="1">
      <alignment vertical="center"/>
    </xf>
    <xf numFmtId="0" fontId="0" fillId="4" borderId="3" xfId="0" applyFill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176" fontId="0" fillId="0" borderId="9" xfId="0" applyNumberFormat="1" applyBorder="1">
      <alignment vertical="center"/>
    </xf>
    <xf numFmtId="179" fontId="0" fillId="0" borderId="9" xfId="0" applyNumberFormat="1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3" borderId="3" xfId="0" applyFill="1" applyBorder="1">
      <alignment vertical="center"/>
    </xf>
    <xf numFmtId="0" fontId="0" fillId="0" borderId="3" xfId="0" applyBorder="1">
      <alignment vertical="center"/>
    </xf>
    <xf numFmtId="0" fontId="0" fillId="11" borderId="1" xfId="0" applyFill="1" applyBorder="1">
      <alignment vertical="center"/>
    </xf>
    <xf numFmtId="2" fontId="0" fillId="2" borderId="1" xfId="0" applyNumberFormat="1" applyFill="1" applyBorder="1">
      <alignment vertical="center"/>
    </xf>
    <xf numFmtId="2" fontId="0" fillId="11" borderId="1" xfId="0" applyNumberFormat="1" applyFill="1" applyBorder="1">
      <alignment vertical="center"/>
    </xf>
    <xf numFmtId="2" fontId="0" fillId="4" borderId="1" xfId="0" applyNumberFormat="1" applyFill="1" applyBorder="1">
      <alignment vertical="center"/>
    </xf>
    <xf numFmtId="0" fontId="3" fillId="0" borderId="0" xfId="0" applyFont="1">
      <alignment vertical="center"/>
    </xf>
    <xf numFmtId="0" fontId="3" fillId="0" borderId="6" xfId="0" applyFont="1" applyBorder="1">
      <alignment vertical="center"/>
    </xf>
    <xf numFmtId="0" fontId="3" fillId="0" borderId="7" xfId="0" applyFont="1" applyBorder="1">
      <alignment vertical="center"/>
    </xf>
    <xf numFmtId="177" fontId="0" fillId="0" borderId="6" xfId="0" applyNumberFormat="1" applyBorder="1">
      <alignment vertical="center"/>
    </xf>
    <xf numFmtId="177" fontId="0" fillId="0" borderId="0" xfId="0" applyNumberFormat="1">
      <alignment vertical="center"/>
    </xf>
    <xf numFmtId="177" fontId="0" fillId="0" borderId="7" xfId="0" applyNumberFormat="1" applyBorder="1">
      <alignment vertical="center"/>
    </xf>
    <xf numFmtId="0" fontId="3" fillId="10" borderId="1" xfId="0" applyFont="1" applyFill="1" applyBorder="1">
      <alignment vertical="center"/>
    </xf>
    <xf numFmtId="177" fontId="0" fillId="10" borderId="1" xfId="0" applyNumberFormat="1" applyFill="1" applyBorder="1">
      <alignment vertical="center"/>
    </xf>
    <xf numFmtId="0" fontId="0" fillId="12" borderId="1" xfId="0" applyFill="1" applyBorder="1">
      <alignment vertical="center"/>
    </xf>
    <xf numFmtId="0" fontId="3" fillId="12" borderId="1" xfId="0" applyFont="1" applyFill="1" applyBorder="1">
      <alignment vertical="center"/>
    </xf>
    <xf numFmtId="177" fontId="0" fillId="12" borderId="1" xfId="0" applyNumberFormat="1" applyFill="1" applyBorder="1">
      <alignment vertical="center"/>
    </xf>
    <xf numFmtId="0" fontId="4" fillId="0" borderId="2" xfId="0" applyFont="1" applyBorder="1">
      <alignment vertical="center"/>
    </xf>
    <xf numFmtId="0" fontId="5" fillId="0" borderId="1" xfId="0" applyFont="1" applyBorder="1">
      <alignment vertical="center"/>
    </xf>
    <xf numFmtId="0" fontId="0" fillId="3" borderId="0" xfId="0" applyFill="1">
      <alignment vertical="center"/>
    </xf>
    <xf numFmtId="2" fontId="0" fillId="3" borderId="0" xfId="0" applyNumberFormat="1" applyFill="1">
      <alignment vertical="center"/>
    </xf>
    <xf numFmtId="178" fontId="0" fillId="3" borderId="0" xfId="0" applyNumberFormat="1" applyFill="1">
      <alignment vertical="center"/>
    </xf>
    <xf numFmtId="176" fontId="0" fillId="3" borderId="0" xfId="0" applyNumberFormat="1" applyFill="1">
      <alignment vertical="center"/>
    </xf>
    <xf numFmtId="180" fontId="0" fillId="3" borderId="0" xfId="0" applyNumberFormat="1" applyFill="1">
      <alignment vertical="center"/>
    </xf>
    <xf numFmtId="0" fontId="0" fillId="3" borderId="11" xfId="0" applyFill="1" applyBorder="1">
      <alignment vertical="center"/>
    </xf>
    <xf numFmtId="2" fontId="0" fillId="3" borderId="12" xfId="0" applyNumberFormat="1" applyFill="1" applyBorder="1">
      <alignment vertical="center"/>
    </xf>
    <xf numFmtId="178" fontId="0" fillId="3" borderId="12" xfId="0" applyNumberFormat="1" applyFill="1" applyBorder="1">
      <alignment vertical="center"/>
    </xf>
    <xf numFmtId="0" fontId="0" fillId="3" borderId="12" xfId="0" applyFill="1" applyBorder="1">
      <alignment vertical="center"/>
    </xf>
    <xf numFmtId="176" fontId="0" fillId="3" borderId="12" xfId="0" applyNumberFormat="1" applyFill="1" applyBorder="1">
      <alignment vertical="center"/>
    </xf>
    <xf numFmtId="180" fontId="0" fillId="3" borderId="12" xfId="0" applyNumberFormat="1" applyFill="1" applyBorder="1">
      <alignment vertical="center"/>
    </xf>
    <xf numFmtId="0" fontId="0" fillId="3" borderId="13" xfId="0" applyFill="1" applyBorder="1">
      <alignment vertical="center"/>
    </xf>
    <xf numFmtId="0" fontId="0" fillId="13" borderId="1" xfId="0" applyFill="1" applyBorder="1">
      <alignment vertical="center"/>
    </xf>
    <xf numFmtId="0" fontId="0" fillId="14" borderId="1" xfId="0" applyFill="1" applyBorder="1">
      <alignment vertical="center"/>
    </xf>
    <xf numFmtId="0" fontId="6" fillId="0" borderId="0" xfId="0" applyFont="1">
      <alignment vertical="center"/>
    </xf>
    <xf numFmtId="0" fontId="6" fillId="2" borderId="1" xfId="0" applyFont="1" applyFill="1" applyBorder="1">
      <alignment vertical="center"/>
    </xf>
    <xf numFmtId="0" fontId="6" fillId="0" borderId="1" xfId="0" applyFont="1" applyBorder="1">
      <alignment vertical="center"/>
    </xf>
    <xf numFmtId="177" fontId="5" fillId="0" borderId="1" xfId="0" applyNumberFormat="1" applyFont="1" applyBorder="1">
      <alignment vertical="center"/>
    </xf>
    <xf numFmtId="177" fontId="6" fillId="0" borderId="1" xfId="0" applyNumberFormat="1" applyFont="1" applyBorder="1">
      <alignment vertical="center"/>
    </xf>
    <xf numFmtId="0" fontId="6" fillId="14" borderId="1" xfId="0" applyFont="1" applyFill="1" applyBorder="1">
      <alignment vertical="center"/>
    </xf>
    <xf numFmtId="177" fontId="6" fillId="0" borderId="0" xfId="0" applyNumberFormat="1" applyFont="1">
      <alignment vertical="center"/>
    </xf>
    <xf numFmtId="0" fontId="5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(Eu* vs. a*)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080565260468273"/>
          <c:y val="0.15476851851851853"/>
          <c:w val="0.80073265519921599"/>
          <c:h val="0.701712962962962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fit_4NN_FCC!$D$19:$D$469</c:f>
              <c:numCache>
                <c:formatCode>0.00</c:formatCode>
                <c:ptCount val="45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  <c:pt idx="101">
                  <c:v>1.02</c:v>
                </c:pt>
                <c:pt idx="102">
                  <c:v>1.04</c:v>
                </c:pt>
                <c:pt idx="103">
                  <c:v>1.06</c:v>
                </c:pt>
                <c:pt idx="104">
                  <c:v>1.08</c:v>
                </c:pt>
                <c:pt idx="105">
                  <c:v>1.1000000000000001</c:v>
                </c:pt>
                <c:pt idx="106">
                  <c:v>1.1200000000000001</c:v>
                </c:pt>
                <c:pt idx="107">
                  <c:v>1.1399999999999999</c:v>
                </c:pt>
                <c:pt idx="108">
                  <c:v>1.1599999999999999</c:v>
                </c:pt>
                <c:pt idx="109">
                  <c:v>1.18</c:v>
                </c:pt>
                <c:pt idx="110">
                  <c:v>1.2</c:v>
                </c:pt>
                <c:pt idx="111">
                  <c:v>1.22</c:v>
                </c:pt>
                <c:pt idx="112">
                  <c:v>1.24</c:v>
                </c:pt>
                <c:pt idx="113">
                  <c:v>1.26</c:v>
                </c:pt>
                <c:pt idx="114">
                  <c:v>1.28</c:v>
                </c:pt>
                <c:pt idx="115">
                  <c:v>1.3</c:v>
                </c:pt>
                <c:pt idx="116">
                  <c:v>1.32</c:v>
                </c:pt>
                <c:pt idx="117">
                  <c:v>1.34</c:v>
                </c:pt>
                <c:pt idx="118">
                  <c:v>1.36</c:v>
                </c:pt>
                <c:pt idx="119">
                  <c:v>1.38</c:v>
                </c:pt>
                <c:pt idx="120">
                  <c:v>1.4</c:v>
                </c:pt>
                <c:pt idx="121">
                  <c:v>1.42</c:v>
                </c:pt>
                <c:pt idx="122">
                  <c:v>1.44</c:v>
                </c:pt>
                <c:pt idx="123">
                  <c:v>1.46</c:v>
                </c:pt>
                <c:pt idx="124">
                  <c:v>1.48</c:v>
                </c:pt>
                <c:pt idx="125">
                  <c:v>1.5</c:v>
                </c:pt>
                <c:pt idx="126">
                  <c:v>1.52</c:v>
                </c:pt>
                <c:pt idx="127">
                  <c:v>1.54</c:v>
                </c:pt>
                <c:pt idx="128">
                  <c:v>1.56</c:v>
                </c:pt>
                <c:pt idx="129">
                  <c:v>1.58</c:v>
                </c:pt>
                <c:pt idx="130">
                  <c:v>1.6</c:v>
                </c:pt>
                <c:pt idx="131">
                  <c:v>1.62</c:v>
                </c:pt>
                <c:pt idx="132">
                  <c:v>1.64</c:v>
                </c:pt>
                <c:pt idx="133">
                  <c:v>1.66</c:v>
                </c:pt>
                <c:pt idx="134">
                  <c:v>1.68</c:v>
                </c:pt>
                <c:pt idx="135">
                  <c:v>1.7</c:v>
                </c:pt>
                <c:pt idx="136">
                  <c:v>1.72</c:v>
                </c:pt>
                <c:pt idx="137">
                  <c:v>1.74</c:v>
                </c:pt>
                <c:pt idx="138">
                  <c:v>1.76</c:v>
                </c:pt>
                <c:pt idx="139">
                  <c:v>1.78</c:v>
                </c:pt>
                <c:pt idx="140">
                  <c:v>1.8</c:v>
                </c:pt>
                <c:pt idx="141">
                  <c:v>1.82</c:v>
                </c:pt>
                <c:pt idx="142">
                  <c:v>1.84</c:v>
                </c:pt>
                <c:pt idx="143">
                  <c:v>1.86</c:v>
                </c:pt>
                <c:pt idx="144">
                  <c:v>1.88</c:v>
                </c:pt>
                <c:pt idx="145">
                  <c:v>1.9</c:v>
                </c:pt>
                <c:pt idx="146">
                  <c:v>1.92</c:v>
                </c:pt>
                <c:pt idx="147">
                  <c:v>1.94</c:v>
                </c:pt>
                <c:pt idx="148">
                  <c:v>1.96</c:v>
                </c:pt>
                <c:pt idx="149">
                  <c:v>1.98</c:v>
                </c:pt>
                <c:pt idx="150">
                  <c:v>2</c:v>
                </c:pt>
                <c:pt idx="151">
                  <c:v>2.02</c:v>
                </c:pt>
                <c:pt idx="152">
                  <c:v>2.04</c:v>
                </c:pt>
                <c:pt idx="153">
                  <c:v>2.06</c:v>
                </c:pt>
                <c:pt idx="154">
                  <c:v>2.08</c:v>
                </c:pt>
                <c:pt idx="155">
                  <c:v>2.1</c:v>
                </c:pt>
                <c:pt idx="156">
                  <c:v>2.12</c:v>
                </c:pt>
                <c:pt idx="157">
                  <c:v>2.14</c:v>
                </c:pt>
                <c:pt idx="158">
                  <c:v>2.16</c:v>
                </c:pt>
                <c:pt idx="159">
                  <c:v>2.1800000000000002</c:v>
                </c:pt>
                <c:pt idx="160">
                  <c:v>2.2000000000000002</c:v>
                </c:pt>
                <c:pt idx="161">
                  <c:v>2.2200000000000002</c:v>
                </c:pt>
                <c:pt idx="162">
                  <c:v>2.2400000000000002</c:v>
                </c:pt>
                <c:pt idx="163">
                  <c:v>2.2599999999999998</c:v>
                </c:pt>
                <c:pt idx="164">
                  <c:v>2.2799999999999998</c:v>
                </c:pt>
                <c:pt idx="165">
                  <c:v>2.2999999999999998</c:v>
                </c:pt>
                <c:pt idx="166">
                  <c:v>2.3199999999999998</c:v>
                </c:pt>
                <c:pt idx="167">
                  <c:v>2.34</c:v>
                </c:pt>
                <c:pt idx="168">
                  <c:v>2.36</c:v>
                </c:pt>
                <c:pt idx="169">
                  <c:v>2.38</c:v>
                </c:pt>
                <c:pt idx="170">
                  <c:v>2.4</c:v>
                </c:pt>
                <c:pt idx="171">
                  <c:v>2.42</c:v>
                </c:pt>
                <c:pt idx="172">
                  <c:v>2.44</c:v>
                </c:pt>
                <c:pt idx="173">
                  <c:v>2.46</c:v>
                </c:pt>
                <c:pt idx="174">
                  <c:v>2.48</c:v>
                </c:pt>
                <c:pt idx="175">
                  <c:v>2.5</c:v>
                </c:pt>
                <c:pt idx="176">
                  <c:v>2.52</c:v>
                </c:pt>
                <c:pt idx="177">
                  <c:v>2.54</c:v>
                </c:pt>
                <c:pt idx="178">
                  <c:v>2.56</c:v>
                </c:pt>
                <c:pt idx="179">
                  <c:v>2.58</c:v>
                </c:pt>
                <c:pt idx="180">
                  <c:v>2.6</c:v>
                </c:pt>
                <c:pt idx="181">
                  <c:v>2.62</c:v>
                </c:pt>
                <c:pt idx="182">
                  <c:v>2.64</c:v>
                </c:pt>
                <c:pt idx="183">
                  <c:v>2.66</c:v>
                </c:pt>
                <c:pt idx="184">
                  <c:v>2.68</c:v>
                </c:pt>
                <c:pt idx="185">
                  <c:v>2.7</c:v>
                </c:pt>
                <c:pt idx="186">
                  <c:v>2.72</c:v>
                </c:pt>
                <c:pt idx="187">
                  <c:v>2.74</c:v>
                </c:pt>
                <c:pt idx="188">
                  <c:v>2.76</c:v>
                </c:pt>
                <c:pt idx="189">
                  <c:v>2.78</c:v>
                </c:pt>
                <c:pt idx="190">
                  <c:v>2.8</c:v>
                </c:pt>
                <c:pt idx="191">
                  <c:v>2.82</c:v>
                </c:pt>
                <c:pt idx="192">
                  <c:v>2.84</c:v>
                </c:pt>
                <c:pt idx="193">
                  <c:v>2.86</c:v>
                </c:pt>
                <c:pt idx="194">
                  <c:v>2.88</c:v>
                </c:pt>
                <c:pt idx="195">
                  <c:v>2.9</c:v>
                </c:pt>
                <c:pt idx="196">
                  <c:v>2.92</c:v>
                </c:pt>
                <c:pt idx="197">
                  <c:v>2.94</c:v>
                </c:pt>
                <c:pt idx="198">
                  <c:v>2.96</c:v>
                </c:pt>
                <c:pt idx="199">
                  <c:v>2.98</c:v>
                </c:pt>
                <c:pt idx="200">
                  <c:v>3</c:v>
                </c:pt>
                <c:pt idx="201">
                  <c:v>3.02</c:v>
                </c:pt>
                <c:pt idx="202">
                  <c:v>3.04</c:v>
                </c:pt>
                <c:pt idx="203">
                  <c:v>3.06</c:v>
                </c:pt>
                <c:pt idx="204">
                  <c:v>3.08</c:v>
                </c:pt>
                <c:pt idx="205">
                  <c:v>3.1</c:v>
                </c:pt>
                <c:pt idx="206">
                  <c:v>3.12</c:v>
                </c:pt>
                <c:pt idx="207">
                  <c:v>3.14</c:v>
                </c:pt>
                <c:pt idx="208">
                  <c:v>3.16</c:v>
                </c:pt>
                <c:pt idx="209">
                  <c:v>3.18</c:v>
                </c:pt>
                <c:pt idx="210">
                  <c:v>3.2</c:v>
                </c:pt>
                <c:pt idx="211">
                  <c:v>3.22</c:v>
                </c:pt>
                <c:pt idx="212">
                  <c:v>3.24</c:v>
                </c:pt>
                <c:pt idx="213">
                  <c:v>3.26</c:v>
                </c:pt>
                <c:pt idx="214">
                  <c:v>3.28</c:v>
                </c:pt>
                <c:pt idx="215">
                  <c:v>3.3</c:v>
                </c:pt>
                <c:pt idx="216">
                  <c:v>3.32</c:v>
                </c:pt>
                <c:pt idx="217">
                  <c:v>3.34</c:v>
                </c:pt>
                <c:pt idx="218">
                  <c:v>3.36</c:v>
                </c:pt>
                <c:pt idx="219">
                  <c:v>3.38</c:v>
                </c:pt>
                <c:pt idx="220">
                  <c:v>3.4</c:v>
                </c:pt>
                <c:pt idx="221">
                  <c:v>3.42</c:v>
                </c:pt>
                <c:pt idx="222">
                  <c:v>3.44</c:v>
                </c:pt>
                <c:pt idx="223">
                  <c:v>3.46</c:v>
                </c:pt>
                <c:pt idx="224">
                  <c:v>3.48</c:v>
                </c:pt>
                <c:pt idx="225">
                  <c:v>3.5</c:v>
                </c:pt>
                <c:pt idx="226">
                  <c:v>3.52</c:v>
                </c:pt>
                <c:pt idx="227">
                  <c:v>3.54</c:v>
                </c:pt>
                <c:pt idx="228">
                  <c:v>3.56</c:v>
                </c:pt>
                <c:pt idx="229">
                  <c:v>3.58</c:v>
                </c:pt>
                <c:pt idx="230">
                  <c:v>3.6</c:v>
                </c:pt>
                <c:pt idx="231">
                  <c:v>3.62</c:v>
                </c:pt>
                <c:pt idx="232">
                  <c:v>3.64</c:v>
                </c:pt>
                <c:pt idx="233">
                  <c:v>3.66</c:v>
                </c:pt>
                <c:pt idx="234">
                  <c:v>3.68</c:v>
                </c:pt>
                <c:pt idx="235">
                  <c:v>3.7</c:v>
                </c:pt>
                <c:pt idx="236">
                  <c:v>3.72</c:v>
                </c:pt>
                <c:pt idx="237">
                  <c:v>3.74</c:v>
                </c:pt>
                <c:pt idx="238">
                  <c:v>3.76</c:v>
                </c:pt>
                <c:pt idx="239">
                  <c:v>3.78</c:v>
                </c:pt>
                <c:pt idx="240">
                  <c:v>3.8</c:v>
                </c:pt>
                <c:pt idx="241">
                  <c:v>3.82</c:v>
                </c:pt>
                <c:pt idx="242">
                  <c:v>3.84</c:v>
                </c:pt>
                <c:pt idx="243">
                  <c:v>3.86</c:v>
                </c:pt>
                <c:pt idx="244">
                  <c:v>3.88</c:v>
                </c:pt>
                <c:pt idx="245">
                  <c:v>3.9</c:v>
                </c:pt>
                <c:pt idx="246">
                  <c:v>3.92</c:v>
                </c:pt>
                <c:pt idx="247">
                  <c:v>3.94</c:v>
                </c:pt>
                <c:pt idx="248">
                  <c:v>3.96</c:v>
                </c:pt>
                <c:pt idx="249">
                  <c:v>3.98</c:v>
                </c:pt>
                <c:pt idx="250">
                  <c:v>4</c:v>
                </c:pt>
                <c:pt idx="251">
                  <c:v>4.0199999999999996</c:v>
                </c:pt>
                <c:pt idx="252">
                  <c:v>4.04</c:v>
                </c:pt>
                <c:pt idx="253">
                  <c:v>4.0599999999999996</c:v>
                </c:pt>
                <c:pt idx="254">
                  <c:v>4.08</c:v>
                </c:pt>
                <c:pt idx="255">
                  <c:v>4.0999999999999996</c:v>
                </c:pt>
                <c:pt idx="256">
                  <c:v>4.12</c:v>
                </c:pt>
                <c:pt idx="257">
                  <c:v>4.1399999999999997</c:v>
                </c:pt>
                <c:pt idx="258">
                  <c:v>4.16</c:v>
                </c:pt>
                <c:pt idx="259">
                  <c:v>4.1800000000000104</c:v>
                </c:pt>
                <c:pt idx="260">
                  <c:v>4.2</c:v>
                </c:pt>
                <c:pt idx="261">
                  <c:v>4.22</c:v>
                </c:pt>
                <c:pt idx="262">
                  <c:v>4.24</c:v>
                </c:pt>
                <c:pt idx="263">
                  <c:v>4.2600000000000096</c:v>
                </c:pt>
                <c:pt idx="264">
                  <c:v>4.28</c:v>
                </c:pt>
                <c:pt idx="265">
                  <c:v>4.3</c:v>
                </c:pt>
                <c:pt idx="266">
                  <c:v>4.32</c:v>
                </c:pt>
                <c:pt idx="267">
                  <c:v>4.3400000000000096</c:v>
                </c:pt>
                <c:pt idx="268">
                  <c:v>4.3600000000000003</c:v>
                </c:pt>
                <c:pt idx="269">
                  <c:v>4.38</c:v>
                </c:pt>
                <c:pt idx="270">
                  <c:v>4.4000000000000004</c:v>
                </c:pt>
                <c:pt idx="271">
                  <c:v>4.4200000000000097</c:v>
                </c:pt>
                <c:pt idx="272">
                  <c:v>4.4400000000000004</c:v>
                </c:pt>
                <c:pt idx="273">
                  <c:v>4.46</c:v>
                </c:pt>
                <c:pt idx="274">
                  <c:v>4.4800000000000004</c:v>
                </c:pt>
                <c:pt idx="275">
                  <c:v>4.5000000000000098</c:v>
                </c:pt>
                <c:pt idx="276">
                  <c:v>4.5199999999999996</c:v>
                </c:pt>
                <c:pt idx="277">
                  <c:v>4.54</c:v>
                </c:pt>
                <c:pt idx="278">
                  <c:v>4.5599999999999996</c:v>
                </c:pt>
                <c:pt idx="279">
                  <c:v>4.5800000000000098</c:v>
                </c:pt>
                <c:pt idx="280">
                  <c:v>4.5999999999999996</c:v>
                </c:pt>
                <c:pt idx="281">
                  <c:v>4.62</c:v>
                </c:pt>
                <c:pt idx="282">
                  <c:v>4.6400000000000103</c:v>
                </c:pt>
                <c:pt idx="283">
                  <c:v>4.6600000000000099</c:v>
                </c:pt>
                <c:pt idx="284">
                  <c:v>4.6800000000000104</c:v>
                </c:pt>
                <c:pt idx="285">
                  <c:v>4.7</c:v>
                </c:pt>
                <c:pt idx="286">
                  <c:v>4.7200000000000104</c:v>
                </c:pt>
                <c:pt idx="287">
                  <c:v>4.74000000000001</c:v>
                </c:pt>
                <c:pt idx="288">
                  <c:v>4.7600000000000096</c:v>
                </c:pt>
                <c:pt idx="289">
                  <c:v>4.78</c:v>
                </c:pt>
                <c:pt idx="290">
                  <c:v>4.8000000000000096</c:v>
                </c:pt>
                <c:pt idx="291">
                  <c:v>4.8200000000000101</c:v>
                </c:pt>
                <c:pt idx="292">
                  <c:v>4.8400000000000096</c:v>
                </c:pt>
                <c:pt idx="293">
                  <c:v>4.8600000000000003</c:v>
                </c:pt>
                <c:pt idx="294">
                  <c:v>4.8800000000000097</c:v>
                </c:pt>
                <c:pt idx="295">
                  <c:v>4.9000000000000101</c:v>
                </c:pt>
                <c:pt idx="296">
                  <c:v>4.9200000000000097</c:v>
                </c:pt>
                <c:pt idx="297">
                  <c:v>4.9400000000000004</c:v>
                </c:pt>
                <c:pt idx="298">
                  <c:v>4.9600000000000097</c:v>
                </c:pt>
                <c:pt idx="299">
                  <c:v>4.9800000000000102</c:v>
                </c:pt>
                <c:pt idx="300">
                  <c:v>5.0000000000000098</c:v>
                </c:pt>
                <c:pt idx="301">
                  <c:v>5.0199999999999996</c:v>
                </c:pt>
                <c:pt idx="302">
                  <c:v>5.0400000000000098</c:v>
                </c:pt>
                <c:pt idx="303">
                  <c:v>5.0600000000000103</c:v>
                </c:pt>
                <c:pt idx="304">
                  <c:v>5.0800000000000098</c:v>
                </c:pt>
                <c:pt idx="305">
                  <c:v>5.0999999999999996</c:v>
                </c:pt>
                <c:pt idx="306">
                  <c:v>5.1200000000000099</c:v>
                </c:pt>
                <c:pt idx="307">
                  <c:v>5.1400000000000103</c:v>
                </c:pt>
                <c:pt idx="308">
                  <c:v>5.1600000000000099</c:v>
                </c:pt>
                <c:pt idx="309">
                  <c:v>5.1800000000000104</c:v>
                </c:pt>
                <c:pt idx="310">
                  <c:v>5.2000000000000099</c:v>
                </c:pt>
                <c:pt idx="311">
                  <c:v>5.2200000000000104</c:v>
                </c:pt>
                <c:pt idx="312">
                  <c:v>5.24000000000001</c:v>
                </c:pt>
                <c:pt idx="313">
                  <c:v>5.2600000000000096</c:v>
                </c:pt>
                <c:pt idx="314">
                  <c:v>5.28000000000001</c:v>
                </c:pt>
                <c:pt idx="315">
                  <c:v>5.3000000000000096</c:v>
                </c:pt>
                <c:pt idx="316">
                  <c:v>5.3200000000000101</c:v>
                </c:pt>
                <c:pt idx="317">
                  <c:v>5.3400000000000096</c:v>
                </c:pt>
                <c:pt idx="318">
                  <c:v>5.3600000000000101</c:v>
                </c:pt>
                <c:pt idx="319">
                  <c:v>5.3800000000000097</c:v>
                </c:pt>
                <c:pt idx="320">
                  <c:v>5.4000000000000101</c:v>
                </c:pt>
                <c:pt idx="321">
                  <c:v>5.4200000000000097</c:v>
                </c:pt>
                <c:pt idx="322">
                  <c:v>5.4400000000000102</c:v>
                </c:pt>
                <c:pt idx="323">
                  <c:v>5.4600000000000097</c:v>
                </c:pt>
                <c:pt idx="324">
                  <c:v>5.4800000000000102</c:v>
                </c:pt>
                <c:pt idx="325">
                  <c:v>5.5000000000000098</c:v>
                </c:pt>
                <c:pt idx="326">
                  <c:v>5.5200000000000102</c:v>
                </c:pt>
                <c:pt idx="327">
                  <c:v>5.5400000000000098</c:v>
                </c:pt>
                <c:pt idx="328">
                  <c:v>5.5600000000000103</c:v>
                </c:pt>
                <c:pt idx="329">
                  <c:v>5.5800000000000098</c:v>
                </c:pt>
                <c:pt idx="330">
                  <c:v>5.6000000000000103</c:v>
                </c:pt>
                <c:pt idx="331">
                  <c:v>5.6200000000000099</c:v>
                </c:pt>
                <c:pt idx="332">
                  <c:v>5.6400000000000103</c:v>
                </c:pt>
                <c:pt idx="333">
                  <c:v>5.6600000000000099</c:v>
                </c:pt>
                <c:pt idx="334">
                  <c:v>5.6800000000000104</c:v>
                </c:pt>
                <c:pt idx="335">
                  <c:v>5.7000000000000099</c:v>
                </c:pt>
                <c:pt idx="336">
                  <c:v>5.7200000000000104</c:v>
                </c:pt>
                <c:pt idx="337">
                  <c:v>5.74000000000001</c:v>
                </c:pt>
                <c:pt idx="338">
                  <c:v>5.7600000000000096</c:v>
                </c:pt>
                <c:pt idx="339">
                  <c:v>5.78000000000001</c:v>
                </c:pt>
                <c:pt idx="340">
                  <c:v>5.8000000000000096</c:v>
                </c:pt>
                <c:pt idx="341">
                  <c:v>5.8200000000000101</c:v>
                </c:pt>
                <c:pt idx="342">
                  <c:v>5.8400000000000096</c:v>
                </c:pt>
                <c:pt idx="343">
                  <c:v>5.8600000000000101</c:v>
                </c:pt>
                <c:pt idx="344">
                  <c:v>5.8800000000000097</c:v>
                </c:pt>
                <c:pt idx="345">
                  <c:v>5.9000000000000101</c:v>
                </c:pt>
                <c:pt idx="346">
                  <c:v>5.9200000000000097</c:v>
                </c:pt>
                <c:pt idx="347">
                  <c:v>5.9400000000000102</c:v>
                </c:pt>
                <c:pt idx="348">
                  <c:v>5.9600000000000097</c:v>
                </c:pt>
                <c:pt idx="349">
                  <c:v>5.9800000000000102</c:v>
                </c:pt>
                <c:pt idx="350">
                  <c:v>6.0000000000000098</c:v>
                </c:pt>
                <c:pt idx="351">
                  <c:v>6.0200000000000102</c:v>
                </c:pt>
                <c:pt idx="352">
                  <c:v>6.0400000000000098</c:v>
                </c:pt>
                <c:pt idx="353">
                  <c:v>6.0600000000000103</c:v>
                </c:pt>
                <c:pt idx="354">
                  <c:v>6.0800000000000098</c:v>
                </c:pt>
                <c:pt idx="355">
                  <c:v>6.1000000000000103</c:v>
                </c:pt>
                <c:pt idx="356">
                  <c:v>6.1200000000000099</c:v>
                </c:pt>
                <c:pt idx="357">
                  <c:v>6.1400000000000103</c:v>
                </c:pt>
                <c:pt idx="358">
                  <c:v>6.1600000000000099</c:v>
                </c:pt>
                <c:pt idx="359">
                  <c:v>6.1800000000000104</c:v>
                </c:pt>
                <c:pt idx="360">
                  <c:v>6.2000000000000099</c:v>
                </c:pt>
                <c:pt idx="361">
                  <c:v>6.2200000000000104</c:v>
                </c:pt>
                <c:pt idx="362">
                  <c:v>6.24000000000001</c:v>
                </c:pt>
                <c:pt idx="363">
                  <c:v>6.2600000000000096</c:v>
                </c:pt>
                <c:pt idx="364">
                  <c:v>6.28000000000001</c:v>
                </c:pt>
                <c:pt idx="365">
                  <c:v>6.3000000000000096</c:v>
                </c:pt>
                <c:pt idx="366">
                  <c:v>6.3200000000000101</c:v>
                </c:pt>
                <c:pt idx="367">
                  <c:v>6.3400000000000096</c:v>
                </c:pt>
                <c:pt idx="368">
                  <c:v>6.3600000000000101</c:v>
                </c:pt>
                <c:pt idx="369">
                  <c:v>6.3800000000000097</c:v>
                </c:pt>
                <c:pt idx="370">
                  <c:v>6.4000000000000101</c:v>
                </c:pt>
                <c:pt idx="371">
                  <c:v>6.4200000000000097</c:v>
                </c:pt>
                <c:pt idx="372">
                  <c:v>6.4400000000000102</c:v>
                </c:pt>
                <c:pt idx="373">
                  <c:v>6.4600000000000097</c:v>
                </c:pt>
                <c:pt idx="374">
                  <c:v>6.4800000000000102</c:v>
                </c:pt>
                <c:pt idx="375">
                  <c:v>6.5000000000000098</c:v>
                </c:pt>
                <c:pt idx="376">
                  <c:v>6.5200000000000102</c:v>
                </c:pt>
                <c:pt idx="377">
                  <c:v>6.5400000000000098</c:v>
                </c:pt>
                <c:pt idx="378">
                  <c:v>6.5600000000000103</c:v>
                </c:pt>
                <c:pt idx="379">
                  <c:v>6.5800000000000098</c:v>
                </c:pt>
                <c:pt idx="380">
                  <c:v>6.6000000000000103</c:v>
                </c:pt>
                <c:pt idx="381">
                  <c:v>6.6200000000000099</c:v>
                </c:pt>
                <c:pt idx="382">
                  <c:v>6.6400000000000103</c:v>
                </c:pt>
                <c:pt idx="383">
                  <c:v>6.6600000000000099</c:v>
                </c:pt>
                <c:pt idx="384">
                  <c:v>6.6800000000000104</c:v>
                </c:pt>
                <c:pt idx="385">
                  <c:v>6.7000000000000099</c:v>
                </c:pt>
                <c:pt idx="386">
                  <c:v>6.7200000000000104</c:v>
                </c:pt>
                <c:pt idx="387">
                  <c:v>6.74000000000001</c:v>
                </c:pt>
                <c:pt idx="388">
                  <c:v>6.7600000000000096</c:v>
                </c:pt>
                <c:pt idx="389">
                  <c:v>6.78000000000001</c:v>
                </c:pt>
                <c:pt idx="390">
                  <c:v>6.8000000000000096</c:v>
                </c:pt>
                <c:pt idx="391">
                  <c:v>6.8200000000000101</c:v>
                </c:pt>
                <c:pt idx="392">
                  <c:v>6.8400000000000096</c:v>
                </c:pt>
                <c:pt idx="393">
                  <c:v>6.8600000000000101</c:v>
                </c:pt>
                <c:pt idx="394">
                  <c:v>6.8800000000000097</c:v>
                </c:pt>
                <c:pt idx="395">
                  <c:v>6.9000000000000101</c:v>
                </c:pt>
                <c:pt idx="396">
                  <c:v>6.9200000000000097</c:v>
                </c:pt>
                <c:pt idx="397">
                  <c:v>6.9400000000000102</c:v>
                </c:pt>
                <c:pt idx="398">
                  <c:v>6.9600000000000097</c:v>
                </c:pt>
                <c:pt idx="399">
                  <c:v>6.9800000000000102</c:v>
                </c:pt>
                <c:pt idx="400">
                  <c:v>7.0000000000000098</c:v>
                </c:pt>
                <c:pt idx="401">
                  <c:v>7.0200000000000102</c:v>
                </c:pt>
                <c:pt idx="402">
                  <c:v>7.0400000000000098</c:v>
                </c:pt>
                <c:pt idx="403">
                  <c:v>7.0600000000000103</c:v>
                </c:pt>
                <c:pt idx="404">
                  <c:v>7.0800000000000098</c:v>
                </c:pt>
                <c:pt idx="405">
                  <c:v>7.1000000000000103</c:v>
                </c:pt>
                <c:pt idx="406">
                  <c:v>7.1200000000000099</c:v>
                </c:pt>
                <c:pt idx="407">
                  <c:v>7.1400000000000103</c:v>
                </c:pt>
                <c:pt idx="408">
                  <c:v>7.1600000000000099</c:v>
                </c:pt>
                <c:pt idx="409">
                  <c:v>7.1800000000000104</c:v>
                </c:pt>
                <c:pt idx="410">
                  <c:v>7.2000000000000099</c:v>
                </c:pt>
                <c:pt idx="411">
                  <c:v>7.2200000000000104</c:v>
                </c:pt>
                <c:pt idx="412">
                  <c:v>7.24000000000001</c:v>
                </c:pt>
                <c:pt idx="413">
                  <c:v>7.2600000000000096</c:v>
                </c:pt>
                <c:pt idx="414">
                  <c:v>7.28000000000001</c:v>
                </c:pt>
                <c:pt idx="415">
                  <c:v>7.3000000000000096</c:v>
                </c:pt>
                <c:pt idx="416">
                  <c:v>7.3200000000000101</c:v>
                </c:pt>
                <c:pt idx="417">
                  <c:v>7.3400000000000096</c:v>
                </c:pt>
                <c:pt idx="418">
                  <c:v>7.3600000000000101</c:v>
                </c:pt>
                <c:pt idx="419">
                  <c:v>7.3800000000000097</c:v>
                </c:pt>
                <c:pt idx="420">
                  <c:v>7.4000000000000101</c:v>
                </c:pt>
                <c:pt idx="421">
                  <c:v>7.4200000000000097</c:v>
                </c:pt>
                <c:pt idx="422">
                  <c:v>7.4400000000000102</c:v>
                </c:pt>
                <c:pt idx="423">
                  <c:v>7.4600000000000097</c:v>
                </c:pt>
                <c:pt idx="424">
                  <c:v>7.4800000000000102</c:v>
                </c:pt>
                <c:pt idx="425">
                  <c:v>7.5000000000000098</c:v>
                </c:pt>
                <c:pt idx="426">
                  <c:v>7.5200000000000102</c:v>
                </c:pt>
                <c:pt idx="427">
                  <c:v>7.5400000000000098</c:v>
                </c:pt>
                <c:pt idx="428">
                  <c:v>7.5600000000000103</c:v>
                </c:pt>
                <c:pt idx="429">
                  <c:v>7.5800000000000098</c:v>
                </c:pt>
                <c:pt idx="430">
                  <c:v>7.6000000000000103</c:v>
                </c:pt>
                <c:pt idx="431">
                  <c:v>7.6200000000000099</c:v>
                </c:pt>
                <c:pt idx="432">
                  <c:v>7.6400000000000103</c:v>
                </c:pt>
                <c:pt idx="433">
                  <c:v>7.6600000000000099</c:v>
                </c:pt>
                <c:pt idx="434">
                  <c:v>7.6800000000000104</c:v>
                </c:pt>
                <c:pt idx="435">
                  <c:v>7.7000000000000099</c:v>
                </c:pt>
                <c:pt idx="436">
                  <c:v>7.7200000000000104</c:v>
                </c:pt>
                <c:pt idx="437">
                  <c:v>7.74000000000001</c:v>
                </c:pt>
                <c:pt idx="438">
                  <c:v>7.7600000000000096</c:v>
                </c:pt>
                <c:pt idx="439">
                  <c:v>7.78000000000001</c:v>
                </c:pt>
                <c:pt idx="440">
                  <c:v>7.8000000000000096</c:v>
                </c:pt>
                <c:pt idx="441">
                  <c:v>7.8200000000000101</c:v>
                </c:pt>
                <c:pt idx="442">
                  <c:v>7.8400000000000096</c:v>
                </c:pt>
                <c:pt idx="443">
                  <c:v>7.8600000000000101</c:v>
                </c:pt>
                <c:pt idx="444">
                  <c:v>7.8800000000000097</c:v>
                </c:pt>
                <c:pt idx="445">
                  <c:v>7.9000000000000101</c:v>
                </c:pt>
                <c:pt idx="446">
                  <c:v>7.9200000000000097</c:v>
                </c:pt>
                <c:pt idx="447">
                  <c:v>7.9400000000000102</c:v>
                </c:pt>
                <c:pt idx="448">
                  <c:v>7.9600000000000097</c:v>
                </c:pt>
                <c:pt idx="449">
                  <c:v>7.9800000000000102</c:v>
                </c:pt>
                <c:pt idx="450">
                  <c:v>8.0000000000000107</c:v>
                </c:pt>
              </c:numCache>
            </c:numRef>
          </c:xVal>
          <c:yVal>
            <c:numRef>
              <c:f>fit_4NN_FCC!$E$19:$E$469</c:f>
              <c:numCache>
                <c:formatCode>0.0000E+00</c:formatCode>
                <c:ptCount val="451"/>
                <c:pt idx="0">
                  <c:v>0.13591409142295227</c:v>
                </c:pt>
                <c:pt idx="1">
                  <c:v>7.2099120124113208E-2</c:v>
                </c:pt>
                <c:pt idx="2">
                  <c:v>1.1065235618598972E-2</c:v>
                </c:pt>
                <c:pt idx="3">
                  <c:v>-4.7284904781676455E-2</c:v>
                </c:pt>
                <c:pt idx="4">
                  <c:v>-0.10304551543696791</c:v>
                </c:pt>
                <c:pt idx="5">
                  <c:v>-0.15630777771402407</c:v>
                </c:pt>
                <c:pt idx="6">
                  <c:v>-0.20715993253348769</c:v>
                </c:pt>
                <c:pt idx="7">
                  <c:v>-0.25568737020902466</c:v>
                </c:pt>
                <c:pt idx="8">
                  <c:v>-0.30197271765467171</c:v>
                </c:pt>
                <c:pt idx="9">
                  <c:v>-0.3460959230348048</c:v>
                </c:pt>
                <c:pt idx="10">
                  <c:v>-0.38813433792908625</c:v>
                </c:pt>
                <c:pt idx="11">
                  <c:v>-0.42816279708276905</c:v>
                </c:pt>
                <c:pt idx="12">
                  <c:v>-0.46625369581079584</c:v>
                </c:pt>
                <c:pt idx="13">
                  <c:v>-0.50247706512226153</c:v>
                </c:pt>
                <c:pt idx="14">
                  <c:v>-0.536900644629968</c:v>
                </c:pt>
                <c:pt idx="15">
                  <c:v>-0.56958995330802442</c:v>
                </c:pt>
                <c:pt idx="16">
                  <c:v>-0.60060835815870894</c:v>
                </c:pt>
                <c:pt idx="17">
                  <c:v>-0.63001714084812832</c:v>
                </c:pt>
                <c:pt idx="18">
                  <c:v>-0.65787556236855671</c:v>
                </c:pt>
                <c:pt idx="19">
                  <c:v>-0.68424092578375229</c:v>
                </c:pt>
                <c:pt idx="20">
                  <c:v>-0.70916863711198619</c:v>
                </c:pt>
                <c:pt idx="21">
                  <c:v>-0.73271226440000548</c:v>
                </c:pt>
                <c:pt idx="22">
                  <c:v>-0.75492359503968443</c:v>
                </c:pt>
                <c:pt idx="23">
                  <c:v>-0.77585269137768098</c:v>
                </c:pt>
                <c:pt idx="24">
                  <c:v>-0.79554794466702239</c:v>
                </c:pt>
                <c:pt idx="25">
                  <c:v>-0.81405612740818833</c:v>
                </c:pt>
                <c:pt idx="26">
                  <c:v>-0.8314224441259388</c:v>
                </c:pt>
                <c:pt idx="27">
                  <c:v>-0.84769058062684921</c:v>
                </c:pt>
                <c:pt idx="28">
                  <c:v>-0.86290275178126474</c:v>
                </c:pt>
                <c:pt idx="29">
                  <c:v>-0.8770997478721746</c:v>
                </c:pt>
                <c:pt idx="30">
                  <c:v>-0.89032097955231071</c:v>
                </c:pt>
                <c:pt idx="31">
                  <c:v>-0.90260452144964809</c:v>
                </c:pt>
                <c:pt idx="32">
                  <c:v>-0.91398715446033185</c:v>
                </c:pt>
                <c:pt idx="33">
                  <c:v>-0.92450440676699686</c:v>
                </c:pt>
                <c:pt idx="34">
                  <c:v>-0.93419059361936319</c:v>
                </c:pt>
                <c:pt idx="35">
                  <c:v>-0.94307885591297513</c:v>
                </c:pt>
                <c:pt idx="36">
                  <c:v>-0.95120119760093325</c:v>
                </c:pt>
                <c:pt idx="37">
                  <c:v>-0.95858852197250966</c:v>
                </c:pt>
                <c:pt idx="38">
                  <c:v>-0.9652706668315657</c:v>
                </c:pt>
                <c:pt idx="39">
                  <c:v>-0.97127643860679269</c:v>
                </c:pt>
                <c:pt idx="40">
                  <c:v>-0.97663364542487197</c:v>
                </c:pt>
                <c:pt idx="41">
                  <c:v>-0.9813691291767983</c:v>
                </c:pt>
                <c:pt idx="42">
                  <c:v>-0.98550879660674173</c:v>
                </c:pt>
                <c:pt idx="43">
                  <c:v>-0.98907764945201238</c:v>
                </c:pt>
                <c:pt idx="44">
                  <c:v>-0.99209981366187427</c:v>
                </c:pt>
                <c:pt idx="45">
                  <c:v>-0.99459856772217925</c:v>
                </c:pt>
                <c:pt idx="46">
                  <c:v>-0.99659637011202962</c:v>
                </c:pt>
                <c:pt idx="47">
                  <c:v>-0.99811488591793551</c:v>
                </c:pt>
                <c:pt idx="48">
                  <c:v>-0.99917501263021524</c:v>
                </c:pt>
                <c:pt idx="49">
                  <c:v>-0.99979690514568476</c:v>
                </c:pt>
                <c:pt idx="50">
                  <c:v>-1</c:v>
                </c:pt>
                <c:pt idx="51">
                  <c:v>-0.99980303885235966</c:v>
                </c:pt>
                <c:pt idx="52">
                  <c:v>-0.99922409124462153</c:v>
                </c:pt>
                <c:pt idx="53">
                  <c:v>-0.99828057665626635</c:v>
                </c:pt>
                <c:pt idx="54">
                  <c:v>-0.99698928587603408</c:v>
                </c:pt>
                <c:pt idx="55">
                  <c:v>-0.99536640171045743</c:v>
                </c:pt>
                <c:pt idx="56">
                  <c:v>-0.99342751904894888</c:v>
                </c:pt>
                <c:pt idx="57">
                  <c:v>-0.99118766430453542</c:v>
                </c:pt>
                <c:pt idx="58">
                  <c:v>-0.98866131424878523</c:v>
                </c:pt>
                <c:pt idx="59">
                  <c:v>-0.98586241425894838</c:v>
                </c:pt>
                <c:pt idx="60">
                  <c:v>-0.98280439599480929</c:v>
                </c:pt>
                <c:pt idx="61">
                  <c:v>-0.979500194522259</c:v>
                </c:pt>
                <c:pt idx="62">
                  <c:v>-0.97596226490009541</c:v>
                </c:pt>
                <c:pt idx="63">
                  <c:v>-0.97220259824609767</c:v>
                </c:pt>
                <c:pt idx="64">
                  <c:v>-0.96823273729795045</c:v>
                </c:pt>
                <c:pt idx="65">
                  <c:v>-0.96406379148415355</c:v>
                </c:pt>
                <c:pt idx="66">
                  <c:v>-0.95970645151961365</c:v>
                </c:pt>
                <c:pt idx="67">
                  <c:v>-0.95517100354019013</c:v>
                </c:pt>
                <c:pt idx="68">
                  <c:v>-0.95046734279006062</c:v>
                </c:pt>
                <c:pt idx="69">
                  <c:v>-0.94560498687536609</c:v>
                </c:pt>
                <c:pt idx="70">
                  <c:v>-0.94059308859720914</c:v>
                </c:pt>
                <c:pt idx="71">
                  <c:v>-0.93544044837670337</c:v>
                </c:pt>
                <c:pt idx="72">
                  <c:v>-0.9301555262844009</c:v>
                </c:pt>
                <c:pt idx="73">
                  <c:v>-0.92474645368606501</c:v>
                </c:pt>
                <c:pt idx="74">
                  <c:v>-0.91922104451641973</c:v>
                </c:pt>
                <c:pt idx="75">
                  <c:v>-0.91358680619215415</c:v>
                </c:pt>
                <c:pt idx="76">
                  <c:v>-0.90785095017514517</c:v>
                </c:pt>
                <c:pt idx="77">
                  <c:v>-0.9020204021965349</c:v>
                </c:pt>
                <c:pt idx="78">
                  <c:v>-0.89610181215199491</c:v>
                </c:pt>
                <c:pt idx="79">
                  <c:v>-0.8901015636782007</c:v>
                </c:pt>
                <c:pt idx="80">
                  <c:v>-0.88402578342025773</c:v>
                </c:pt>
                <c:pt idx="81">
                  <c:v>-0.87788034999952591</c:v>
                </c:pt>
                <c:pt idx="82">
                  <c:v>-0.87167090269101677</c:v>
                </c:pt>
                <c:pt idx="83">
                  <c:v>-0.86540284981927196</c:v>
                </c:pt>
                <c:pt idx="84">
                  <c:v>-0.85908137688136532</c:v>
                </c:pt>
                <c:pt idx="85">
                  <c:v>-0.85271145440541884</c:v>
                </c:pt>
                <c:pt idx="86">
                  <c:v>-0.84629784555277865</c:v>
                </c:pt>
                <c:pt idx="87">
                  <c:v>-0.83984511347175461</c:v>
                </c:pt>
                <c:pt idx="88">
                  <c:v>-0.83335762841059535</c:v>
                </c:pt>
                <c:pt idx="89">
                  <c:v>-0.82683957459714363</c:v>
                </c:pt>
                <c:pt idx="90">
                  <c:v>-0.82029495689239973</c:v>
                </c:pt>
                <c:pt idx="91">
                  <c:v>-0.81372760722500193</c:v>
                </c:pt>
                <c:pt idx="92">
                  <c:v>-0.80714119081343205</c:v>
                </c:pt>
                <c:pt idx="93">
                  <c:v>-0.80053921218254764</c:v>
                </c:pt>
                <c:pt idx="94">
                  <c:v>-0.7939250209808465</c:v>
                </c:pt>
                <c:pt idx="95">
                  <c:v>-0.7873018176046831</c:v>
                </c:pt>
                <c:pt idx="96">
                  <c:v>-0.78067265863546809</c:v>
                </c:pt>
                <c:pt idx="97">
                  <c:v>-0.7740404620957021</c:v>
                </c:pt>
                <c:pt idx="98">
                  <c:v>-0.76740801252952351</c:v>
                </c:pt>
                <c:pt idx="99">
                  <c:v>-0.7607779659132784</c:v>
                </c:pt>
                <c:pt idx="100">
                  <c:v>-0.75415285440145674</c:v>
                </c:pt>
                <c:pt idx="101">
                  <c:v>-0.74753509091317782</c:v>
                </c:pt>
                <c:pt idx="102">
                  <c:v>-0.74092697356425563</c:v>
                </c:pt>
                <c:pt idx="103">
                  <c:v>-0.73433068994972139</c:v>
                </c:pt>
                <c:pt idx="104">
                  <c:v>-0.72774832128153533</c:v>
                </c:pt>
                <c:pt idx="105">
                  <c:v>-0.72118184638607419</c:v>
                </c:pt>
                <c:pt idx="106">
                  <c:v>-0.71463314556585156</c:v>
                </c:pt>
                <c:pt idx="107">
                  <c:v>-0.70810400432978104</c:v>
                </c:pt>
                <c:pt idx="108">
                  <c:v>-0.70159611699617419</c:v>
                </c:pt>
                <c:pt idx="109">
                  <c:v>-0.6951110901725307</c:v>
                </c:pt>
                <c:pt idx="110">
                  <c:v>-0.68865044611605897</c:v>
                </c:pt>
                <c:pt idx="111">
                  <c:v>-0.6822156259787433</c:v>
                </c:pt>
                <c:pt idx="112">
                  <c:v>-0.67580799294066463</c:v>
                </c:pt>
                <c:pt idx="113">
                  <c:v>-0.66942883523515628</c:v>
                </c:pt>
                <c:pt idx="114">
                  <c:v>-0.66307936906928355</c:v>
                </c:pt>
                <c:pt idx="115">
                  <c:v>-0.65676074144301522</c:v>
                </c:pt>
                <c:pt idx="116">
                  <c:v>-0.65047403287036254</c:v>
                </c:pt>
                <c:pt idx="117">
                  <c:v>-0.64422026000565269</c:v>
                </c:pt>
                <c:pt idx="118">
                  <c:v>-0.63800037817801614</c:v>
                </c:pt>
                <c:pt idx="119">
                  <c:v>-0.63181528383706353</c:v>
                </c:pt>
                <c:pt idx="120">
                  <c:v>-0.625665816912644</c:v>
                </c:pt>
                <c:pt idx="121">
                  <c:v>-0.61955276309148222</c:v>
                </c:pt>
                <c:pt idx="122">
                  <c:v>-0.61347685601341095</c:v>
                </c:pt>
                <c:pt idx="123">
                  <c:v>-0.60743877938982538</c:v>
                </c:pt>
                <c:pt idx="124">
                  <c:v>-0.60143916904691241</c:v>
                </c:pt>
                <c:pt idx="125">
                  <c:v>-0.59547861489612208</c:v>
                </c:pt>
                <c:pt idx="126">
                  <c:v>-0.58955766283427535</c:v>
                </c:pt>
                <c:pt idx="127">
                  <c:v>-0.58367681657562898</c:v>
                </c:pt>
                <c:pt idx="128">
                  <c:v>-0.57783653941814384</c:v>
                </c:pt>
                <c:pt idx="129">
                  <c:v>-0.5720372559461343</c:v>
                </c:pt>
                <c:pt idx="130">
                  <c:v>-0.56627935367140947</c:v>
                </c:pt>
                <c:pt idx="131">
                  <c:v>-0.56056318461494858</c:v>
                </c:pt>
                <c:pt idx="132">
                  <c:v>-0.5548890668310924</c:v>
                </c:pt>
                <c:pt idx="133">
                  <c:v>-0.54925728587616796</c:v>
                </c:pt>
                <c:pt idx="134">
                  <c:v>-0.54366809622340362</c:v>
                </c:pt>
                <c:pt idx="135">
                  <c:v>-0.53812172262593783</c:v>
                </c:pt>
                <c:pt idx="136">
                  <c:v>-0.53261836142965868</c:v>
                </c:pt>
                <c:pt idx="137">
                  <c:v>-0.52715818183756913</c:v>
                </c:pt>
                <c:pt idx="138">
                  <c:v>-0.52174132712730814</c:v>
                </c:pt>
                <c:pt idx="139">
                  <c:v>-0.51636791582341335</c:v>
                </c:pt>
                <c:pt idx="140">
                  <c:v>-0.51103804282585685</c:v>
                </c:pt>
                <c:pt idx="141">
                  <c:v>-0.50575178049634195</c:v>
                </c:pt>
                <c:pt idx="142">
                  <c:v>-0.50050917970379305</c:v>
                </c:pt>
                <c:pt idx="143">
                  <c:v>-0.49531027083043683</c:v>
                </c:pt>
                <c:pt idx="144">
                  <c:v>-0.49015506473981585</c:v>
                </c:pt>
                <c:pt idx="145">
                  <c:v>-0.48504355370804436</c:v>
                </c:pt>
                <c:pt idx="146">
                  <c:v>-0.47997571231956543</c:v>
                </c:pt>
                <c:pt idx="147">
                  <c:v>-0.47495149832863282</c:v>
                </c:pt>
                <c:pt idx="148">
                  <c:v>-0.46997085348770123</c:v>
                </c:pt>
                <c:pt idx="149">
                  <c:v>-0.46503370434386943</c:v>
                </c:pt>
                <c:pt idx="150">
                  <c:v>-0.46013996300448318</c:v>
                </c:pt>
                <c:pt idx="151">
                  <c:v>-0.45528952787297339</c:v>
                </c:pt>
                <c:pt idx="152">
                  <c:v>-0.45048228435596382</c:v>
                </c:pt>
                <c:pt idx="153">
                  <c:v>-0.44571810554265462</c:v>
                </c:pt>
                <c:pt idx="154">
                  <c:v>-0.44099685285745233</c:v>
                </c:pt>
                <c:pt idx="155">
                  <c:v>-0.43631837668678719</c:v>
                </c:pt>
                <c:pt idx="156">
                  <c:v>-0.43168251698102544</c:v>
                </c:pt>
                <c:pt idx="157">
                  <c:v>-0.42708910383235843</c:v>
                </c:pt>
                <c:pt idx="158">
                  <c:v>-0.42253795802951749</c:v>
                </c:pt>
                <c:pt idx="159">
                  <c:v>-0.41802889159013895</c:v>
                </c:pt>
                <c:pt idx="160">
                  <c:v>-0.41356170827157496</c:v>
                </c:pt>
                <c:pt idx="161">
                  <c:v>-0.40913620406091911</c:v>
                </c:pt>
                <c:pt idx="162">
                  <c:v>-0.40475216764499311</c:v>
                </c:pt>
                <c:pt idx="163">
                  <c:v>-0.40040938086101246</c:v>
                </c:pt>
                <c:pt idx="164">
                  <c:v>-0.39610761912862863</c:v>
                </c:pt>
                <c:pt idx="165">
                  <c:v>-0.39184665186401996</c:v>
                </c:pt>
                <c:pt idx="166">
                  <c:v>-0.38762624287668251</c:v>
                </c:pt>
                <c:pt idx="167">
                  <c:v>-0.38344615074954858</c:v>
                </c:pt>
                <c:pt idx="168">
                  <c:v>-0.37930612920304263</c:v>
                </c:pt>
                <c:pt idx="169">
                  <c:v>-0.37520592744366138</c:v>
                </c:pt>
                <c:pt idx="170">
                  <c:v>-0.37114529049764444</c:v>
                </c:pt>
                <c:pt idx="171">
                  <c:v>-0.36712395953028842</c:v>
                </c:pt>
                <c:pt idx="172">
                  <c:v>-0.36314167215142995</c:v>
                </c:pt>
                <c:pt idx="173">
                  <c:v>-0.3591981627076139</c:v>
                </c:pt>
                <c:pt idx="174">
                  <c:v>-0.35529316256143995</c:v>
                </c:pt>
                <c:pt idx="175">
                  <c:v>-0.35142640035856676</c:v>
                </c:pt>
                <c:pt idx="176">
                  <c:v>-0.34759760228283526</c:v>
                </c:pt>
                <c:pt idx="177">
                  <c:v>-0.34380649229995819</c:v>
                </c:pt>
                <c:pt idx="178">
                  <c:v>-0.34005279239020592</c:v>
                </c:pt>
                <c:pt idx="179">
                  <c:v>-0.33633622277050607</c:v>
                </c:pt>
                <c:pt idx="180">
                  <c:v>-0.33265650210635861</c:v>
                </c:pt>
                <c:pt idx="181">
                  <c:v>-0.32901334771395385</c:v>
                </c:pt>
                <c:pt idx="182">
                  <c:v>-0.32540647575287007</c:v>
                </c:pt>
                <c:pt idx="183">
                  <c:v>-0.3218356014097109</c:v>
                </c:pt>
                <c:pt idx="184">
                  <c:v>-0.31830043907303263</c:v>
                </c:pt>
                <c:pt idx="185">
                  <c:v>-0.31480070249989889</c:v>
                </c:pt>
                <c:pt idx="186">
                  <c:v>-0.31133610497438774</c:v>
                </c:pt>
                <c:pt idx="187">
                  <c:v>-0.30790635945836586</c:v>
                </c:pt>
                <c:pt idx="188">
                  <c:v>-0.30451117873483219</c:v>
                </c:pt>
                <c:pt idx="189">
                  <c:v>-0.30115027554412388</c:v>
                </c:pt>
                <c:pt idx="190">
                  <c:v>-0.29782336271326754</c:v>
                </c:pt>
                <c:pt idx="191">
                  <c:v>-0.29453015327874665</c:v>
                </c:pt>
                <c:pt idx="192">
                  <c:v>-0.29127036060294864</c:v>
                </c:pt>
                <c:pt idx="193">
                  <c:v>-0.28804369848454459</c:v>
                </c:pt>
                <c:pt idx="194">
                  <c:v>-0.284849881263046</c:v>
                </c:pt>
                <c:pt idx="195">
                  <c:v>-0.28168862391777405</c:v>
                </c:pt>
                <c:pt idx="196">
                  <c:v>-0.27855964216146789</c:v>
                </c:pt>
                <c:pt idx="197">
                  <c:v>-0.27546265252875285</c:v>
                </c:pt>
                <c:pt idx="198">
                  <c:v>-0.27239737245967638</c:v>
                </c:pt>
                <c:pt idx="199">
                  <c:v>-0.26936352037851891</c:v>
                </c:pt>
                <c:pt idx="200">
                  <c:v>-0.26636081576807208</c:v>
                </c:pt>
                <c:pt idx="201">
                  <c:v>-0.26338897923957644</c:v>
                </c:pt>
                <c:pt idx="202">
                  <c:v>-0.26044773259849813</c:v>
                </c:pt>
                <c:pt idx="203">
                  <c:v>-0.25753679890632158</c:v>
                </c:pt>
                <c:pt idx="204">
                  <c:v>-0.25465590253852627</c:v>
                </c:pt>
                <c:pt idx="205">
                  <c:v>-0.25180476923891099</c:v>
                </c:pt>
                <c:pt idx="206">
                  <c:v>-0.24898312617042126</c:v>
                </c:pt>
                <c:pt idx="207">
                  <c:v>-0.24619070196263182</c:v>
                </c:pt>
                <c:pt idx="208">
                  <c:v>-0.24342722675602899</c:v>
                </c:pt>
                <c:pt idx="209">
                  <c:v>-0.2406924322432327</c:v>
                </c:pt>
                <c:pt idx="210">
                  <c:v>-0.23798605170729334</c:v>
                </c:pt>
                <c:pt idx="211">
                  <c:v>-0.23530782005719147</c:v>
                </c:pt>
                <c:pt idx="212">
                  <c:v>-0.23265747386066771</c:v>
                </c:pt>
                <c:pt idx="213">
                  <c:v>-0.23003475137449966</c:v>
                </c:pt>
                <c:pt idx="214">
                  <c:v>-0.22743939257234341</c:v>
                </c:pt>
                <c:pt idx="215">
                  <c:v>-0.22487113917025017</c:v>
                </c:pt>
                <c:pt idx="216">
                  <c:v>-0.22232973464996358</c:v>
                </c:pt>
                <c:pt idx="217">
                  <c:v>-0.21981492428010208</c:v>
                </c:pt>
                <c:pt idx="218">
                  <c:v>-0.21732645513532356</c:v>
                </c:pt>
                <c:pt idx="219">
                  <c:v>-0.21486407611356781</c:v>
                </c:pt>
                <c:pt idx="220">
                  <c:v>-0.21242753795146754</c:v>
                </c:pt>
                <c:pt idx="221">
                  <c:v>-0.21001659323801611</c:v>
                </c:pt>
                <c:pt idx="222">
                  <c:v>-0.20763099642657476</c:v>
                </c:pt>
                <c:pt idx="223">
                  <c:v>-0.20527050384530274</c:v>
                </c:pt>
                <c:pt idx="224">
                  <c:v>-0.20293487370608385</c:v>
                </c:pt>
                <c:pt idx="225">
                  <c:v>-0.20062386611202856</c:v>
                </c:pt>
                <c:pt idx="226">
                  <c:v>-0.19833724306361966</c:v>
                </c:pt>
                <c:pt idx="227">
                  <c:v>-0.19607476846357175</c:v>
                </c:pt>
                <c:pt idx="228">
                  <c:v>-0.19383620812046998</c:v>
                </c:pt>
                <c:pt idx="229">
                  <c:v>-0.1916213297512514</c:v>
                </c:pt>
                <c:pt idx="230">
                  <c:v>-0.18942990298258985</c:v>
                </c:pt>
                <c:pt idx="231">
                  <c:v>-0.18726169935124148</c:v>
                </c:pt>
                <c:pt idx="232">
                  <c:v>-0.18511649230340799</c:v>
                </c:pt>
                <c:pt idx="233">
                  <c:v>-0.18299405719316994</c:v>
                </c:pt>
                <c:pt idx="234">
                  <c:v>-0.18089417128004226</c:v>
                </c:pt>
                <c:pt idx="235">
                  <c:v>-0.17881661372570018</c:v>
                </c:pt>
                <c:pt idx="236">
                  <c:v>-0.17676116558992308</c:v>
                </c:pt>
                <c:pt idx="237">
                  <c:v>-0.17472760982580132</c:v>
                </c:pt>
                <c:pt idx="238">
                  <c:v>-0.1727157312742488</c:v>
                </c:pt>
                <c:pt idx="239">
                  <c:v>-0.17072531665786286</c:v>
                </c:pt>
                <c:pt idx="240">
                  <c:v>-0.16875615457417081</c:v>
                </c:pt>
                <c:pt idx="241">
                  <c:v>-0.16680803548830084</c:v>
                </c:pt>
                <c:pt idx="242">
                  <c:v>-0.16488075172511354</c:v>
                </c:pt>
                <c:pt idx="243">
                  <c:v>-0.16297409746082844</c:v>
                </c:pt>
                <c:pt idx="244">
                  <c:v>-0.1610878687141786</c:v>
                </c:pt>
                <c:pt idx="245">
                  <c:v>-0.15922186333712504</c:v>
                </c:pt>
                <c:pt idx="246">
                  <c:v>-0.15737588100516056</c:v>
                </c:pt>
                <c:pt idx="247">
                  <c:v>-0.15554972320723237</c:v>
                </c:pt>
                <c:pt idx="248">
                  <c:v>-0.15374319323531047</c:v>
                </c:pt>
                <c:pt idx="249">
                  <c:v>-0.15195609617362824</c:v>
                </c:pt>
                <c:pt idx="250">
                  <c:v>-0.15018823888762026</c:v>
                </c:pt>
                <c:pt idx="251">
                  <c:v>-0.14843943001258111</c:v>
                </c:pt>
                <c:pt idx="252">
                  <c:v>-0.14670947994206732</c:v>
                </c:pt>
                <c:pt idx="253">
                  <c:v>-0.14499820081606568</c:v>
                </c:pt>
                <c:pt idx="254">
                  <c:v>-0.14330540650894621</c:v>
                </c:pt>
                <c:pt idx="255">
                  <c:v>-0.14163091261722177</c:v>
                </c:pt>
                <c:pt idx="256">
                  <c:v>-0.13997453644713073</c:v>
                </c:pt>
                <c:pt idx="257">
                  <c:v>-0.13833609700206295</c:v>
                </c:pt>
                <c:pt idx="258">
                  <c:v>-0.13671541496984282</c:v>
                </c:pt>
                <c:pt idx="259">
                  <c:v>-0.13511231270988799</c:v>
                </c:pt>
                <c:pt idx="260">
                  <c:v>-0.13352661424026166</c:v>
                </c:pt>
                <c:pt idx="261">
                  <c:v>-0.13195814522461791</c:v>
                </c:pt>
                <c:pt idx="262">
                  <c:v>-0.1304067329590809</c:v>
                </c:pt>
                <c:pt idx="263">
                  <c:v>-0.12887220635904298</c:v>
                </c:pt>
                <c:pt idx="264">
                  <c:v>-0.12735439594591452</c:v>
                </c:pt>
                <c:pt idx="265">
                  <c:v>-0.12585313383381794</c:v>
                </c:pt>
                <c:pt idx="266">
                  <c:v>-0.12436825371626142</c:v>
                </c:pt>
                <c:pt idx="267">
                  <c:v>-0.12289959085277859</c:v>
                </c:pt>
                <c:pt idx="268">
                  <c:v>-0.12144698205556177</c:v>
                </c:pt>
                <c:pt idx="269">
                  <c:v>-0.12001026567608071</c:v>
                </c:pt>
                <c:pt idx="270">
                  <c:v>-0.11858928159171866</c:v>
                </c:pt>
                <c:pt idx="271">
                  <c:v>-0.11718387119241051</c:v>
                </c:pt>
                <c:pt idx="272">
                  <c:v>-0.11579387736730884</c:v>
                </c:pt>
                <c:pt idx="273">
                  <c:v>-0.11441914449146724</c:v>
                </c:pt>
                <c:pt idx="274">
                  <c:v>-0.11305951841257106</c:v>
                </c:pt>
                <c:pt idx="275">
                  <c:v>-0.11171484643769855</c:v>
                </c:pt>
                <c:pt idx="276">
                  <c:v>-0.11038497732013643</c:v>
                </c:pt>
                <c:pt idx="277">
                  <c:v>-0.10906976124623763</c:v>
                </c:pt>
                <c:pt idx="278">
                  <c:v>-0.10776904982235004</c:v>
                </c:pt>
                <c:pt idx="279">
                  <c:v>-0.10648269606179649</c:v>
                </c:pt>
                <c:pt idx="280">
                  <c:v>-0.1052105543719308</c:v>
                </c:pt>
                <c:pt idx="281">
                  <c:v>-0.10395248054125403</c:v>
                </c:pt>
                <c:pt idx="282">
                  <c:v>-0.10270833172661867</c:v>
                </c:pt>
                <c:pt idx="283">
                  <c:v>-0.10147796644050515</c:v>
                </c:pt>
                <c:pt idx="284">
                  <c:v>-0.10026124453837805</c:v>
                </c:pt>
                <c:pt idx="285">
                  <c:v>-9.9058027206134394E-2</c:v>
                </c:pt>
                <c:pt idx="286">
                  <c:v>-9.7868176947632751E-2</c:v>
                </c:pt>
                <c:pt idx="287">
                  <c:v>-9.6691557572323436E-2</c:v>
                </c:pt>
                <c:pt idx="288">
                  <c:v>-9.5528034182959257E-2</c:v>
                </c:pt>
                <c:pt idx="289">
                  <c:v>-9.4377473163411593E-2</c:v>
                </c:pt>
                <c:pt idx="290">
                  <c:v>-9.3239742166576794E-2</c:v>
                </c:pt>
                <c:pt idx="291">
                  <c:v>-9.2114710102389946E-2</c:v>
                </c:pt>
                <c:pt idx="292">
                  <c:v>-9.1002247125928942E-2</c:v>
                </c:pt>
                <c:pt idx="293">
                  <c:v>-8.9902224625628427E-2</c:v>
                </c:pt>
                <c:pt idx="294">
                  <c:v>-8.8814515211591311E-2</c:v>
                </c:pt>
                <c:pt idx="295">
                  <c:v>-8.7738992704011962E-2</c:v>
                </c:pt>
                <c:pt idx="296">
                  <c:v>-8.6675532121694876E-2</c:v>
                </c:pt>
                <c:pt idx="297">
                  <c:v>-8.5624009670686785E-2</c:v>
                </c:pt>
                <c:pt idx="298">
                  <c:v>-8.458430273300975E-2</c:v>
                </c:pt>
                <c:pt idx="299">
                  <c:v>-8.3556289855508642E-2</c:v>
                </c:pt>
                <c:pt idx="300">
                  <c:v>-8.253985073879648E-2</c:v>
                </c:pt>
                <c:pt idx="301">
                  <c:v>-8.1534866226314812E-2</c:v>
                </c:pt>
                <c:pt idx="302">
                  <c:v>-8.0541218293496281E-2</c:v>
                </c:pt>
                <c:pt idx="303">
                  <c:v>-7.9558790037042831E-2</c:v>
                </c:pt>
                <c:pt idx="304">
                  <c:v>-7.8587465664301567E-2</c:v>
                </c:pt>
                <c:pt idx="305">
                  <c:v>-7.7627130482756129E-2</c:v>
                </c:pt>
                <c:pt idx="306">
                  <c:v>-7.6677670889619923E-2</c:v>
                </c:pt>
                <c:pt idx="307">
                  <c:v>-7.5738974361543754E-2</c:v>
                </c:pt>
                <c:pt idx="308">
                  <c:v>-7.4810929444420915E-2</c:v>
                </c:pt>
                <c:pt idx="309">
                  <c:v>-7.3893425743305249E-2</c:v>
                </c:pt>
                <c:pt idx="310">
                  <c:v>-7.2986353912432869E-2</c:v>
                </c:pt>
                <c:pt idx="311">
                  <c:v>-7.2089605645348803E-2</c:v>
                </c:pt>
                <c:pt idx="312">
                  <c:v>-7.1203073665138811E-2</c:v>
                </c:pt>
                <c:pt idx="313">
                  <c:v>-7.0326651714764765E-2</c:v>
                </c:pt>
                <c:pt idx="314">
                  <c:v>-6.9460234547503372E-2</c:v>
                </c:pt>
                <c:pt idx="315">
                  <c:v>-6.8603717917487567E-2</c:v>
                </c:pt>
                <c:pt idx="316">
                  <c:v>-6.7756998570349003E-2</c:v>
                </c:pt>
                <c:pt idx="317">
                  <c:v>-6.6919974233962051E-2</c:v>
                </c:pt>
                <c:pt idx="318">
                  <c:v>-6.6092543609287013E-2</c:v>
                </c:pt>
                <c:pt idx="319">
                  <c:v>-6.5274606361313076E-2</c:v>
                </c:pt>
                <c:pt idx="320">
                  <c:v>-6.4466063110098726E-2</c:v>
                </c:pt>
                <c:pt idx="321">
                  <c:v>-6.3666815421909828E-2</c:v>
                </c:pt>
                <c:pt idx="322">
                  <c:v>-6.2876765800453399E-2</c:v>
                </c:pt>
                <c:pt idx="323">
                  <c:v>-6.2095817678206995E-2</c:v>
                </c:pt>
                <c:pt idx="324">
                  <c:v>-6.1323875407841733E-2</c:v>
                </c:pt>
                <c:pt idx="325">
                  <c:v>-6.0560844253739018E-2</c:v>
                </c:pt>
                <c:pt idx="326">
                  <c:v>-5.980663038359859E-2</c:v>
                </c:pt>
                <c:pt idx="327">
                  <c:v>-5.9061140860138243E-2</c:v>
                </c:pt>
                <c:pt idx="328">
                  <c:v>-5.8324283632882924E-2</c:v>
                </c:pt>
                <c:pt idx="329">
                  <c:v>-5.7595967530043091E-2</c:v>
                </c:pt>
                <c:pt idx="330">
                  <c:v>-5.6876102250480294E-2</c:v>
                </c:pt>
                <c:pt idx="331">
                  <c:v>-5.6164598355760029E-2</c:v>
                </c:pt>
                <c:pt idx="332">
                  <c:v>-5.5461367262289459E-2</c:v>
                </c:pt>
                <c:pt idx="333">
                  <c:v>-5.4766321233540263E-2</c:v>
                </c:pt>
                <c:pt idx="334">
                  <c:v>-5.4079373372354113E-2</c:v>
                </c:pt>
                <c:pt idx="335">
                  <c:v>-5.3400437613331062E-2</c:v>
                </c:pt>
                <c:pt idx="336">
                  <c:v>-5.272942871529851E-2</c:v>
                </c:pt>
                <c:pt idx="337">
                  <c:v>-5.2066262253860671E-2</c:v>
                </c:pt>
                <c:pt idx="338">
                  <c:v>-5.1410854614026585E-2</c:v>
                </c:pt>
                <c:pt idx="339">
                  <c:v>-5.0763122982916263E-2</c:v>
                </c:pt>
                <c:pt idx="340">
                  <c:v>-5.0122985342543551E-2</c:v>
                </c:pt>
                <c:pt idx="341">
                  <c:v>-4.9490360462674458E-2</c:v>
                </c:pt>
                <c:pt idx="342">
                  <c:v>-4.8865167893760567E-2</c:v>
                </c:pt>
                <c:pt idx="343">
                  <c:v>-4.8247327959945414E-2</c:v>
                </c:pt>
                <c:pt idx="344">
                  <c:v>-4.7636761752143937E-2</c:v>
                </c:pt>
                <c:pt idx="345">
                  <c:v>-4.703339112119289E-2</c:v>
                </c:pt>
                <c:pt idx="346">
                  <c:v>-4.6437138671072083E-2</c:v>
                </c:pt>
                <c:pt idx="347">
                  <c:v>-4.5847927752194637E-2</c:v>
                </c:pt>
                <c:pt idx="348">
                  <c:v>-4.5265682454765969E-2</c:v>
                </c:pt>
                <c:pt idx="349">
                  <c:v>-4.4690327602209826E-2</c:v>
                </c:pt>
                <c:pt idx="350">
                  <c:v>-4.4121788744660898E-2</c:v>
                </c:pt>
                <c:pt idx="351">
                  <c:v>-4.3559992152522722E-2</c:v>
                </c:pt>
                <c:pt idx="352">
                  <c:v>-4.3004864810090089E-2</c:v>
                </c:pt>
                <c:pt idx="353">
                  <c:v>-4.2456334409234686E-2</c:v>
                </c:pt>
                <c:pt idx="354">
                  <c:v>-4.1914329343153651E-2</c:v>
                </c:pt>
                <c:pt idx="355">
                  <c:v>-4.1378778700179281E-2</c:v>
                </c:pt>
                <c:pt idx="356">
                  <c:v>-4.0849612257649701E-2</c:v>
                </c:pt>
                <c:pt idx="357">
                  <c:v>-4.0326760475839128E-2</c:v>
                </c:pt>
                <c:pt idx="358">
                  <c:v>-3.9810154491947129E-2</c:v>
                </c:pt>
                <c:pt idx="359">
                  <c:v>-3.9299726114145665E-2</c:v>
                </c:pt>
                <c:pt idx="360">
                  <c:v>-3.8795407815683532E-2</c:v>
                </c:pt>
                <c:pt idx="361">
                  <c:v>-3.829713272904673E-2</c:v>
                </c:pt>
                <c:pt idx="362">
                  <c:v>-3.7804834640174693E-2</c:v>
                </c:pt>
                <c:pt idx="363">
                  <c:v>-3.7318447982730638E-2</c:v>
                </c:pt>
                <c:pt idx="364">
                  <c:v>-3.6837907832426048E-2</c:v>
                </c:pt>
                <c:pt idx="365">
                  <c:v>-3.6363149901398148E-2</c:v>
                </c:pt>
                <c:pt idx="366">
                  <c:v>-3.589411053263937E-2</c:v>
                </c:pt>
                <c:pt idx="367">
                  <c:v>-3.5430726694478533E-2</c:v>
                </c:pt>
                <c:pt idx="368">
                  <c:v>-3.497293597511248E-2</c:v>
                </c:pt>
                <c:pt idx="369">
                  <c:v>-3.4520676577187936E-2</c:v>
                </c:pt>
                <c:pt idx="370">
                  <c:v>-3.4073887312432286E-2</c:v>
                </c:pt>
                <c:pt idx="371">
                  <c:v>-3.3632507596333218E-2</c:v>
                </c:pt>
                <c:pt idx="372">
                  <c:v>-3.3196477442865829E-2</c:v>
                </c:pt>
                <c:pt idx="373">
                  <c:v>-3.2765737459267204E-2</c:v>
                </c:pt>
                <c:pt idx="374">
                  <c:v>-3.2340228840857105E-2</c:v>
                </c:pt>
                <c:pt idx="375">
                  <c:v>-3.1919893365904888E-2</c:v>
                </c:pt>
                <c:pt idx="376">
                  <c:v>-3.1504673390541062E-2</c:v>
                </c:pt>
                <c:pt idx="377">
                  <c:v>-3.1094511843713913E-2</c:v>
                </c:pt>
                <c:pt idx="378">
                  <c:v>-3.068935222218952E-2</c:v>
                </c:pt>
                <c:pt idx="379">
                  <c:v>-3.0289138585595534E-2</c:v>
                </c:pt>
                <c:pt idx="380">
                  <c:v>-2.9893815551507247E-2</c:v>
                </c:pt>
                <c:pt idx="381">
                  <c:v>-2.9503328290576121E-2</c:v>
                </c:pt>
                <c:pt idx="382">
                  <c:v>-2.9117622521699596E-2</c:v>
                </c:pt>
                <c:pt idx="383">
                  <c:v>-2.8736644507232116E-2</c:v>
                </c:pt>
                <c:pt idx="384">
                  <c:v>-2.8360341048236405E-2</c:v>
                </c:pt>
                <c:pt idx="385">
                  <c:v>-2.798865947977483E-2</c:v>
                </c:pt>
                <c:pt idx="386">
                  <c:v>-2.7621547666240007E-2</c:v>
                </c:pt>
                <c:pt idx="387">
                  <c:v>-2.7258953996724417E-2</c:v>
                </c:pt>
                <c:pt idx="388">
                  <c:v>-2.6900827380428243E-2</c:v>
                </c:pt>
                <c:pt idx="389">
                  <c:v>-2.6547117242105279E-2</c:v>
                </c:pt>
                <c:pt idx="390">
                  <c:v>-2.6197773517546156E-2</c:v>
                </c:pt>
                <c:pt idx="391">
                  <c:v>-2.5852746649098441E-2</c:v>
                </c:pt>
                <c:pt idx="392">
                  <c:v>-2.5511987581223441E-2</c:v>
                </c:pt>
                <c:pt idx="393">
                  <c:v>-2.5175447756088758E-2</c:v>
                </c:pt>
                <c:pt idx="394">
                  <c:v>-2.4843079109196753E-2</c:v>
                </c:pt>
                <c:pt idx="395">
                  <c:v>-2.4514834065047928E-2</c:v>
                </c:pt>
                <c:pt idx="396">
                  <c:v>-2.4190665532839297E-2</c:v>
                </c:pt>
                <c:pt idx="397">
                  <c:v>-2.3870526902196862E-2</c:v>
                </c:pt>
                <c:pt idx="398">
                  <c:v>-2.3554372038942333E-2</c:v>
                </c:pt>
                <c:pt idx="399">
                  <c:v>-2.324215528089316E-2</c:v>
                </c:pt>
                <c:pt idx="400">
                  <c:v>-2.2933831433695935E-2</c:v>
                </c:pt>
                <c:pt idx="401">
                  <c:v>-2.2629355766692467E-2</c:v>
                </c:pt>
                <c:pt idx="402">
                  <c:v>-2.2328684008818479E-2</c:v>
                </c:pt>
                <c:pt idx="403">
                  <c:v>-2.2031772344534201E-2</c:v>
                </c:pt>
                <c:pt idx="404">
                  <c:v>-2.1738577409786936E-2</c:v>
                </c:pt>
                <c:pt idx="405">
                  <c:v>-2.1449056288004829E-2</c:v>
                </c:pt>
                <c:pt idx="406">
                  <c:v>-2.1163166506121916E-2</c:v>
                </c:pt>
                <c:pt idx="407">
                  <c:v>-2.0880866030633764E-2</c:v>
                </c:pt>
                <c:pt idx="408">
                  <c:v>-2.0602113263683719E-2</c:v>
                </c:pt>
                <c:pt idx="409">
                  <c:v>-2.0326867039179127E-2</c:v>
                </c:pt>
                <c:pt idx="410">
                  <c:v>-2.0055086618937578E-2</c:v>
                </c:pt>
                <c:pt idx="411">
                  <c:v>-1.978673168886249E-2</c:v>
                </c:pt>
                <c:pt idx="412">
                  <c:v>-1.9521762355148166E-2</c:v>
                </c:pt>
                <c:pt idx="413">
                  <c:v>-1.9260139140513631E-2</c:v>
                </c:pt>
                <c:pt idx="414">
                  <c:v>-1.9001822980465273E-2</c:v>
                </c:pt>
                <c:pt idx="415">
                  <c:v>-1.874677521958797E-2</c:v>
                </c:pt>
                <c:pt idx="416">
                  <c:v>-1.8494957607864227E-2</c:v>
                </c:pt>
                <c:pt idx="417">
                  <c:v>-1.8246332297021401E-2</c:v>
                </c:pt>
                <c:pt idx="418">
                  <c:v>-1.8000861836906447E-2</c:v>
                </c:pt>
                <c:pt idx="419">
                  <c:v>-1.7758509171888211E-2</c:v>
                </c:pt>
                <c:pt idx="420">
                  <c:v>-1.7519237637286782E-2</c:v>
                </c:pt>
                <c:pt idx="421">
                  <c:v>-1.7283010955829931E-2</c:v>
                </c:pt>
                <c:pt idx="422">
                  <c:v>-1.7049793234136065E-2</c:v>
                </c:pt>
                <c:pt idx="423">
                  <c:v>-1.681954895922395E-2</c:v>
                </c:pt>
                <c:pt idx="424">
                  <c:v>-1.6592242995048405E-2</c:v>
                </c:pt>
                <c:pt idx="425">
                  <c:v>-1.6367840579062345E-2</c:v>
                </c:pt>
                <c:pt idx="426">
                  <c:v>-1.6146307318804391E-2</c:v>
                </c:pt>
                <c:pt idx="427">
                  <c:v>-1.5927609188512409E-2</c:v>
                </c:pt>
                <c:pt idx="428">
                  <c:v>-1.5711712525762232E-2</c:v>
                </c:pt>
                <c:pt idx="429">
                  <c:v>-1.5498584028131845E-2</c:v>
                </c:pt>
                <c:pt idx="430">
                  <c:v>-1.5288190749890419E-2</c:v>
                </c:pt>
                <c:pt idx="431">
                  <c:v>-1.5080500098712436E-2</c:v>
                </c:pt>
                <c:pt idx="432">
                  <c:v>-1.4875479832416241E-2</c:v>
                </c:pt>
                <c:pt idx="433">
                  <c:v>-1.467309805572734E-2</c:v>
                </c:pt>
                <c:pt idx="434">
                  <c:v>-1.4473323217065796E-2</c:v>
                </c:pt>
                <c:pt idx="435">
                  <c:v>-1.4276124105357944E-2</c:v>
                </c:pt>
                <c:pt idx="436">
                  <c:v>-1.4081469846871947E-2</c:v>
                </c:pt>
                <c:pt idx="437">
                  <c:v>-1.3889329902077261E-2</c:v>
                </c:pt>
                <c:pt idx="438">
                  <c:v>-1.3699674062527648E-2</c:v>
                </c:pt>
                <c:pt idx="439">
                  <c:v>-1.351247244776772E-2</c:v>
                </c:pt>
                <c:pt idx="440">
                  <c:v>-1.3327695502262824E-2</c:v>
                </c:pt>
                <c:pt idx="441">
                  <c:v>-1.3145313992351984E-2</c:v>
                </c:pt>
                <c:pt idx="442">
                  <c:v>-1.2965299003224006E-2</c:v>
                </c:pt>
                <c:pt idx="443">
                  <c:v>-1.2787621935916265E-2</c:v>
                </c:pt>
                <c:pt idx="444">
                  <c:v>-1.2612254504336364E-2</c:v>
                </c:pt>
                <c:pt idx="445">
                  <c:v>-1.2439168732306223E-2</c:v>
                </c:pt>
                <c:pt idx="446">
                  <c:v>-1.2268336950628693E-2</c:v>
                </c:pt>
                <c:pt idx="447">
                  <c:v>-1.2099731794176345E-2</c:v>
                </c:pt>
                <c:pt idx="448">
                  <c:v>-1.1933326199002494E-2</c:v>
                </c:pt>
                <c:pt idx="449">
                  <c:v>-1.1769093399474136E-2</c:v>
                </c:pt>
                <c:pt idx="450">
                  <c:v>-1.1607006925426825E-2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F0A-47FA-8404-0BB31C38DD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separation, a*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At val="-1"/>
        <c:crossBetween val="midCat"/>
        <c:majorUnit val="1"/>
        <c:minorUnit val="0.5"/>
      </c:valAx>
      <c:valAx>
        <c:axId val="2068580831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binding energy, Eu*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3520536754097793E-2"/>
              <c:y val="0.2125229658792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-1"/>
        <c:crossBetween val="midCat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(Eu) and</a:t>
            </a:r>
            <a:r>
              <a:rPr lang="en-US" baseline="0"/>
              <a:t> TB-SMA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730953442140485"/>
          <c:y val="0.14831524731509377"/>
          <c:w val="0.83846849332512685"/>
          <c:h val="0.760972292802610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fit_4NN_FCC!$H$18</c:f>
              <c:strCache>
                <c:ptCount val="1"/>
                <c:pt idx="0">
                  <c:v>Eu(r) [eV/atom]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fit_4NN_FCC!$G$19:$G$469</c:f>
              <c:numCache>
                <c:formatCode>General</c:formatCode>
                <c:ptCount val="451"/>
                <c:pt idx="0">
                  <c:v>2.030845113527092</c:v>
                </c:pt>
                <c:pt idx="1">
                  <c:v>2.0416255706186779</c:v>
                </c:pt>
                <c:pt idx="2">
                  <c:v>2.0524060277102643</c:v>
                </c:pt>
                <c:pt idx="3">
                  <c:v>2.0631864848018502</c:v>
                </c:pt>
                <c:pt idx="4">
                  <c:v>2.0739669418934361</c:v>
                </c:pt>
                <c:pt idx="5">
                  <c:v>2.0847473989850225</c:v>
                </c:pt>
                <c:pt idx="6">
                  <c:v>2.0955278560766084</c:v>
                </c:pt>
                <c:pt idx="7">
                  <c:v>2.1063083131681948</c:v>
                </c:pt>
                <c:pt idx="8">
                  <c:v>2.1170887702597807</c:v>
                </c:pt>
                <c:pt idx="9">
                  <c:v>2.1278692273513671</c:v>
                </c:pt>
                <c:pt idx="10">
                  <c:v>2.138649684442953</c:v>
                </c:pt>
                <c:pt idx="11">
                  <c:v>2.1494301415345394</c:v>
                </c:pt>
                <c:pt idx="12">
                  <c:v>2.1602105986261253</c:v>
                </c:pt>
                <c:pt idx="13">
                  <c:v>2.1709910557177112</c:v>
                </c:pt>
                <c:pt idx="14">
                  <c:v>2.1817715128092976</c:v>
                </c:pt>
                <c:pt idx="15">
                  <c:v>2.1925519699008835</c:v>
                </c:pt>
                <c:pt idx="16">
                  <c:v>2.2033324269924699</c:v>
                </c:pt>
                <c:pt idx="17">
                  <c:v>2.2141128840840558</c:v>
                </c:pt>
                <c:pt idx="18">
                  <c:v>2.2248933411756422</c:v>
                </c:pt>
                <c:pt idx="19">
                  <c:v>2.2356737982672281</c:v>
                </c:pt>
                <c:pt idx="20">
                  <c:v>2.246454255358814</c:v>
                </c:pt>
                <c:pt idx="21">
                  <c:v>2.2572347124504004</c:v>
                </c:pt>
                <c:pt idx="22">
                  <c:v>2.2680151695419863</c:v>
                </c:pt>
                <c:pt idx="23">
                  <c:v>2.2787956266335723</c:v>
                </c:pt>
                <c:pt idx="24">
                  <c:v>2.2895760837251586</c:v>
                </c:pt>
                <c:pt idx="25">
                  <c:v>2.300356540816745</c:v>
                </c:pt>
                <c:pt idx="26">
                  <c:v>2.3111369979083309</c:v>
                </c:pt>
                <c:pt idx="27">
                  <c:v>2.3219174549999169</c:v>
                </c:pt>
                <c:pt idx="28">
                  <c:v>2.3326979120915032</c:v>
                </c:pt>
                <c:pt idx="29">
                  <c:v>2.3434783691830896</c:v>
                </c:pt>
                <c:pt idx="30">
                  <c:v>2.354258826274676</c:v>
                </c:pt>
                <c:pt idx="31">
                  <c:v>2.3650392833662619</c:v>
                </c:pt>
                <c:pt idx="32">
                  <c:v>2.3758197404578483</c:v>
                </c:pt>
                <c:pt idx="33">
                  <c:v>2.3866001975494342</c:v>
                </c:pt>
                <c:pt idx="34">
                  <c:v>2.3973806546410201</c:v>
                </c:pt>
                <c:pt idx="35">
                  <c:v>2.4081611117326065</c:v>
                </c:pt>
                <c:pt idx="36">
                  <c:v>2.4189415688241924</c:v>
                </c:pt>
                <c:pt idx="37">
                  <c:v>2.4297220259157788</c:v>
                </c:pt>
                <c:pt idx="38">
                  <c:v>2.4405024830073647</c:v>
                </c:pt>
                <c:pt idx="39">
                  <c:v>2.4512829400989511</c:v>
                </c:pt>
                <c:pt idx="40">
                  <c:v>2.462063397190537</c:v>
                </c:pt>
                <c:pt idx="41">
                  <c:v>2.4728438542821229</c:v>
                </c:pt>
                <c:pt idx="42">
                  <c:v>2.4836243113737093</c:v>
                </c:pt>
                <c:pt idx="43">
                  <c:v>2.4944047684652952</c:v>
                </c:pt>
                <c:pt idx="44">
                  <c:v>2.5051852255568816</c:v>
                </c:pt>
                <c:pt idx="45">
                  <c:v>2.5159656826484675</c:v>
                </c:pt>
                <c:pt idx="46">
                  <c:v>2.5267461397400539</c:v>
                </c:pt>
                <c:pt idx="47">
                  <c:v>2.5375265968316398</c:v>
                </c:pt>
                <c:pt idx="48">
                  <c:v>2.5483070539232258</c:v>
                </c:pt>
                <c:pt idx="49">
                  <c:v>2.5590875110148121</c:v>
                </c:pt>
                <c:pt idx="50">
                  <c:v>2.5698679681063976</c:v>
                </c:pt>
                <c:pt idx="51">
                  <c:v>2.5806484251979835</c:v>
                </c:pt>
                <c:pt idx="52">
                  <c:v>2.5914288822895695</c:v>
                </c:pt>
                <c:pt idx="53">
                  <c:v>2.6022093393811563</c:v>
                </c:pt>
                <c:pt idx="54">
                  <c:v>2.6129897964727422</c:v>
                </c:pt>
                <c:pt idx="55">
                  <c:v>2.6237702535643281</c:v>
                </c:pt>
                <c:pt idx="56">
                  <c:v>2.6345507106559145</c:v>
                </c:pt>
                <c:pt idx="57">
                  <c:v>2.6453311677475004</c:v>
                </c:pt>
                <c:pt idx="58">
                  <c:v>2.6561116248390864</c:v>
                </c:pt>
                <c:pt idx="59">
                  <c:v>2.6668920819306723</c:v>
                </c:pt>
                <c:pt idx="60">
                  <c:v>2.6776725390222587</c:v>
                </c:pt>
                <c:pt idx="61">
                  <c:v>2.688452996113845</c:v>
                </c:pt>
                <c:pt idx="62">
                  <c:v>2.699233453205431</c:v>
                </c:pt>
                <c:pt idx="63">
                  <c:v>2.7100139102970173</c:v>
                </c:pt>
                <c:pt idx="64">
                  <c:v>2.7207943673886033</c:v>
                </c:pt>
                <c:pt idx="65">
                  <c:v>2.7315748244801892</c:v>
                </c:pt>
                <c:pt idx="66">
                  <c:v>2.7423552815717751</c:v>
                </c:pt>
                <c:pt idx="67">
                  <c:v>2.7531357386633615</c:v>
                </c:pt>
                <c:pt idx="68">
                  <c:v>2.7639161957549478</c:v>
                </c:pt>
                <c:pt idx="69">
                  <c:v>2.7746966528465338</c:v>
                </c:pt>
                <c:pt idx="70">
                  <c:v>2.7854771099381201</c:v>
                </c:pt>
                <c:pt idx="71">
                  <c:v>2.7962575670297061</c:v>
                </c:pt>
                <c:pt idx="72">
                  <c:v>2.807038024121292</c:v>
                </c:pt>
                <c:pt idx="73">
                  <c:v>2.8178184812128779</c:v>
                </c:pt>
                <c:pt idx="74">
                  <c:v>2.8285989383044643</c:v>
                </c:pt>
                <c:pt idx="75">
                  <c:v>2.8393793953960507</c:v>
                </c:pt>
                <c:pt idx="76">
                  <c:v>2.8501598524876366</c:v>
                </c:pt>
                <c:pt idx="77">
                  <c:v>2.860940309579223</c:v>
                </c:pt>
                <c:pt idx="78">
                  <c:v>2.8717207666708089</c:v>
                </c:pt>
                <c:pt idx="79">
                  <c:v>2.8825012237623948</c:v>
                </c:pt>
                <c:pt idx="80">
                  <c:v>2.8932816808539807</c:v>
                </c:pt>
                <c:pt idx="81">
                  <c:v>2.9040621379455667</c:v>
                </c:pt>
                <c:pt idx="82">
                  <c:v>2.9148425950371535</c:v>
                </c:pt>
                <c:pt idx="83">
                  <c:v>2.9256230521287394</c:v>
                </c:pt>
                <c:pt idx="84">
                  <c:v>2.9364035092203253</c:v>
                </c:pt>
                <c:pt idx="85">
                  <c:v>2.9471839663119117</c:v>
                </c:pt>
                <c:pt idx="86">
                  <c:v>2.9579644234034976</c:v>
                </c:pt>
                <c:pt idx="87">
                  <c:v>2.9687448804950836</c:v>
                </c:pt>
                <c:pt idx="88">
                  <c:v>2.9795253375866704</c:v>
                </c:pt>
                <c:pt idx="89">
                  <c:v>2.9903057946782563</c:v>
                </c:pt>
                <c:pt idx="90">
                  <c:v>3.0010862517698422</c:v>
                </c:pt>
                <c:pt idx="91">
                  <c:v>3.0118667088614282</c:v>
                </c:pt>
                <c:pt idx="92">
                  <c:v>3.0226471659530145</c:v>
                </c:pt>
                <c:pt idx="93">
                  <c:v>3.0334276230446005</c:v>
                </c:pt>
                <c:pt idx="94">
                  <c:v>3.0442080801361864</c:v>
                </c:pt>
                <c:pt idx="95">
                  <c:v>3.0549885372277723</c:v>
                </c:pt>
                <c:pt idx="96">
                  <c:v>3.0657689943193591</c:v>
                </c:pt>
                <c:pt idx="97">
                  <c:v>3.076549451410945</c:v>
                </c:pt>
                <c:pt idx="98">
                  <c:v>3.087329908502531</c:v>
                </c:pt>
                <c:pt idx="99">
                  <c:v>3.0981103655941173</c:v>
                </c:pt>
                <c:pt idx="100">
                  <c:v>3.1088908226857033</c:v>
                </c:pt>
                <c:pt idx="101">
                  <c:v>3.1196712797772892</c:v>
                </c:pt>
                <c:pt idx="102">
                  <c:v>3.130451736868876</c:v>
                </c:pt>
                <c:pt idx="103">
                  <c:v>3.1412321939604619</c:v>
                </c:pt>
                <c:pt idx="104">
                  <c:v>3.1520126510520479</c:v>
                </c:pt>
                <c:pt idx="105">
                  <c:v>3.1627931081436338</c:v>
                </c:pt>
                <c:pt idx="106">
                  <c:v>3.1735735652352197</c:v>
                </c:pt>
                <c:pt idx="107">
                  <c:v>3.1843540223268061</c:v>
                </c:pt>
                <c:pt idx="108">
                  <c:v>3.195134479418392</c:v>
                </c:pt>
                <c:pt idx="109">
                  <c:v>3.2059149365099779</c:v>
                </c:pt>
                <c:pt idx="110">
                  <c:v>3.2166953936015648</c:v>
                </c:pt>
                <c:pt idx="111">
                  <c:v>3.2274758506931507</c:v>
                </c:pt>
                <c:pt idx="112">
                  <c:v>3.2382563077847366</c:v>
                </c:pt>
                <c:pt idx="113">
                  <c:v>3.2490367648763225</c:v>
                </c:pt>
                <c:pt idx="114">
                  <c:v>3.2598172219679089</c:v>
                </c:pt>
                <c:pt idx="115">
                  <c:v>3.2705976790594953</c:v>
                </c:pt>
                <c:pt idx="116">
                  <c:v>3.2813781361510812</c:v>
                </c:pt>
                <c:pt idx="117">
                  <c:v>3.2921585932426676</c:v>
                </c:pt>
                <c:pt idx="118">
                  <c:v>3.3029390503342535</c:v>
                </c:pt>
                <c:pt idx="119">
                  <c:v>3.3137195074258394</c:v>
                </c:pt>
                <c:pt idx="120">
                  <c:v>3.3244999645174254</c:v>
                </c:pt>
                <c:pt idx="121">
                  <c:v>3.3352804216090117</c:v>
                </c:pt>
                <c:pt idx="122">
                  <c:v>3.3460608787005977</c:v>
                </c:pt>
                <c:pt idx="123">
                  <c:v>3.3568413357921836</c:v>
                </c:pt>
                <c:pt idx="124">
                  <c:v>3.3676217928837704</c:v>
                </c:pt>
                <c:pt idx="125">
                  <c:v>3.3784022499753563</c:v>
                </c:pt>
                <c:pt idx="126">
                  <c:v>3.3891827070669422</c:v>
                </c:pt>
                <c:pt idx="127">
                  <c:v>3.3999631641585282</c:v>
                </c:pt>
                <c:pt idx="128">
                  <c:v>3.4107436212501145</c:v>
                </c:pt>
                <c:pt idx="129">
                  <c:v>3.4215240783417009</c:v>
                </c:pt>
                <c:pt idx="130">
                  <c:v>3.4323045354332868</c:v>
                </c:pt>
                <c:pt idx="131">
                  <c:v>3.4430849925248732</c:v>
                </c:pt>
                <c:pt idx="132">
                  <c:v>3.4538654496164591</c:v>
                </c:pt>
                <c:pt idx="133">
                  <c:v>3.4646459067080451</c:v>
                </c:pt>
                <c:pt idx="134">
                  <c:v>3.475426363799631</c:v>
                </c:pt>
                <c:pt idx="135">
                  <c:v>3.4862068208912169</c:v>
                </c:pt>
                <c:pt idx="136">
                  <c:v>3.4969872779828033</c:v>
                </c:pt>
                <c:pt idx="137">
                  <c:v>3.5077677350743892</c:v>
                </c:pt>
                <c:pt idx="138">
                  <c:v>3.5185481921659756</c:v>
                </c:pt>
                <c:pt idx="139">
                  <c:v>3.529328649257562</c:v>
                </c:pt>
                <c:pt idx="140">
                  <c:v>3.5401091063491479</c:v>
                </c:pt>
                <c:pt idx="141">
                  <c:v>3.5508895634407338</c:v>
                </c:pt>
                <c:pt idx="142">
                  <c:v>3.5616700205323206</c:v>
                </c:pt>
                <c:pt idx="143">
                  <c:v>3.5724504776239066</c:v>
                </c:pt>
                <c:pt idx="144">
                  <c:v>3.5832309347154925</c:v>
                </c:pt>
                <c:pt idx="145">
                  <c:v>3.5940113918070784</c:v>
                </c:pt>
                <c:pt idx="146">
                  <c:v>3.6047918488986648</c:v>
                </c:pt>
                <c:pt idx="147">
                  <c:v>3.6155723059902507</c:v>
                </c:pt>
                <c:pt idx="148">
                  <c:v>3.6263527630818366</c:v>
                </c:pt>
                <c:pt idx="149">
                  <c:v>3.6371332201734226</c:v>
                </c:pt>
                <c:pt idx="150">
                  <c:v>3.6479136772650089</c:v>
                </c:pt>
                <c:pt idx="151">
                  <c:v>3.6586941343565953</c:v>
                </c:pt>
                <c:pt idx="152">
                  <c:v>3.6694745914481812</c:v>
                </c:pt>
                <c:pt idx="153">
                  <c:v>3.6802550485397676</c:v>
                </c:pt>
                <c:pt idx="154">
                  <c:v>3.6910355056313535</c:v>
                </c:pt>
                <c:pt idx="155">
                  <c:v>3.7018159627229394</c:v>
                </c:pt>
                <c:pt idx="156">
                  <c:v>3.7125964198145263</c:v>
                </c:pt>
                <c:pt idx="157">
                  <c:v>3.7233768769061122</c:v>
                </c:pt>
                <c:pt idx="158">
                  <c:v>3.7341573339976981</c:v>
                </c:pt>
                <c:pt idx="159">
                  <c:v>3.744937791089284</c:v>
                </c:pt>
                <c:pt idx="160">
                  <c:v>3.7557182481808704</c:v>
                </c:pt>
                <c:pt idx="161">
                  <c:v>3.7664987052724563</c:v>
                </c:pt>
                <c:pt idx="162">
                  <c:v>3.7772791623640423</c:v>
                </c:pt>
                <c:pt idx="163">
                  <c:v>3.7880596194556282</c:v>
                </c:pt>
                <c:pt idx="164">
                  <c:v>3.7988400765472141</c:v>
                </c:pt>
                <c:pt idx="165">
                  <c:v>3.8096205336388005</c:v>
                </c:pt>
                <c:pt idx="166">
                  <c:v>3.8204009907303869</c:v>
                </c:pt>
                <c:pt idx="167">
                  <c:v>3.8311814478219728</c:v>
                </c:pt>
                <c:pt idx="168">
                  <c:v>3.8419619049135592</c:v>
                </c:pt>
                <c:pt idx="169">
                  <c:v>3.8527423620051451</c:v>
                </c:pt>
                <c:pt idx="170">
                  <c:v>3.8635228190967315</c:v>
                </c:pt>
                <c:pt idx="171">
                  <c:v>3.8743032761883178</c:v>
                </c:pt>
                <c:pt idx="172">
                  <c:v>3.8850837332799038</c:v>
                </c:pt>
                <c:pt idx="173">
                  <c:v>3.8958641903714897</c:v>
                </c:pt>
                <c:pt idx="174">
                  <c:v>3.9066446474630756</c:v>
                </c:pt>
                <c:pt idx="175">
                  <c:v>3.917425104554662</c:v>
                </c:pt>
                <c:pt idx="176">
                  <c:v>3.9282055616462479</c:v>
                </c:pt>
                <c:pt idx="177">
                  <c:v>3.9389860187378338</c:v>
                </c:pt>
                <c:pt idx="178">
                  <c:v>3.9497664758294198</c:v>
                </c:pt>
                <c:pt idx="179">
                  <c:v>3.9605469329210066</c:v>
                </c:pt>
                <c:pt idx="180">
                  <c:v>3.9713273900125925</c:v>
                </c:pt>
                <c:pt idx="181">
                  <c:v>3.9821078471041784</c:v>
                </c:pt>
                <c:pt idx="182">
                  <c:v>3.9928883041957652</c:v>
                </c:pt>
                <c:pt idx="183">
                  <c:v>4.0036687612873516</c:v>
                </c:pt>
                <c:pt idx="184">
                  <c:v>4.0144492183789371</c:v>
                </c:pt>
                <c:pt idx="185">
                  <c:v>4.0252296754705235</c:v>
                </c:pt>
                <c:pt idx="186">
                  <c:v>4.0360101325621089</c:v>
                </c:pt>
                <c:pt idx="187">
                  <c:v>4.0467905896536953</c:v>
                </c:pt>
                <c:pt idx="188">
                  <c:v>4.0575710467452817</c:v>
                </c:pt>
                <c:pt idx="189">
                  <c:v>4.0683515038368672</c:v>
                </c:pt>
                <c:pt idx="190">
                  <c:v>4.0791319609284535</c:v>
                </c:pt>
                <c:pt idx="191">
                  <c:v>4.089912418020039</c:v>
                </c:pt>
                <c:pt idx="192">
                  <c:v>4.1006928751116254</c:v>
                </c:pt>
                <c:pt idx="193">
                  <c:v>4.1114733322032118</c:v>
                </c:pt>
                <c:pt idx="194">
                  <c:v>4.1222537892947981</c:v>
                </c:pt>
                <c:pt idx="195">
                  <c:v>4.1330342463863845</c:v>
                </c:pt>
                <c:pt idx="196">
                  <c:v>4.14381470347797</c:v>
                </c:pt>
                <c:pt idx="197">
                  <c:v>4.1545951605695564</c:v>
                </c:pt>
                <c:pt idx="198">
                  <c:v>4.1653756176611427</c:v>
                </c:pt>
                <c:pt idx="199">
                  <c:v>4.1761560747527291</c:v>
                </c:pt>
                <c:pt idx="200">
                  <c:v>4.1869365318443146</c:v>
                </c:pt>
                <c:pt idx="201">
                  <c:v>4.197716988935901</c:v>
                </c:pt>
                <c:pt idx="202">
                  <c:v>4.2084974460274873</c:v>
                </c:pt>
                <c:pt idx="203">
                  <c:v>4.2192779031190728</c:v>
                </c:pt>
                <c:pt idx="204">
                  <c:v>4.2300583602106592</c:v>
                </c:pt>
                <c:pt idx="205">
                  <c:v>4.2408388173022447</c:v>
                </c:pt>
                <c:pt idx="206">
                  <c:v>4.251619274393831</c:v>
                </c:pt>
                <c:pt idx="207">
                  <c:v>4.2623997314854174</c:v>
                </c:pt>
                <c:pt idx="208">
                  <c:v>4.2731801885770038</c:v>
                </c:pt>
                <c:pt idx="209">
                  <c:v>4.2839606456685901</c:v>
                </c:pt>
                <c:pt idx="210">
                  <c:v>4.2947411027601765</c:v>
                </c:pt>
                <c:pt idx="211">
                  <c:v>4.305521559851762</c:v>
                </c:pt>
                <c:pt idx="212">
                  <c:v>4.3163020169433484</c:v>
                </c:pt>
                <c:pt idx="213">
                  <c:v>4.3270824740349347</c:v>
                </c:pt>
                <c:pt idx="214">
                  <c:v>4.3378629311265202</c:v>
                </c:pt>
                <c:pt idx="215">
                  <c:v>4.3486433882181066</c:v>
                </c:pt>
                <c:pt idx="216">
                  <c:v>4.359423845309693</c:v>
                </c:pt>
                <c:pt idx="217">
                  <c:v>4.3702043024012784</c:v>
                </c:pt>
                <c:pt idx="218">
                  <c:v>4.3809847594928648</c:v>
                </c:pt>
                <c:pt idx="219">
                  <c:v>4.3917652165844503</c:v>
                </c:pt>
                <c:pt idx="220">
                  <c:v>4.4025456736760367</c:v>
                </c:pt>
                <c:pt idx="221">
                  <c:v>4.413326130767623</c:v>
                </c:pt>
                <c:pt idx="222">
                  <c:v>4.4241065878592094</c:v>
                </c:pt>
                <c:pt idx="223">
                  <c:v>4.4348870449507949</c:v>
                </c:pt>
                <c:pt idx="224">
                  <c:v>4.4456675020423813</c:v>
                </c:pt>
                <c:pt idx="225">
                  <c:v>4.4564479591339676</c:v>
                </c:pt>
                <c:pt idx="226">
                  <c:v>4.467228416225554</c:v>
                </c:pt>
                <c:pt idx="227">
                  <c:v>4.4780088733171404</c:v>
                </c:pt>
                <c:pt idx="228">
                  <c:v>4.4887893304087259</c:v>
                </c:pt>
                <c:pt idx="229">
                  <c:v>4.4995697875003122</c:v>
                </c:pt>
                <c:pt idx="230">
                  <c:v>4.5103502445918977</c:v>
                </c:pt>
                <c:pt idx="231">
                  <c:v>4.5211307016834841</c:v>
                </c:pt>
                <c:pt idx="232">
                  <c:v>4.5319111587750704</c:v>
                </c:pt>
                <c:pt idx="233">
                  <c:v>4.5426916158666559</c:v>
                </c:pt>
                <c:pt idx="234">
                  <c:v>4.5534720729582432</c:v>
                </c:pt>
                <c:pt idx="235">
                  <c:v>4.5642525300498287</c:v>
                </c:pt>
                <c:pt idx="236">
                  <c:v>4.575032987141415</c:v>
                </c:pt>
                <c:pt idx="237">
                  <c:v>4.5858134442330014</c:v>
                </c:pt>
                <c:pt idx="238">
                  <c:v>4.5965939013245869</c:v>
                </c:pt>
                <c:pt idx="239">
                  <c:v>4.6073743584161733</c:v>
                </c:pt>
                <c:pt idx="240">
                  <c:v>4.6181548155077596</c:v>
                </c:pt>
                <c:pt idx="241">
                  <c:v>4.628935272599346</c:v>
                </c:pt>
                <c:pt idx="242">
                  <c:v>4.6397157296909315</c:v>
                </c:pt>
                <c:pt idx="243">
                  <c:v>4.6504961867825179</c:v>
                </c:pt>
                <c:pt idx="244">
                  <c:v>4.6612766438741033</c:v>
                </c:pt>
                <c:pt idx="245">
                  <c:v>4.6720571009656897</c:v>
                </c:pt>
                <c:pt idx="246">
                  <c:v>4.6828375580572761</c:v>
                </c:pt>
                <c:pt idx="247">
                  <c:v>4.6936180151488616</c:v>
                </c:pt>
                <c:pt idx="248">
                  <c:v>4.7043984722404479</c:v>
                </c:pt>
                <c:pt idx="249">
                  <c:v>4.7151789293320343</c:v>
                </c:pt>
                <c:pt idx="250">
                  <c:v>4.7259593864236207</c:v>
                </c:pt>
                <c:pt idx="251">
                  <c:v>4.7367398435152062</c:v>
                </c:pt>
                <c:pt idx="252">
                  <c:v>4.7475203006067934</c:v>
                </c:pt>
                <c:pt idx="253">
                  <c:v>4.7583007576983789</c:v>
                </c:pt>
                <c:pt idx="254">
                  <c:v>4.7690812147899653</c:v>
                </c:pt>
                <c:pt idx="255">
                  <c:v>4.7798616718815508</c:v>
                </c:pt>
                <c:pt idx="256">
                  <c:v>4.7906421289731371</c:v>
                </c:pt>
                <c:pt idx="257">
                  <c:v>4.8014225860647235</c:v>
                </c:pt>
                <c:pt idx="258">
                  <c:v>4.812203043156309</c:v>
                </c:pt>
                <c:pt idx="259">
                  <c:v>4.8229835002479007</c:v>
                </c:pt>
                <c:pt idx="260">
                  <c:v>4.8337639573394817</c:v>
                </c:pt>
                <c:pt idx="261">
                  <c:v>4.8445444144310672</c:v>
                </c:pt>
                <c:pt idx="262">
                  <c:v>4.8553248715226536</c:v>
                </c:pt>
                <c:pt idx="263">
                  <c:v>4.8661053286142453</c:v>
                </c:pt>
                <c:pt idx="264">
                  <c:v>4.8768857857058263</c:v>
                </c:pt>
                <c:pt idx="265">
                  <c:v>4.8876662427974118</c:v>
                </c:pt>
                <c:pt idx="266">
                  <c:v>4.8984466998889991</c:v>
                </c:pt>
                <c:pt idx="267">
                  <c:v>4.909227156980589</c:v>
                </c:pt>
                <c:pt idx="268">
                  <c:v>4.9200076140721709</c:v>
                </c:pt>
                <c:pt idx="269">
                  <c:v>4.9307880711637564</c:v>
                </c:pt>
                <c:pt idx="270">
                  <c:v>4.9415685282553428</c:v>
                </c:pt>
                <c:pt idx="271">
                  <c:v>4.9523489853469336</c:v>
                </c:pt>
                <c:pt idx="272">
                  <c:v>4.9631294424385146</c:v>
                </c:pt>
                <c:pt idx="273">
                  <c:v>4.973909899530101</c:v>
                </c:pt>
                <c:pt idx="274">
                  <c:v>4.9846903566216874</c:v>
                </c:pt>
                <c:pt idx="275">
                  <c:v>4.9954708137132791</c:v>
                </c:pt>
                <c:pt idx="276">
                  <c:v>5.0062512708048592</c:v>
                </c:pt>
                <c:pt idx="277">
                  <c:v>5.0170317278964456</c:v>
                </c:pt>
                <c:pt idx="278">
                  <c:v>5.0278121849880311</c:v>
                </c:pt>
                <c:pt idx="279">
                  <c:v>5.0385926420796228</c:v>
                </c:pt>
                <c:pt idx="280">
                  <c:v>5.0493730991712038</c:v>
                </c:pt>
                <c:pt idx="281">
                  <c:v>5.0601535562627902</c:v>
                </c:pt>
                <c:pt idx="282">
                  <c:v>5.0709340133543819</c:v>
                </c:pt>
                <c:pt idx="283">
                  <c:v>5.0817144704459674</c:v>
                </c:pt>
                <c:pt idx="284">
                  <c:v>5.0924949275375537</c:v>
                </c:pt>
                <c:pt idx="285">
                  <c:v>5.1032753846291348</c:v>
                </c:pt>
                <c:pt idx="286">
                  <c:v>5.1140558417207265</c:v>
                </c:pt>
                <c:pt idx="287">
                  <c:v>5.124836298812312</c:v>
                </c:pt>
                <c:pt idx="288">
                  <c:v>5.1356167559038983</c:v>
                </c:pt>
                <c:pt idx="289">
                  <c:v>5.1463972129954794</c:v>
                </c:pt>
                <c:pt idx="290">
                  <c:v>5.1571776700870702</c:v>
                </c:pt>
                <c:pt idx="291">
                  <c:v>5.1679581271786565</c:v>
                </c:pt>
                <c:pt idx="292">
                  <c:v>5.178738584270242</c:v>
                </c:pt>
                <c:pt idx="293">
                  <c:v>5.189519041361824</c:v>
                </c:pt>
                <c:pt idx="294">
                  <c:v>5.2002994984534148</c:v>
                </c:pt>
                <c:pt idx="295">
                  <c:v>5.2110799555450003</c:v>
                </c:pt>
                <c:pt idx="296">
                  <c:v>5.2218604126365866</c:v>
                </c:pt>
                <c:pt idx="297">
                  <c:v>5.2326408697281677</c:v>
                </c:pt>
                <c:pt idx="298">
                  <c:v>5.2434213268197585</c:v>
                </c:pt>
                <c:pt idx="299">
                  <c:v>5.2542017839113457</c:v>
                </c:pt>
                <c:pt idx="300">
                  <c:v>5.2649822410029303</c:v>
                </c:pt>
                <c:pt idx="301">
                  <c:v>5.2757626980945123</c:v>
                </c:pt>
                <c:pt idx="302">
                  <c:v>5.286543155186104</c:v>
                </c:pt>
                <c:pt idx="303">
                  <c:v>5.2973236122776894</c:v>
                </c:pt>
                <c:pt idx="304">
                  <c:v>5.3081040693692758</c:v>
                </c:pt>
                <c:pt idx="305">
                  <c:v>5.318884526460856</c:v>
                </c:pt>
                <c:pt idx="306">
                  <c:v>5.3296649835524477</c:v>
                </c:pt>
                <c:pt idx="307">
                  <c:v>5.3404454406440349</c:v>
                </c:pt>
                <c:pt idx="308">
                  <c:v>5.3512258977356213</c:v>
                </c:pt>
                <c:pt idx="309">
                  <c:v>5.3620063548272068</c:v>
                </c:pt>
                <c:pt idx="310">
                  <c:v>5.3727868119187931</c:v>
                </c:pt>
                <c:pt idx="311">
                  <c:v>5.3835672690103795</c:v>
                </c:pt>
                <c:pt idx="312">
                  <c:v>5.394347726101965</c:v>
                </c:pt>
                <c:pt idx="313">
                  <c:v>5.4051281831935514</c:v>
                </c:pt>
                <c:pt idx="314">
                  <c:v>5.4159086402851369</c:v>
                </c:pt>
                <c:pt idx="315">
                  <c:v>5.4266890973767232</c:v>
                </c:pt>
                <c:pt idx="316">
                  <c:v>5.4374695544683096</c:v>
                </c:pt>
                <c:pt idx="317">
                  <c:v>5.4482500115598951</c:v>
                </c:pt>
                <c:pt idx="318">
                  <c:v>5.4590304686514814</c:v>
                </c:pt>
                <c:pt idx="319">
                  <c:v>5.4698109257430678</c:v>
                </c:pt>
                <c:pt idx="320">
                  <c:v>5.4805913828346533</c:v>
                </c:pt>
                <c:pt idx="321">
                  <c:v>5.4913718399262397</c:v>
                </c:pt>
                <c:pt idx="322">
                  <c:v>5.5021522970178252</c:v>
                </c:pt>
                <c:pt idx="323">
                  <c:v>5.5129327541094115</c:v>
                </c:pt>
                <c:pt idx="324">
                  <c:v>5.5237132112009979</c:v>
                </c:pt>
                <c:pt idx="325">
                  <c:v>5.5344936682925834</c:v>
                </c:pt>
                <c:pt idx="326">
                  <c:v>5.5452741253841706</c:v>
                </c:pt>
                <c:pt idx="327">
                  <c:v>5.5560545824757561</c:v>
                </c:pt>
                <c:pt idx="328">
                  <c:v>5.5668350395673425</c:v>
                </c:pt>
                <c:pt idx="329">
                  <c:v>5.5776154966589289</c:v>
                </c:pt>
                <c:pt idx="330">
                  <c:v>5.5883959537505152</c:v>
                </c:pt>
                <c:pt idx="331">
                  <c:v>5.5991764108421007</c:v>
                </c:pt>
                <c:pt idx="332">
                  <c:v>5.609956867933688</c:v>
                </c:pt>
                <c:pt idx="333">
                  <c:v>5.6207373250252735</c:v>
                </c:pt>
                <c:pt idx="334">
                  <c:v>5.6315177821168598</c:v>
                </c:pt>
                <c:pt idx="335">
                  <c:v>5.6422982392084462</c:v>
                </c:pt>
                <c:pt idx="336">
                  <c:v>5.6530786963000326</c:v>
                </c:pt>
                <c:pt idx="337">
                  <c:v>5.6638591533916181</c:v>
                </c:pt>
                <c:pt idx="338">
                  <c:v>5.6746396104832044</c:v>
                </c:pt>
                <c:pt idx="339">
                  <c:v>5.6854200675747908</c:v>
                </c:pt>
                <c:pt idx="340">
                  <c:v>5.6962005246663763</c:v>
                </c:pt>
                <c:pt idx="341">
                  <c:v>5.7069809817579626</c:v>
                </c:pt>
                <c:pt idx="342">
                  <c:v>5.7177614388495481</c:v>
                </c:pt>
                <c:pt idx="343">
                  <c:v>5.7285418959411345</c:v>
                </c:pt>
                <c:pt idx="344">
                  <c:v>5.7393223530327209</c:v>
                </c:pt>
                <c:pt idx="345">
                  <c:v>5.7501028101243064</c:v>
                </c:pt>
                <c:pt idx="346">
                  <c:v>5.7608832672158927</c:v>
                </c:pt>
                <c:pt idx="347">
                  <c:v>5.7716637243074782</c:v>
                </c:pt>
                <c:pt idx="348">
                  <c:v>5.7824441813990646</c:v>
                </c:pt>
                <c:pt idx="349">
                  <c:v>5.7932246384906509</c:v>
                </c:pt>
                <c:pt idx="350">
                  <c:v>5.8040050955822364</c:v>
                </c:pt>
                <c:pt idx="351">
                  <c:v>5.8147855526738228</c:v>
                </c:pt>
                <c:pt idx="352">
                  <c:v>5.8255660097654092</c:v>
                </c:pt>
                <c:pt idx="353">
                  <c:v>5.8363464668569955</c:v>
                </c:pt>
                <c:pt idx="354">
                  <c:v>5.847126923948581</c:v>
                </c:pt>
                <c:pt idx="355">
                  <c:v>5.8579073810401683</c:v>
                </c:pt>
                <c:pt idx="356">
                  <c:v>5.8686878381317538</c:v>
                </c:pt>
                <c:pt idx="357">
                  <c:v>5.8794682952233401</c:v>
                </c:pt>
                <c:pt idx="358">
                  <c:v>5.8902487523149265</c:v>
                </c:pt>
                <c:pt idx="359">
                  <c:v>5.9010292094065129</c:v>
                </c:pt>
                <c:pt idx="360">
                  <c:v>5.9118096664980984</c:v>
                </c:pt>
                <c:pt idx="361">
                  <c:v>5.9225901235896856</c:v>
                </c:pt>
                <c:pt idx="362">
                  <c:v>5.9333705806812711</c:v>
                </c:pt>
                <c:pt idx="363">
                  <c:v>5.9441510377728566</c:v>
                </c:pt>
                <c:pt idx="364">
                  <c:v>5.9549314948644438</c:v>
                </c:pt>
                <c:pt idx="365">
                  <c:v>5.9657119519560293</c:v>
                </c:pt>
                <c:pt idx="366">
                  <c:v>5.9764924090476157</c:v>
                </c:pt>
                <c:pt idx="367">
                  <c:v>5.9872728661392012</c:v>
                </c:pt>
                <c:pt idx="368">
                  <c:v>5.9980533232307875</c:v>
                </c:pt>
                <c:pt idx="369">
                  <c:v>6.0088337803223739</c:v>
                </c:pt>
                <c:pt idx="370">
                  <c:v>6.0196142374139594</c:v>
                </c:pt>
                <c:pt idx="371">
                  <c:v>6.0303946945055458</c:v>
                </c:pt>
                <c:pt idx="372">
                  <c:v>6.0411751515971313</c:v>
                </c:pt>
                <c:pt idx="373">
                  <c:v>6.0519556086887176</c:v>
                </c:pt>
                <c:pt idx="374">
                  <c:v>6.062736065780304</c:v>
                </c:pt>
                <c:pt idx="375">
                  <c:v>6.0735165228718895</c:v>
                </c:pt>
                <c:pt idx="376">
                  <c:v>6.0842969799634758</c:v>
                </c:pt>
                <c:pt idx="377">
                  <c:v>6.0950774370550622</c:v>
                </c:pt>
                <c:pt idx="378">
                  <c:v>6.1058578941466477</c:v>
                </c:pt>
                <c:pt idx="379">
                  <c:v>6.1166383512382341</c:v>
                </c:pt>
                <c:pt idx="380">
                  <c:v>6.1274188083298213</c:v>
                </c:pt>
                <c:pt idx="381">
                  <c:v>6.1381992654214059</c:v>
                </c:pt>
                <c:pt idx="382">
                  <c:v>6.1489797225129932</c:v>
                </c:pt>
                <c:pt idx="383">
                  <c:v>6.1597601796045796</c:v>
                </c:pt>
                <c:pt idx="384">
                  <c:v>6.170540636696165</c:v>
                </c:pt>
                <c:pt idx="385">
                  <c:v>6.1813210937877514</c:v>
                </c:pt>
                <c:pt idx="386">
                  <c:v>6.1921015508793387</c:v>
                </c:pt>
                <c:pt idx="387">
                  <c:v>6.2028820079709233</c:v>
                </c:pt>
                <c:pt idx="388">
                  <c:v>6.2136624650625096</c:v>
                </c:pt>
                <c:pt idx="389">
                  <c:v>6.2244429221540969</c:v>
                </c:pt>
                <c:pt idx="390">
                  <c:v>6.2352233792456815</c:v>
                </c:pt>
                <c:pt idx="391">
                  <c:v>6.2460038363372687</c:v>
                </c:pt>
                <c:pt idx="392">
                  <c:v>6.2567842934288542</c:v>
                </c:pt>
                <c:pt idx="393">
                  <c:v>6.2675647505204406</c:v>
                </c:pt>
                <c:pt idx="394">
                  <c:v>6.278345207612027</c:v>
                </c:pt>
                <c:pt idx="395">
                  <c:v>6.2891256647036125</c:v>
                </c:pt>
                <c:pt idx="396">
                  <c:v>6.2999061217951988</c:v>
                </c:pt>
                <c:pt idx="397">
                  <c:v>6.3106865788867843</c:v>
                </c:pt>
                <c:pt idx="398">
                  <c:v>6.3214670359783707</c:v>
                </c:pt>
                <c:pt idx="399">
                  <c:v>6.332247493069957</c:v>
                </c:pt>
                <c:pt idx="400">
                  <c:v>6.3430279501615425</c:v>
                </c:pt>
                <c:pt idx="401">
                  <c:v>6.3538084072531289</c:v>
                </c:pt>
                <c:pt idx="402">
                  <c:v>6.3645888643447153</c:v>
                </c:pt>
                <c:pt idx="403">
                  <c:v>6.3753693214363008</c:v>
                </c:pt>
                <c:pt idx="404">
                  <c:v>6.3861497785278871</c:v>
                </c:pt>
                <c:pt idx="405">
                  <c:v>6.3969302356194726</c:v>
                </c:pt>
                <c:pt idx="406">
                  <c:v>6.407710692711059</c:v>
                </c:pt>
                <c:pt idx="407">
                  <c:v>6.4184911498026462</c:v>
                </c:pt>
                <c:pt idx="408">
                  <c:v>6.4292716068942308</c:v>
                </c:pt>
                <c:pt idx="409">
                  <c:v>6.4400520639858181</c:v>
                </c:pt>
                <c:pt idx="410">
                  <c:v>6.4508325210774045</c:v>
                </c:pt>
                <c:pt idx="411">
                  <c:v>6.4616129781689899</c:v>
                </c:pt>
                <c:pt idx="412">
                  <c:v>6.4723934352605763</c:v>
                </c:pt>
                <c:pt idx="413">
                  <c:v>6.4831738923521627</c:v>
                </c:pt>
                <c:pt idx="414">
                  <c:v>6.4939543494437482</c:v>
                </c:pt>
                <c:pt idx="415">
                  <c:v>6.5047348065353345</c:v>
                </c:pt>
                <c:pt idx="416">
                  <c:v>6.5155152636269218</c:v>
                </c:pt>
                <c:pt idx="417">
                  <c:v>6.5262957207185064</c:v>
                </c:pt>
                <c:pt idx="418">
                  <c:v>6.5370761778100936</c:v>
                </c:pt>
                <c:pt idx="419">
                  <c:v>6.54785663490168</c:v>
                </c:pt>
                <c:pt idx="420">
                  <c:v>6.5586370919932655</c:v>
                </c:pt>
                <c:pt idx="421">
                  <c:v>6.5694175490848519</c:v>
                </c:pt>
                <c:pt idx="422">
                  <c:v>6.5801980061764382</c:v>
                </c:pt>
                <c:pt idx="423">
                  <c:v>6.5909784632680237</c:v>
                </c:pt>
                <c:pt idx="424">
                  <c:v>6.6017589203596101</c:v>
                </c:pt>
                <c:pt idx="425">
                  <c:v>6.6125393774511956</c:v>
                </c:pt>
                <c:pt idx="426">
                  <c:v>6.6233198345427819</c:v>
                </c:pt>
                <c:pt idx="427">
                  <c:v>6.6341002916343683</c:v>
                </c:pt>
                <c:pt idx="428">
                  <c:v>6.6448807487259538</c:v>
                </c:pt>
                <c:pt idx="429">
                  <c:v>6.6556612058175402</c:v>
                </c:pt>
                <c:pt idx="430">
                  <c:v>6.6664416629091257</c:v>
                </c:pt>
                <c:pt idx="431">
                  <c:v>6.677222120000712</c:v>
                </c:pt>
                <c:pt idx="432">
                  <c:v>6.6880025770922984</c:v>
                </c:pt>
                <c:pt idx="433">
                  <c:v>6.6987830341838839</c:v>
                </c:pt>
                <c:pt idx="434">
                  <c:v>6.7095634912754702</c:v>
                </c:pt>
                <c:pt idx="435">
                  <c:v>6.7203439483670566</c:v>
                </c:pt>
                <c:pt idx="436">
                  <c:v>6.731124405458643</c:v>
                </c:pt>
                <c:pt idx="437">
                  <c:v>6.7419048625502294</c:v>
                </c:pt>
                <c:pt idx="438">
                  <c:v>6.752685319641814</c:v>
                </c:pt>
                <c:pt idx="439">
                  <c:v>6.7634657767334012</c:v>
                </c:pt>
                <c:pt idx="440">
                  <c:v>6.7742462338249876</c:v>
                </c:pt>
                <c:pt idx="441">
                  <c:v>6.785026690916574</c:v>
                </c:pt>
                <c:pt idx="442">
                  <c:v>6.7958071480081594</c:v>
                </c:pt>
                <c:pt idx="443">
                  <c:v>6.8065876050997458</c:v>
                </c:pt>
                <c:pt idx="444">
                  <c:v>6.8173680621913313</c:v>
                </c:pt>
                <c:pt idx="445">
                  <c:v>6.8281485192829185</c:v>
                </c:pt>
                <c:pt idx="446">
                  <c:v>6.8389289763745049</c:v>
                </c:pt>
                <c:pt idx="447">
                  <c:v>6.8497094334660913</c:v>
                </c:pt>
                <c:pt idx="448">
                  <c:v>6.8604898905576768</c:v>
                </c:pt>
                <c:pt idx="449">
                  <c:v>6.8712703476492631</c:v>
                </c:pt>
                <c:pt idx="450">
                  <c:v>6.8820508047408486</c:v>
                </c:pt>
              </c:numCache>
            </c:numRef>
          </c:xVal>
          <c:yVal>
            <c:numRef>
              <c:f>fit_4NN_FCC!$H$19:$H$469</c:f>
              <c:numCache>
                <c:formatCode>0.0000</c:formatCode>
                <c:ptCount val="451"/>
                <c:pt idx="0">
                  <c:v>0.5567041184684125</c:v>
                </c:pt>
                <c:pt idx="1">
                  <c:v>0.29531799602836767</c:v>
                </c:pt>
                <c:pt idx="2">
                  <c:v>4.5323205093781391E-2</c:v>
                </c:pt>
                <c:pt idx="3">
                  <c:v>-0.19367896998574674</c:v>
                </c:pt>
                <c:pt idx="4">
                  <c:v>-0.42207443122982063</c:v>
                </c:pt>
                <c:pt idx="5">
                  <c:v>-0.64023665751664272</c:v>
                </c:pt>
                <c:pt idx="6">
                  <c:v>-0.84852708365716567</c:v>
                </c:pt>
                <c:pt idx="7">
                  <c:v>-1.0472954683761651</c:v>
                </c:pt>
                <c:pt idx="8">
                  <c:v>-1.2368802515135353</c:v>
                </c:pt>
                <c:pt idx="9">
                  <c:v>-1.4176089007505603</c:v>
                </c:pt>
                <c:pt idx="10">
                  <c:v>-1.5897982481575375</c:v>
                </c:pt>
                <c:pt idx="11">
                  <c:v>-1.753754816851022</c:v>
                </c:pt>
                <c:pt idx="12">
                  <c:v>-1.9097751380410199</c:v>
                </c:pt>
                <c:pt idx="13">
                  <c:v>-2.0581460587407832</c:v>
                </c:pt>
                <c:pt idx="14">
                  <c:v>-2.1991450404043489</c:v>
                </c:pt>
                <c:pt idx="15">
                  <c:v>-2.3330404487496681</c:v>
                </c:pt>
                <c:pt idx="16">
                  <c:v>-2.4600918350180723</c:v>
                </c:pt>
                <c:pt idx="17">
                  <c:v>-2.5805502089139338</c:v>
                </c:pt>
                <c:pt idx="18">
                  <c:v>-2.6946583034616083</c:v>
                </c:pt>
                <c:pt idx="19">
                  <c:v>-2.802650832010249</c:v>
                </c:pt>
                <c:pt idx="20">
                  <c:v>-2.9047547376106952</c:v>
                </c:pt>
                <c:pt idx="21">
                  <c:v>-3.0011894349824226</c:v>
                </c:pt>
                <c:pt idx="22">
                  <c:v>-3.0921670452825474</c:v>
                </c:pt>
                <c:pt idx="23">
                  <c:v>-3.1778926238829817</c:v>
                </c:pt>
                <c:pt idx="24">
                  <c:v>-3.2585643813561238</c:v>
                </c:pt>
                <c:pt idx="25">
                  <c:v>-3.3343738978639395</c:v>
                </c:pt>
                <c:pt idx="26">
                  <c:v>-3.4055063311398448</c:v>
                </c:pt>
                <c:pt idx="27">
                  <c:v>-3.4721406182475745</c:v>
                </c:pt>
                <c:pt idx="28">
                  <c:v>-3.5344496712960605</c:v>
                </c:pt>
                <c:pt idx="29">
                  <c:v>-3.5926005672844274</c:v>
                </c:pt>
                <c:pt idx="30">
                  <c:v>-3.646754732246265</c:v>
                </c:pt>
                <c:pt idx="31">
                  <c:v>-3.6970681198577586</c:v>
                </c:pt>
                <c:pt idx="32">
                  <c:v>-3.7436913846695195</c:v>
                </c:pt>
                <c:pt idx="33">
                  <c:v>-3.7867700501176196</c:v>
                </c:pt>
                <c:pt idx="34">
                  <c:v>-3.8264446714649116</c:v>
                </c:pt>
                <c:pt idx="35">
                  <c:v>-3.8628509938195461</c:v>
                </c:pt>
                <c:pt idx="36">
                  <c:v>-3.8961201053734231</c:v>
                </c:pt>
                <c:pt idx="37">
                  <c:v>-3.9263785859993994</c:v>
                </c:pt>
                <c:pt idx="38">
                  <c:v>-3.9537486513420932</c:v>
                </c:pt>
                <c:pt idx="39">
                  <c:v>-3.9783482925334228</c:v>
                </c:pt>
                <c:pt idx="40">
                  <c:v>-4.0002914116602755</c:v>
                </c:pt>
                <c:pt idx="41">
                  <c:v>-4.019687953108166</c:v>
                </c:pt>
                <c:pt idx="42">
                  <c:v>-4.0366440309012139</c:v>
                </c:pt>
                <c:pt idx="43">
                  <c:v>-4.0512620521554421</c:v>
                </c:pt>
                <c:pt idx="44">
                  <c:v>-4.0636408367590366</c:v>
                </c:pt>
                <c:pt idx="45">
                  <c:v>-4.0738757333900466</c:v>
                </c:pt>
                <c:pt idx="46">
                  <c:v>-4.082058731978873</c:v>
                </c:pt>
                <c:pt idx="47">
                  <c:v>-4.0882785727198643</c:v>
                </c:pt>
                <c:pt idx="48">
                  <c:v>-4.0926208517333613</c:v>
                </c:pt>
                <c:pt idx="49">
                  <c:v>-4.095168123476725</c:v>
                </c:pt>
                <c:pt idx="50">
                  <c:v>-4.0960000000000001</c:v>
                </c:pt>
                <c:pt idx="51">
                  <c:v>-4.0951932471392656</c:v>
                </c:pt>
                <c:pt idx="52">
                  <c:v>-4.0928218777379701</c:v>
                </c:pt>
                <c:pt idx="53">
                  <c:v>-4.0889572419840672</c:v>
                </c:pt>
                <c:pt idx="54">
                  <c:v>-4.0836681149482352</c:v>
                </c:pt>
                <c:pt idx="55">
                  <c:v>-4.0770207814060333</c:v>
                </c:pt>
                <c:pt idx="56">
                  <c:v>-4.0690791180244945</c:v>
                </c:pt>
                <c:pt idx="57">
                  <c:v>-4.0599046729913777</c:v>
                </c:pt>
                <c:pt idx="58">
                  <c:v>-4.0495567431630244</c:v>
                </c:pt>
                <c:pt idx="59">
                  <c:v>-4.0380924488046528</c:v>
                </c:pt>
                <c:pt idx="60">
                  <c:v>-4.0255668059947389</c:v>
                </c:pt>
                <c:pt idx="61">
                  <c:v>-4.0120327967631724</c:v>
                </c:pt>
                <c:pt idx="62">
                  <c:v>-3.9975414370307911</c:v>
                </c:pt>
                <c:pt idx="63">
                  <c:v>-3.982141842416016</c:v>
                </c:pt>
                <c:pt idx="64">
                  <c:v>-3.9658812919724054</c:v>
                </c:pt>
                <c:pt idx="65">
                  <c:v>-3.9488052899190929</c:v>
                </c:pt>
                <c:pt idx="66">
                  <c:v>-3.9309576254243375</c:v>
                </c:pt>
                <c:pt idx="67">
                  <c:v>-3.9123804305006189</c:v>
                </c:pt>
                <c:pt idx="68">
                  <c:v>-3.8931142360680888</c:v>
                </c:pt>
                <c:pt idx="69">
                  <c:v>-3.8731980262414996</c:v>
                </c:pt>
                <c:pt idx="70">
                  <c:v>-3.8526692908941689</c:v>
                </c:pt>
                <c:pt idx="71">
                  <c:v>-3.8315640765509773</c:v>
                </c:pt>
                <c:pt idx="72">
                  <c:v>-3.8099170356609058</c:v>
                </c:pt>
                <c:pt idx="73">
                  <c:v>-3.7877614742981223</c:v>
                </c:pt>
                <c:pt idx="74">
                  <c:v>-3.7651293983392549</c:v>
                </c:pt>
                <c:pt idx="75">
                  <c:v>-3.7420515581630638</c:v>
                </c:pt>
                <c:pt idx="76">
                  <c:v>-3.7185574919173945</c:v>
                </c:pt>
                <c:pt idx="77">
                  <c:v>-3.6946755673970073</c:v>
                </c:pt>
                <c:pt idx="78">
                  <c:v>-3.6704330225745712</c:v>
                </c:pt>
                <c:pt idx="79">
                  <c:v>-3.6458560048259105</c:v>
                </c:pt>
                <c:pt idx="80">
                  <c:v>-3.6209696088893759</c:v>
                </c:pt>
                <c:pt idx="81">
                  <c:v>-3.5957979135980582</c:v>
                </c:pt>
                <c:pt idx="82">
                  <c:v>-3.5703640174224049</c:v>
                </c:pt>
                <c:pt idx="83">
                  <c:v>-3.5446900728597379</c:v>
                </c:pt>
                <c:pt idx="84">
                  <c:v>-3.5187973197060729</c:v>
                </c:pt>
                <c:pt idx="85">
                  <c:v>-3.4927061172445955</c:v>
                </c:pt>
                <c:pt idx="86">
                  <c:v>-3.4664359753841811</c:v>
                </c:pt>
                <c:pt idx="87">
                  <c:v>-3.440005584780307</c:v>
                </c:pt>
                <c:pt idx="88">
                  <c:v>-3.4134328459697985</c:v>
                </c:pt>
                <c:pt idx="89">
                  <c:v>-3.3867348975499003</c:v>
                </c:pt>
                <c:pt idx="90">
                  <c:v>-3.3599281434312696</c:v>
                </c:pt>
                <c:pt idx="91">
                  <c:v>-3.3330282791936074</c:v>
                </c:pt>
                <c:pt idx="92">
                  <c:v>-3.3060503175718177</c:v>
                </c:pt>
                <c:pt idx="93">
                  <c:v>-3.2790086130997151</c:v>
                </c:pt>
                <c:pt idx="94">
                  <c:v>-3.2519168859375469</c:v>
                </c:pt>
                <c:pt idx="95">
                  <c:v>-3.2247882449087824</c:v>
                </c:pt>
                <c:pt idx="96">
                  <c:v>-3.1976352097708771</c:v>
                </c:pt>
                <c:pt idx="97">
                  <c:v>-3.1704697327439959</c:v>
                </c:pt>
                <c:pt idx="98">
                  <c:v>-3.1433032193209285</c:v>
                </c:pt>
                <c:pt idx="99">
                  <c:v>-3.1161465483807889</c:v>
                </c:pt>
                <c:pt idx="100">
                  <c:v>-3.0890100916283667</c:v>
                </c:pt>
                <c:pt idx="101">
                  <c:v>-3.0619037323803759</c:v>
                </c:pt>
                <c:pt idx="102">
                  <c:v>-3.0348368837191906</c:v>
                </c:pt>
                <c:pt idx="103">
                  <c:v>-3.0078185060340585</c:v>
                </c:pt>
                <c:pt idx="104">
                  <c:v>-2.9808571239691686</c:v>
                </c:pt>
                <c:pt idx="105">
                  <c:v>-2.9539608427973603</c:v>
                </c:pt>
                <c:pt idx="106">
                  <c:v>-2.9271373642377281</c:v>
                </c:pt>
                <c:pt idx="107">
                  <c:v>-2.9003940017347833</c:v>
                </c:pt>
                <c:pt idx="108">
                  <c:v>-2.87373769521633</c:v>
                </c:pt>
                <c:pt idx="109">
                  <c:v>-2.8471750253466861</c:v>
                </c:pt>
                <c:pt idx="110">
                  <c:v>-2.8207122272913776</c:v>
                </c:pt>
                <c:pt idx="111">
                  <c:v>-2.7943552040089328</c:v>
                </c:pt>
                <c:pt idx="112">
                  <c:v>-2.7681095390849624</c:v>
                </c:pt>
                <c:pt idx="113">
                  <c:v>-2.7419805091231999</c:v>
                </c:pt>
                <c:pt idx="114">
                  <c:v>-2.7159730957077852</c:v>
                </c:pt>
                <c:pt idx="115">
                  <c:v>-2.6900919969505908</c:v>
                </c:pt>
                <c:pt idx="116">
                  <c:v>-2.6643416386370049</c:v>
                </c:pt>
                <c:pt idx="117">
                  <c:v>-2.6387261849831534</c:v>
                </c:pt>
                <c:pt idx="118">
                  <c:v>-2.6132495490171546</c:v>
                </c:pt>
                <c:pt idx="119">
                  <c:v>-2.5879154025966122</c:v>
                </c:pt>
                <c:pt idx="120">
                  <c:v>-2.5627271860741896</c:v>
                </c:pt>
                <c:pt idx="121">
                  <c:v>-2.5376881176227113</c:v>
                </c:pt>
                <c:pt idx="122">
                  <c:v>-2.5128012022309316</c:v>
                </c:pt>
                <c:pt idx="123">
                  <c:v>-2.488069240380725</c:v>
                </c:pt>
                <c:pt idx="124">
                  <c:v>-2.4634948364161535</c:v>
                </c:pt>
                <c:pt idx="125">
                  <c:v>-2.439080406614516</c:v>
                </c:pt>
                <c:pt idx="126">
                  <c:v>-2.4148281869691917</c:v>
                </c:pt>
                <c:pt idx="127">
                  <c:v>-2.3907402406937766</c:v>
                </c:pt>
                <c:pt idx="128">
                  <c:v>-2.3668184654567175</c:v>
                </c:pt>
                <c:pt idx="129">
                  <c:v>-2.3430646003553659</c:v>
                </c:pt>
                <c:pt idx="130">
                  <c:v>-2.3194802326380932</c:v>
                </c:pt>
                <c:pt idx="131">
                  <c:v>-2.2960668041828294</c:v>
                </c:pt>
                <c:pt idx="132">
                  <c:v>-2.2728256177401547</c:v>
                </c:pt>
                <c:pt idx="133">
                  <c:v>-2.2497578429487843</c:v>
                </c:pt>
                <c:pt idx="134">
                  <c:v>-2.226864522131061</c:v>
                </c:pt>
                <c:pt idx="135">
                  <c:v>-2.2041465758758414</c:v>
                </c:pt>
                <c:pt idx="136">
                  <c:v>-2.1816048084158819</c:v>
                </c:pt>
                <c:pt idx="137">
                  <c:v>-2.1592399128066835</c:v>
                </c:pt>
                <c:pt idx="138">
                  <c:v>-2.1370524759134542</c:v>
                </c:pt>
                <c:pt idx="139">
                  <c:v>-2.1150429832127009</c:v>
                </c:pt>
                <c:pt idx="140">
                  <c:v>-2.0932118234147099</c:v>
                </c:pt>
                <c:pt idx="141">
                  <c:v>-2.0715592929130162</c:v>
                </c:pt>
                <c:pt idx="142">
                  <c:v>-2.0500856000667365</c:v>
                </c:pt>
                <c:pt idx="143">
                  <c:v>-2.0287908693214693</c:v>
                </c:pt>
                <c:pt idx="144">
                  <c:v>-2.0076751451742858</c:v>
                </c:pt>
                <c:pt idx="145">
                  <c:v>-1.9867383959881497</c:v>
                </c:pt>
                <c:pt idx="146">
                  <c:v>-1.96598051766094</c:v>
                </c:pt>
                <c:pt idx="147">
                  <c:v>-1.9454013371540801</c:v>
                </c:pt>
                <c:pt idx="148">
                  <c:v>-1.9250006158856243</c:v>
                </c:pt>
                <c:pt idx="149">
                  <c:v>-1.9047780529924891</c:v>
                </c:pt>
                <c:pt idx="150">
                  <c:v>-1.884733288466363</c:v>
                </c:pt>
                <c:pt idx="151">
                  <c:v>-1.8648659061676989</c:v>
                </c:pt>
                <c:pt idx="152">
                  <c:v>-1.8451754367220277</c:v>
                </c:pt>
                <c:pt idx="153">
                  <c:v>-1.8256613603027134</c:v>
                </c:pt>
                <c:pt idx="154">
                  <c:v>-1.8063231093041248</c:v>
                </c:pt>
                <c:pt idx="155">
                  <c:v>-1.7871600709090805</c:v>
                </c:pt>
                <c:pt idx="156">
                  <c:v>-1.7681715895542804</c:v>
                </c:pt>
                <c:pt idx="157">
                  <c:v>-1.7493569692973401</c:v>
                </c:pt>
                <c:pt idx="158">
                  <c:v>-1.7307154760889036</c:v>
                </c:pt>
                <c:pt idx="159">
                  <c:v>-1.7122463399532091</c:v>
                </c:pt>
                <c:pt idx="160">
                  <c:v>-1.6939487570803711</c:v>
                </c:pt>
                <c:pt idx="161">
                  <c:v>-1.6758218918335246</c:v>
                </c:pt>
                <c:pt idx="162">
                  <c:v>-1.6578648786738919</c:v>
                </c:pt>
                <c:pt idx="163">
                  <c:v>-1.640076824006707</c:v>
                </c:pt>
                <c:pt idx="164">
                  <c:v>-1.6224568079508628</c:v>
                </c:pt>
                <c:pt idx="165">
                  <c:v>-1.605003886035026</c:v>
                </c:pt>
                <c:pt idx="166">
                  <c:v>-1.5877170908228915</c:v>
                </c:pt>
                <c:pt idx="167">
                  <c:v>-1.5705954334701508</c:v>
                </c:pt>
                <c:pt idx="168">
                  <c:v>-1.5536379052156626</c:v>
                </c:pt>
                <c:pt idx="169">
                  <c:v>-1.5368434788092371</c:v>
                </c:pt>
                <c:pt idx="170">
                  <c:v>-1.5202111098783517</c:v>
                </c:pt>
                <c:pt idx="171">
                  <c:v>-1.5037397382360616</c:v>
                </c:pt>
                <c:pt idx="172">
                  <c:v>-1.4874282891322572</c:v>
                </c:pt>
                <c:pt idx="173">
                  <c:v>-1.4712756744503865</c:v>
                </c:pt>
                <c:pt idx="174">
                  <c:v>-1.4552807938516583</c:v>
                </c:pt>
                <c:pt idx="175">
                  <c:v>-1.4394425358686895</c:v>
                </c:pt>
                <c:pt idx="176">
                  <c:v>-1.4237597789504932</c:v>
                </c:pt>
                <c:pt idx="177">
                  <c:v>-1.4082313924606287</c:v>
                </c:pt>
                <c:pt idx="178">
                  <c:v>-1.3928562376302833</c:v>
                </c:pt>
                <c:pt idx="179">
                  <c:v>-1.3776331684679928</c:v>
                </c:pt>
                <c:pt idx="180">
                  <c:v>-1.3625610326276449</c:v>
                </c:pt>
                <c:pt idx="181">
                  <c:v>-1.3476386722363549</c:v>
                </c:pt>
                <c:pt idx="182">
                  <c:v>-1.3328649246837561</c:v>
                </c:pt>
                <c:pt idx="183">
                  <c:v>-1.3182386233741761</c:v>
                </c:pt>
                <c:pt idx="184">
                  <c:v>-1.3037585984431417</c:v>
                </c:pt>
                <c:pt idx="185">
                  <c:v>-1.2894236774395857</c:v>
                </c:pt>
                <c:pt idx="186">
                  <c:v>-1.2752326859750922</c:v>
                </c:pt>
                <c:pt idx="187">
                  <c:v>-1.2611844483414667</c:v>
                </c:pt>
                <c:pt idx="188">
                  <c:v>-1.2472777880978727</c:v>
                </c:pt>
                <c:pt idx="189">
                  <c:v>-1.2335115286287315</c:v>
                </c:pt>
                <c:pt idx="190">
                  <c:v>-1.219884493673544</c:v>
                </c:pt>
                <c:pt idx="191">
                  <c:v>-1.2063955078297464</c:v>
                </c:pt>
                <c:pt idx="192">
                  <c:v>-1.1930433970296777</c:v>
                </c:pt>
                <c:pt idx="193">
                  <c:v>-1.1798269889926947</c:v>
                </c:pt>
                <c:pt idx="194">
                  <c:v>-1.1667451136534364</c:v>
                </c:pt>
                <c:pt idx="195">
                  <c:v>-1.1537966035672023</c:v>
                </c:pt>
                <c:pt idx="196">
                  <c:v>-1.1409802942933724</c:v>
                </c:pt>
                <c:pt idx="197">
                  <c:v>-1.1282950247577717</c:v>
                </c:pt>
                <c:pt idx="198">
                  <c:v>-1.1157396375948343</c:v>
                </c:pt>
                <c:pt idx="199">
                  <c:v>-1.1033129794704135</c:v>
                </c:pt>
                <c:pt idx="200">
                  <c:v>-1.0910139013860232</c:v>
                </c:pt>
                <c:pt idx="201">
                  <c:v>-1.0788412589653051</c:v>
                </c:pt>
                <c:pt idx="202">
                  <c:v>-1.0667939127234485</c:v>
                </c:pt>
                <c:pt idx="203">
                  <c:v>-1.0548707283202932</c:v>
                </c:pt>
                <c:pt idx="204">
                  <c:v>-1.0430705767978037</c:v>
                </c:pt>
                <c:pt idx="205">
                  <c:v>-1.0313923348025795</c:v>
                </c:pt>
                <c:pt idx="206">
                  <c:v>-1.0198348847940455</c:v>
                </c:pt>
                <c:pt idx="207">
                  <c:v>-1.0083971152389399</c:v>
                </c:pt>
                <c:pt idx="208">
                  <c:v>-0.99707792079269475</c:v>
                </c:pt>
                <c:pt idx="209">
                  <c:v>-0.98587620246828112</c:v>
                </c:pt>
                <c:pt idx="210">
                  <c:v>-0.97479086779307356</c:v>
                </c:pt>
                <c:pt idx="211">
                  <c:v>-0.9638208309542563</c:v>
                </c:pt>
                <c:pt idx="212">
                  <c:v>-0.95296501293329494</c:v>
                </c:pt>
                <c:pt idx="213">
                  <c:v>-0.94222234162995055</c:v>
                </c:pt>
                <c:pt idx="214">
                  <c:v>-0.93159175197631872</c:v>
                </c:pt>
                <c:pt idx="215">
                  <c:v>-0.92107218604134478</c:v>
                </c:pt>
                <c:pt idx="216">
                  <c:v>-0.91066259312625086</c:v>
                </c:pt>
                <c:pt idx="217">
                  <c:v>-0.90036192985129804</c:v>
                </c:pt>
                <c:pt idx="218">
                  <c:v>-0.89016916023428538</c:v>
                </c:pt>
                <c:pt idx="219">
                  <c:v>-0.88008325576117363</c:v>
                </c:pt>
                <c:pt idx="220">
                  <c:v>-0.87010319544921111</c:v>
                </c:pt>
                <c:pt idx="221">
                  <c:v>-0.86022796590291395</c:v>
                </c:pt>
                <c:pt idx="222">
                  <c:v>-0.85045656136325032</c:v>
                </c:pt>
                <c:pt idx="223">
                  <c:v>-0.8407879837503599</c:v>
                </c:pt>
                <c:pt idx="224">
                  <c:v>-0.83122124270011943</c:v>
                </c:pt>
                <c:pt idx="225">
                  <c:v>-0.82175535559486901</c:v>
                </c:pt>
                <c:pt idx="226">
                  <c:v>-0.81238934758858616</c:v>
                </c:pt>
                <c:pt idx="227">
                  <c:v>-0.80312225162678996</c:v>
                </c:pt>
                <c:pt idx="228">
                  <c:v>-0.79395310846144507</c:v>
                </c:pt>
                <c:pt idx="229">
                  <c:v>-0.78488096666112583</c:v>
                </c:pt>
                <c:pt idx="230">
                  <c:v>-0.77590488261668811</c:v>
                </c:pt>
                <c:pt idx="231">
                  <c:v>-0.76702392054268509</c:v>
                </c:pt>
                <c:pt idx="232">
                  <c:v>-0.75823715247475909</c:v>
                </c:pt>
                <c:pt idx="233">
                  <c:v>-0.749543658263224</c:v>
                </c:pt>
                <c:pt idx="234">
                  <c:v>-0.74094252556305318</c:v>
                </c:pt>
                <c:pt idx="235">
                  <c:v>-0.73243284982046797</c:v>
                </c:pt>
                <c:pt idx="236">
                  <c:v>-0.72401373425632487</c:v>
                </c:pt>
                <c:pt idx="237">
                  <c:v>-0.71568428984648225</c:v>
                </c:pt>
                <c:pt idx="238">
                  <c:v>-0.70744363529932319</c:v>
                </c:pt>
                <c:pt idx="239">
                  <c:v>-0.69929089703060632</c:v>
                </c:pt>
                <c:pt idx="240">
                  <c:v>-0.69122520913580376</c:v>
                </c:pt>
                <c:pt idx="241">
                  <c:v>-0.68324571336008033</c:v>
                </c:pt>
                <c:pt idx="242">
                  <c:v>-0.67535155906606514</c:v>
                </c:pt>
                <c:pt idx="243">
                  <c:v>-0.6675419031995532</c:v>
                </c:pt>
                <c:pt idx="244">
                  <c:v>-0.65981591025327557</c:v>
                </c:pt>
                <c:pt idx="245">
                  <c:v>-0.65217275222886417</c:v>
                </c:pt>
                <c:pt idx="246">
                  <c:v>-0.64461160859713773</c:v>
                </c:pt>
                <c:pt idx="247">
                  <c:v>-0.63713166625682383</c:v>
                </c:pt>
                <c:pt idx="248">
                  <c:v>-0.62973211949183172</c:v>
                </c:pt>
                <c:pt idx="249">
                  <c:v>-0.62241216992718129</c:v>
                </c:pt>
                <c:pt idx="250">
                  <c:v>-0.61517102648369248</c:v>
                </c:pt>
                <c:pt idx="251">
                  <c:v>-0.60800790533153226</c:v>
                </c:pt>
                <c:pt idx="252">
                  <c:v>-0.60092202984270782</c:v>
                </c:pt>
                <c:pt idx="253">
                  <c:v>-0.59391263054260501</c:v>
                </c:pt>
                <c:pt idx="254">
                  <c:v>-0.58697894506064374</c:v>
                </c:pt>
                <c:pt idx="255">
                  <c:v>-0.58012021808014036</c:v>
                </c:pt>
                <c:pt idx="256">
                  <c:v>-0.57333570128744749</c:v>
                </c:pt>
                <c:pt idx="257">
                  <c:v>-0.56662465332044987</c:v>
                </c:pt>
                <c:pt idx="258">
                  <c:v>-0.55998633971647616</c:v>
                </c:pt>
                <c:pt idx="259">
                  <c:v>-0.55342003285970121</c:v>
                </c:pt>
                <c:pt idx="260">
                  <c:v>-0.54692501192811183</c:v>
                </c:pt>
                <c:pt idx="261">
                  <c:v>-0.540500562840035</c:v>
                </c:pt>
                <c:pt idx="262">
                  <c:v>-0.53414597820039533</c:v>
                </c:pt>
                <c:pt idx="263">
                  <c:v>-0.52786055724664005</c:v>
                </c:pt>
                <c:pt idx="264">
                  <c:v>-0.52164360579446589</c:v>
                </c:pt>
                <c:pt idx="265">
                  <c:v>-0.51549443618331825</c:v>
                </c:pt>
                <c:pt idx="266">
                  <c:v>-0.50941236722180683</c:v>
                </c:pt>
                <c:pt idx="267">
                  <c:v>-0.50339672413298109</c:v>
                </c:pt>
                <c:pt idx="268">
                  <c:v>-0.49744683849958105</c:v>
                </c:pt>
                <c:pt idx="269">
                  <c:v>-0.49156204820922655</c:v>
                </c:pt>
                <c:pt idx="270">
                  <c:v>-0.4857416973996796</c:v>
                </c:pt>
                <c:pt idx="271">
                  <c:v>-0.4799851364041135</c:v>
                </c:pt>
                <c:pt idx="272">
                  <c:v>-0.47429172169649703</c:v>
                </c:pt>
                <c:pt idx="273">
                  <c:v>-0.46866081583704983</c:v>
                </c:pt>
                <c:pt idx="274">
                  <c:v>-0.46309178741789103</c:v>
                </c:pt>
                <c:pt idx="275">
                  <c:v>-0.45758401100881324</c:v>
                </c:pt>
                <c:pt idx="276">
                  <c:v>-0.45213686710327883</c:v>
                </c:pt>
                <c:pt idx="277">
                  <c:v>-0.44674974206458934</c:v>
                </c:pt>
                <c:pt idx="278">
                  <c:v>-0.44142202807234582</c:v>
                </c:pt>
                <c:pt idx="279">
                  <c:v>-0.43615312306911841</c:v>
                </c:pt>
                <c:pt idx="280">
                  <c:v>-0.43094243070742866</c:v>
                </c:pt>
                <c:pt idx="281">
                  <c:v>-0.42578936029697645</c:v>
                </c:pt>
                <c:pt idx="282">
                  <c:v>-0.42069332675223009</c:v>
                </c:pt>
                <c:pt idx="283">
                  <c:v>-0.41565375054030906</c:v>
                </c:pt>
                <c:pt idx="284">
                  <c:v>-0.41067005762919651</c:v>
                </c:pt>
                <c:pt idx="285">
                  <c:v>-0.4057416794363265</c:v>
                </c:pt>
                <c:pt idx="286">
                  <c:v>-0.40086805277750376</c:v>
                </c:pt>
                <c:pt idx="287">
                  <c:v>-0.39604861981623679</c:v>
                </c:pt>
                <c:pt idx="288">
                  <c:v>-0.39128282801340108</c:v>
                </c:pt>
                <c:pt idx="289">
                  <c:v>-0.38657013007733387</c:v>
                </c:pt>
                <c:pt idx="290">
                  <c:v>-0.38190998391429853</c:v>
                </c:pt>
                <c:pt idx="291">
                  <c:v>-0.3773018525793892</c:v>
                </c:pt>
                <c:pt idx="292">
                  <c:v>-0.37274520422780494</c:v>
                </c:pt>
                <c:pt idx="293">
                  <c:v>-0.36823951206657407</c:v>
                </c:pt>
                <c:pt idx="294">
                  <c:v>-0.36378425430667805</c:v>
                </c:pt>
                <c:pt idx="295">
                  <c:v>-0.359378914115633</c:v>
                </c:pt>
                <c:pt idx="296">
                  <c:v>-0.35502297957046225</c:v>
                </c:pt>
                <c:pt idx="297">
                  <c:v>-0.35071594361113306</c:v>
                </c:pt>
                <c:pt idx="298">
                  <c:v>-0.34645730399440794</c:v>
                </c:pt>
                <c:pt idx="299">
                  <c:v>-0.34224656324816344</c:v>
                </c:pt>
                <c:pt idx="300">
                  <c:v>-0.33808322862611034</c:v>
                </c:pt>
                <c:pt idx="301">
                  <c:v>-0.33396681206298551</c:v>
                </c:pt>
                <c:pt idx="302">
                  <c:v>-0.32989683013016075</c:v>
                </c:pt>
                <c:pt idx="303">
                  <c:v>-0.32587280399172741</c:v>
                </c:pt>
                <c:pt idx="304">
                  <c:v>-0.32189425936097921</c:v>
                </c:pt>
                <c:pt idx="305">
                  <c:v>-0.31796072645736917</c:v>
                </c:pt>
                <c:pt idx="306">
                  <c:v>-0.31407173996388321</c:v>
                </c:pt>
                <c:pt idx="307">
                  <c:v>-0.31022683898488324</c:v>
                </c:pt>
                <c:pt idx="308">
                  <c:v>-0.30642556700434809</c:v>
                </c:pt>
                <c:pt idx="309">
                  <c:v>-0.30266747184457826</c:v>
                </c:pt>
                <c:pt idx="310">
                  <c:v>-0.29895210562532504</c:v>
                </c:pt>
                <c:pt idx="311">
                  <c:v>-0.29527902472334872</c:v>
                </c:pt>
                <c:pt idx="312">
                  <c:v>-0.29164778973240857</c:v>
                </c:pt>
                <c:pt idx="313">
                  <c:v>-0.28805796542367651</c:v>
                </c:pt>
                <c:pt idx="314">
                  <c:v>-0.28450912070657386</c:v>
                </c:pt>
                <c:pt idx="315">
                  <c:v>-0.28100082859002906</c:v>
                </c:pt>
                <c:pt idx="316">
                  <c:v>-0.27753266614414951</c:v>
                </c:pt>
                <c:pt idx="317">
                  <c:v>-0.27410421446230854</c:v>
                </c:pt>
                <c:pt idx="318">
                  <c:v>-0.27071505862363959</c:v>
                </c:pt>
                <c:pt idx="319">
                  <c:v>-0.26736478765593835</c:v>
                </c:pt>
                <c:pt idx="320">
                  <c:v>-0.26405299449896441</c:v>
                </c:pt>
                <c:pt idx="321">
                  <c:v>-0.26077927596814265</c:v>
                </c:pt>
                <c:pt idx="322">
                  <c:v>-0.25754323271865709</c:v>
                </c:pt>
                <c:pt idx="323">
                  <c:v>-0.25434446920993586</c:v>
                </c:pt>
                <c:pt idx="324">
                  <c:v>-0.25118259367051976</c:v>
                </c:pt>
                <c:pt idx="325">
                  <c:v>-0.24805721806331504</c:v>
                </c:pt>
                <c:pt idx="326">
                  <c:v>-0.24496795805121982</c:v>
                </c:pt>
                <c:pt idx="327">
                  <c:v>-0.24191443296312623</c:v>
                </c:pt>
                <c:pt idx="328">
                  <c:v>-0.23889626576028847</c:v>
                </c:pt>
                <c:pt idx="329">
                  <c:v>-0.2359130830030565</c:v>
                </c:pt>
                <c:pt idx="330">
                  <c:v>-0.23296451481796729</c:v>
                </c:pt>
                <c:pt idx="331">
                  <c:v>-0.2300501948651931</c:v>
                </c:pt>
                <c:pt idx="332">
                  <c:v>-0.22716976030633765</c:v>
                </c:pt>
                <c:pt idx="333">
                  <c:v>-0.22432285177258091</c:v>
                </c:pt>
                <c:pt idx="334">
                  <c:v>-0.22150911333316245</c:v>
                </c:pt>
                <c:pt idx="335">
                  <c:v>-0.21872819246420402</c:v>
                </c:pt>
                <c:pt idx="336">
                  <c:v>-0.21597974001786269</c:v>
                </c:pt>
                <c:pt idx="337">
                  <c:v>-0.2132634101918133</c:v>
                </c:pt>
                <c:pt idx="338">
                  <c:v>-0.21057886049905292</c:v>
                </c:pt>
                <c:pt idx="339">
                  <c:v>-0.20792575173802499</c:v>
                </c:pt>
                <c:pt idx="340">
                  <c:v>-0.20530374796305839</c:v>
                </c:pt>
                <c:pt idx="341">
                  <c:v>-0.20271251645511459</c:v>
                </c:pt>
                <c:pt idx="342">
                  <c:v>-0.20015172769284328</c:v>
                </c:pt>
                <c:pt idx="343">
                  <c:v>-0.19762105532393642</c:v>
                </c:pt>
                <c:pt idx="344">
                  <c:v>-0.19512017613678156</c:v>
                </c:pt>
                <c:pt idx="345">
                  <c:v>-0.1926487700324061</c:v>
                </c:pt>
                <c:pt idx="346">
                  <c:v>-0.19020651999671126</c:v>
                </c:pt>
                <c:pt idx="347">
                  <c:v>-0.18779311207298924</c:v>
                </c:pt>
                <c:pt idx="348">
                  <c:v>-0.18540823533472139</c:v>
                </c:pt>
                <c:pt idx="349">
                  <c:v>-0.18305158185865145</c:v>
                </c:pt>
                <c:pt idx="350">
                  <c:v>-0.18072284669813107</c:v>
                </c:pt>
                <c:pt idx="351">
                  <c:v>-0.17842172785673308</c:v>
                </c:pt>
                <c:pt idx="352">
                  <c:v>-0.176147926262129</c:v>
                </c:pt>
                <c:pt idx="353">
                  <c:v>-0.17390114574022528</c:v>
                </c:pt>
                <c:pt idx="354">
                  <c:v>-0.17168109298955739</c:v>
                </c:pt>
                <c:pt idx="355">
                  <c:v>-0.16948747755593432</c:v>
                </c:pt>
                <c:pt idx="356">
                  <c:v>-0.16732001180733316</c:v>
                </c:pt>
                <c:pt idx="357">
                  <c:v>-0.16517841090903707</c:v>
                </c:pt>
                <c:pt idx="358">
                  <c:v>-0.16306239279901544</c:v>
                </c:pt>
                <c:pt idx="359">
                  <c:v>-0.16097167816354066</c:v>
                </c:pt>
                <c:pt idx="360">
                  <c:v>-0.15890599041303977</c:v>
                </c:pt>
                <c:pt idx="361">
                  <c:v>-0.15686505565817541</c:v>
                </c:pt>
                <c:pt idx="362">
                  <c:v>-0.15484860268615555</c:v>
                </c:pt>
                <c:pt idx="363">
                  <c:v>-0.15285636293726468</c:v>
                </c:pt>
                <c:pt idx="364">
                  <c:v>-0.15088807048161709</c:v>
                </c:pt>
                <c:pt idx="365">
                  <c:v>-0.14894346199612682</c:v>
                </c:pt>
                <c:pt idx="366">
                  <c:v>-0.14702227674169085</c:v>
                </c:pt>
                <c:pt idx="367">
                  <c:v>-0.14512425654058408</c:v>
                </c:pt>
                <c:pt idx="368">
                  <c:v>-0.14324914575406072</c:v>
                </c:pt>
                <c:pt idx="369">
                  <c:v>-0.14139669126016177</c:v>
                </c:pt>
                <c:pt idx="370">
                  <c:v>-0.13956664243172265</c:v>
                </c:pt>
                <c:pt idx="371">
                  <c:v>-0.13775875111458089</c:v>
                </c:pt>
                <c:pt idx="372">
                  <c:v>-0.13597277160597845</c:v>
                </c:pt>
                <c:pt idx="373">
                  <c:v>-0.13420846063315844</c:v>
                </c:pt>
                <c:pt idx="374">
                  <c:v>-0.13246557733215072</c:v>
                </c:pt>
                <c:pt idx="375">
                  <c:v>-0.1307438832267464</c:v>
                </c:pt>
                <c:pt idx="376">
                  <c:v>-0.12904314220765617</c:v>
                </c:pt>
                <c:pt idx="377">
                  <c:v>-0.1273631205118522</c:v>
                </c:pt>
                <c:pt idx="378">
                  <c:v>-0.12570358670208828</c:v>
                </c:pt>
                <c:pt idx="379">
                  <c:v>-0.1240643116465993</c:v>
                </c:pt>
                <c:pt idx="380">
                  <c:v>-0.12244506849897369</c:v>
                </c:pt>
                <c:pt idx="381">
                  <c:v>-0.1208456326781998</c:v>
                </c:pt>
                <c:pt idx="382">
                  <c:v>-0.11926578184888155</c:v>
                </c:pt>
                <c:pt idx="383">
                  <c:v>-0.11770529590162274</c:v>
                </c:pt>
                <c:pt idx="384">
                  <c:v>-0.11616395693357633</c:v>
                </c:pt>
                <c:pt idx="385">
                  <c:v>-0.1146415492291577</c:v>
                </c:pt>
                <c:pt idx="386">
                  <c:v>-0.11313785924091908</c:v>
                </c:pt>
                <c:pt idx="387">
                  <c:v>-0.11165267557058321</c:v>
                </c:pt>
                <c:pt idx="388">
                  <c:v>-0.11018578895023408</c:v>
                </c:pt>
                <c:pt idx="389">
                  <c:v>-0.10873699222366323</c:v>
                </c:pt>
                <c:pt idx="390">
                  <c:v>-0.10730608032786905</c:v>
                </c:pt>
                <c:pt idx="391">
                  <c:v>-0.10589285027470723</c:v>
                </c:pt>
                <c:pt idx="392">
                  <c:v>-0.10449710113269121</c:v>
                </c:pt>
                <c:pt idx="393">
                  <c:v>-0.10311863400893954</c:v>
                </c:pt>
                <c:pt idx="394">
                  <c:v>-0.1017572520312699</c:v>
                </c:pt>
                <c:pt idx="395">
                  <c:v>-0.10041276033043632</c:v>
                </c:pt>
                <c:pt idx="396">
                  <c:v>-9.9084966022509768E-2</c:v>
                </c:pt>
                <c:pt idx="397">
                  <c:v>-9.7773678191398358E-2</c:v>
                </c:pt>
                <c:pt idx="398">
                  <c:v>-9.6478707871507793E-2</c:v>
                </c:pt>
                <c:pt idx="399">
                  <c:v>-9.5199868030538384E-2</c:v>
                </c:pt>
                <c:pt idx="400">
                  <c:v>-9.3936973552418548E-2</c:v>
                </c:pt>
                <c:pt idx="401">
                  <c:v>-9.268984122037234E-2</c:v>
                </c:pt>
                <c:pt idx="402">
                  <c:v>-9.1458289700120474E-2</c:v>
                </c:pt>
                <c:pt idx="403">
                  <c:v>-9.0242139523212098E-2</c:v>
                </c:pt>
                <c:pt idx="404">
                  <c:v>-8.9041213070487291E-2</c:v>
                </c:pt>
                <c:pt idx="405">
                  <c:v>-8.7855334555667783E-2</c:v>
                </c:pt>
                <c:pt idx="406">
                  <c:v>-8.6684330009075369E-2</c:v>
                </c:pt>
                <c:pt idx="407">
                  <c:v>-8.5528027261475903E-2</c:v>
                </c:pt>
                <c:pt idx="408">
                  <c:v>-8.4386255928048506E-2</c:v>
                </c:pt>
                <c:pt idx="409">
                  <c:v>-8.32588473924777E-2</c:v>
                </c:pt>
                <c:pt idx="410">
                  <c:v>-8.2145634791168334E-2</c:v>
                </c:pt>
                <c:pt idx="411">
                  <c:v>-8.1046452997580759E-2</c:v>
                </c:pt>
                <c:pt idx="412">
                  <c:v>-7.9961138606686896E-2</c:v>
                </c:pt>
                <c:pt idx="413">
                  <c:v>-7.888952991954383E-2</c:v>
                </c:pt>
                <c:pt idx="414">
                  <c:v>-7.783146692798576E-2</c:v>
                </c:pt>
                <c:pt idx="415">
                  <c:v>-7.6786791299432333E-2</c:v>
                </c:pt>
                <c:pt idx="416">
                  <c:v>-7.5755346361811873E-2</c:v>
                </c:pt>
                <c:pt idx="417">
                  <c:v>-7.4736977088599665E-2</c:v>
                </c:pt>
                <c:pt idx="418">
                  <c:v>-7.3731530083968808E-2</c:v>
                </c:pt>
                <c:pt idx="419">
                  <c:v>-7.2738853568054124E-2</c:v>
                </c:pt>
                <c:pt idx="420">
                  <c:v>-7.1758797362326668E-2</c:v>
                </c:pt>
                <c:pt idx="421">
                  <c:v>-7.079121287507939E-2</c:v>
                </c:pt>
                <c:pt idx="422">
                  <c:v>-6.9835953087021327E-2</c:v>
                </c:pt>
                <c:pt idx="423">
                  <c:v>-6.8892872536981301E-2</c:v>
                </c:pt>
                <c:pt idx="424">
                  <c:v>-6.796182730771827E-2</c:v>
                </c:pt>
                <c:pt idx="425">
                  <c:v>-6.7042675011839359E-2</c:v>
                </c:pt>
                <c:pt idx="426">
                  <c:v>-6.6135274777822786E-2</c:v>
                </c:pt>
                <c:pt idx="427">
                  <c:v>-6.5239487236146837E-2</c:v>
                </c:pt>
                <c:pt idx="428">
                  <c:v>-6.4355174505522111E-2</c:v>
                </c:pt>
                <c:pt idx="429">
                  <c:v>-6.3482200179228038E-2</c:v>
                </c:pt>
                <c:pt idx="430">
                  <c:v>-6.2620429311551165E-2</c:v>
                </c:pt>
                <c:pt idx="431">
                  <c:v>-6.1769728404326138E-2</c:v>
                </c:pt>
                <c:pt idx="432">
                  <c:v>-6.0929965393576924E-2</c:v>
                </c:pt>
                <c:pt idx="433">
                  <c:v>-6.0101009636259181E-2</c:v>
                </c:pt>
                <c:pt idx="434">
                  <c:v>-5.9282731897101495E-2</c:v>
                </c:pt>
                <c:pt idx="435">
                  <c:v>-5.8475004335546137E-2</c:v>
                </c:pt>
                <c:pt idx="436">
                  <c:v>-5.7677700492787497E-2</c:v>
                </c:pt>
                <c:pt idx="437">
                  <c:v>-5.6890695278908464E-2</c:v>
                </c:pt>
                <c:pt idx="438">
                  <c:v>-5.6113864960113252E-2</c:v>
                </c:pt>
                <c:pt idx="439">
                  <c:v>-5.5347087146056587E-2</c:v>
                </c:pt>
                <c:pt idx="440">
                  <c:v>-5.4590240777268526E-2</c:v>
                </c:pt>
                <c:pt idx="441">
                  <c:v>-5.3843206112673729E-2</c:v>
                </c:pt>
                <c:pt idx="442">
                  <c:v>-5.3105864717205527E-2</c:v>
                </c:pt>
                <c:pt idx="443">
                  <c:v>-5.2378099449513028E-2</c:v>
                </c:pt>
                <c:pt idx="444">
                  <c:v>-5.1659794449761744E-2</c:v>
                </c:pt>
                <c:pt idx="445">
                  <c:v>-5.0950835127526295E-2</c:v>
                </c:pt>
                <c:pt idx="446">
                  <c:v>-5.0251108149775132E-2</c:v>
                </c:pt>
                <c:pt idx="447">
                  <c:v>-4.9560501428946309E-2</c:v>
                </c:pt>
                <c:pt idx="448">
                  <c:v>-4.8878904111114216E-2</c:v>
                </c:pt>
                <c:pt idx="449">
                  <c:v>-4.8206206564246068E-2</c:v>
                </c:pt>
                <c:pt idx="450">
                  <c:v>-4.754230036654828E-2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EC-4A4A-B947-4F7BFFF967D8}"/>
            </c:ext>
          </c:extLst>
        </c:ser>
        <c:ser>
          <c:idx val="1"/>
          <c:order val="1"/>
          <c:tx>
            <c:strRef>
              <c:f>fit_4NN_FCC!$K$18</c:f>
              <c:strCache>
                <c:ptCount val="1"/>
                <c:pt idx="0">
                  <c:v>E(TB-SMA)[eV]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fit_4NN_FCC!$G$19:$G$469</c:f>
              <c:numCache>
                <c:formatCode>General</c:formatCode>
                <c:ptCount val="451"/>
                <c:pt idx="0">
                  <c:v>2.030845113527092</c:v>
                </c:pt>
                <c:pt idx="1">
                  <c:v>2.0416255706186779</c:v>
                </c:pt>
                <c:pt idx="2">
                  <c:v>2.0524060277102643</c:v>
                </c:pt>
                <c:pt idx="3">
                  <c:v>2.0631864848018502</c:v>
                </c:pt>
                <c:pt idx="4">
                  <c:v>2.0739669418934361</c:v>
                </c:pt>
                <c:pt idx="5">
                  <c:v>2.0847473989850225</c:v>
                </c:pt>
                <c:pt idx="6">
                  <c:v>2.0955278560766084</c:v>
                </c:pt>
                <c:pt idx="7">
                  <c:v>2.1063083131681948</c:v>
                </c:pt>
                <c:pt idx="8">
                  <c:v>2.1170887702597807</c:v>
                </c:pt>
                <c:pt idx="9">
                  <c:v>2.1278692273513671</c:v>
                </c:pt>
                <c:pt idx="10">
                  <c:v>2.138649684442953</c:v>
                </c:pt>
                <c:pt idx="11">
                  <c:v>2.1494301415345394</c:v>
                </c:pt>
                <c:pt idx="12">
                  <c:v>2.1602105986261253</c:v>
                </c:pt>
                <c:pt idx="13">
                  <c:v>2.1709910557177112</c:v>
                </c:pt>
                <c:pt idx="14">
                  <c:v>2.1817715128092976</c:v>
                </c:pt>
                <c:pt idx="15">
                  <c:v>2.1925519699008835</c:v>
                </c:pt>
                <c:pt idx="16">
                  <c:v>2.2033324269924699</c:v>
                </c:pt>
                <c:pt idx="17">
                  <c:v>2.2141128840840558</c:v>
                </c:pt>
                <c:pt idx="18">
                  <c:v>2.2248933411756422</c:v>
                </c:pt>
                <c:pt idx="19">
                  <c:v>2.2356737982672281</c:v>
                </c:pt>
                <c:pt idx="20">
                  <c:v>2.246454255358814</c:v>
                </c:pt>
                <c:pt idx="21">
                  <c:v>2.2572347124504004</c:v>
                </c:pt>
                <c:pt idx="22">
                  <c:v>2.2680151695419863</c:v>
                </c:pt>
                <c:pt idx="23">
                  <c:v>2.2787956266335723</c:v>
                </c:pt>
                <c:pt idx="24">
                  <c:v>2.2895760837251586</c:v>
                </c:pt>
                <c:pt idx="25">
                  <c:v>2.300356540816745</c:v>
                </c:pt>
                <c:pt idx="26">
                  <c:v>2.3111369979083309</c:v>
                </c:pt>
                <c:pt idx="27">
                  <c:v>2.3219174549999169</c:v>
                </c:pt>
                <c:pt idx="28">
                  <c:v>2.3326979120915032</c:v>
                </c:pt>
                <c:pt idx="29">
                  <c:v>2.3434783691830896</c:v>
                </c:pt>
                <c:pt idx="30">
                  <c:v>2.354258826274676</c:v>
                </c:pt>
                <c:pt idx="31">
                  <c:v>2.3650392833662619</c:v>
                </c:pt>
                <c:pt idx="32">
                  <c:v>2.3758197404578483</c:v>
                </c:pt>
                <c:pt idx="33">
                  <c:v>2.3866001975494342</c:v>
                </c:pt>
                <c:pt idx="34">
                  <c:v>2.3973806546410201</c:v>
                </c:pt>
                <c:pt idx="35">
                  <c:v>2.4081611117326065</c:v>
                </c:pt>
                <c:pt idx="36">
                  <c:v>2.4189415688241924</c:v>
                </c:pt>
                <c:pt idx="37">
                  <c:v>2.4297220259157788</c:v>
                </c:pt>
                <c:pt idx="38">
                  <c:v>2.4405024830073647</c:v>
                </c:pt>
                <c:pt idx="39">
                  <c:v>2.4512829400989511</c:v>
                </c:pt>
                <c:pt idx="40">
                  <c:v>2.462063397190537</c:v>
                </c:pt>
                <c:pt idx="41">
                  <c:v>2.4728438542821229</c:v>
                </c:pt>
                <c:pt idx="42">
                  <c:v>2.4836243113737093</c:v>
                </c:pt>
                <c:pt idx="43">
                  <c:v>2.4944047684652952</c:v>
                </c:pt>
                <c:pt idx="44">
                  <c:v>2.5051852255568816</c:v>
                </c:pt>
                <c:pt idx="45">
                  <c:v>2.5159656826484675</c:v>
                </c:pt>
                <c:pt idx="46">
                  <c:v>2.5267461397400539</c:v>
                </c:pt>
                <c:pt idx="47">
                  <c:v>2.5375265968316398</c:v>
                </c:pt>
                <c:pt idx="48">
                  <c:v>2.5483070539232258</c:v>
                </c:pt>
                <c:pt idx="49">
                  <c:v>2.5590875110148121</c:v>
                </c:pt>
                <c:pt idx="50">
                  <c:v>2.5698679681063976</c:v>
                </c:pt>
                <c:pt idx="51">
                  <c:v>2.5806484251979835</c:v>
                </c:pt>
                <c:pt idx="52">
                  <c:v>2.5914288822895695</c:v>
                </c:pt>
                <c:pt idx="53">
                  <c:v>2.6022093393811563</c:v>
                </c:pt>
                <c:pt idx="54">
                  <c:v>2.6129897964727422</c:v>
                </c:pt>
                <c:pt idx="55">
                  <c:v>2.6237702535643281</c:v>
                </c:pt>
                <c:pt idx="56">
                  <c:v>2.6345507106559145</c:v>
                </c:pt>
                <c:pt idx="57">
                  <c:v>2.6453311677475004</c:v>
                </c:pt>
                <c:pt idx="58">
                  <c:v>2.6561116248390864</c:v>
                </c:pt>
                <c:pt idx="59">
                  <c:v>2.6668920819306723</c:v>
                </c:pt>
                <c:pt idx="60">
                  <c:v>2.6776725390222587</c:v>
                </c:pt>
                <c:pt idx="61">
                  <c:v>2.688452996113845</c:v>
                </c:pt>
                <c:pt idx="62">
                  <c:v>2.699233453205431</c:v>
                </c:pt>
                <c:pt idx="63">
                  <c:v>2.7100139102970173</c:v>
                </c:pt>
                <c:pt idx="64">
                  <c:v>2.7207943673886033</c:v>
                </c:pt>
                <c:pt idx="65">
                  <c:v>2.7315748244801892</c:v>
                </c:pt>
                <c:pt idx="66">
                  <c:v>2.7423552815717751</c:v>
                </c:pt>
                <c:pt idx="67">
                  <c:v>2.7531357386633615</c:v>
                </c:pt>
                <c:pt idx="68">
                  <c:v>2.7639161957549478</c:v>
                </c:pt>
                <c:pt idx="69">
                  <c:v>2.7746966528465338</c:v>
                </c:pt>
                <c:pt idx="70">
                  <c:v>2.7854771099381201</c:v>
                </c:pt>
                <c:pt idx="71">
                  <c:v>2.7962575670297061</c:v>
                </c:pt>
                <c:pt idx="72">
                  <c:v>2.807038024121292</c:v>
                </c:pt>
                <c:pt idx="73">
                  <c:v>2.8178184812128779</c:v>
                </c:pt>
                <c:pt idx="74">
                  <c:v>2.8285989383044643</c:v>
                </c:pt>
                <c:pt idx="75">
                  <c:v>2.8393793953960507</c:v>
                </c:pt>
                <c:pt idx="76">
                  <c:v>2.8501598524876366</c:v>
                </c:pt>
                <c:pt idx="77">
                  <c:v>2.860940309579223</c:v>
                </c:pt>
                <c:pt idx="78">
                  <c:v>2.8717207666708089</c:v>
                </c:pt>
                <c:pt idx="79">
                  <c:v>2.8825012237623948</c:v>
                </c:pt>
                <c:pt idx="80">
                  <c:v>2.8932816808539807</c:v>
                </c:pt>
                <c:pt idx="81">
                  <c:v>2.9040621379455667</c:v>
                </c:pt>
                <c:pt idx="82">
                  <c:v>2.9148425950371535</c:v>
                </c:pt>
                <c:pt idx="83">
                  <c:v>2.9256230521287394</c:v>
                </c:pt>
                <c:pt idx="84">
                  <c:v>2.9364035092203253</c:v>
                </c:pt>
                <c:pt idx="85">
                  <c:v>2.9471839663119117</c:v>
                </c:pt>
                <c:pt idx="86">
                  <c:v>2.9579644234034976</c:v>
                </c:pt>
                <c:pt idx="87">
                  <c:v>2.9687448804950836</c:v>
                </c:pt>
                <c:pt idx="88">
                  <c:v>2.9795253375866704</c:v>
                </c:pt>
                <c:pt idx="89">
                  <c:v>2.9903057946782563</c:v>
                </c:pt>
                <c:pt idx="90">
                  <c:v>3.0010862517698422</c:v>
                </c:pt>
                <c:pt idx="91">
                  <c:v>3.0118667088614282</c:v>
                </c:pt>
                <c:pt idx="92">
                  <c:v>3.0226471659530145</c:v>
                </c:pt>
                <c:pt idx="93">
                  <c:v>3.0334276230446005</c:v>
                </c:pt>
                <c:pt idx="94">
                  <c:v>3.0442080801361864</c:v>
                </c:pt>
                <c:pt idx="95">
                  <c:v>3.0549885372277723</c:v>
                </c:pt>
                <c:pt idx="96">
                  <c:v>3.0657689943193591</c:v>
                </c:pt>
                <c:pt idx="97">
                  <c:v>3.076549451410945</c:v>
                </c:pt>
                <c:pt idx="98">
                  <c:v>3.087329908502531</c:v>
                </c:pt>
                <c:pt idx="99">
                  <c:v>3.0981103655941173</c:v>
                </c:pt>
                <c:pt idx="100">
                  <c:v>3.1088908226857033</c:v>
                </c:pt>
                <c:pt idx="101">
                  <c:v>3.1196712797772892</c:v>
                </c:pt>
                <c:pt idx="102">
                  <c:v>3.130451736868876</c:v>
                </c:pt>
                <c:pt idx="103">
                  <c:v>3.1412321939604619</c:v>
                </c:pt>
                <c:pt idx="104">
                  <c:v>3.1520126510520479</c:v>
                </c:pt>
                <c:pt idx="105">
                  <c:v>3.1627931081436338</c:v>
                </c:pt>
                <c:pt idx="106">
                  <c:v>3.1735735652352197</c:v>
                </c:pt>
                <c:pt idx="107">
                  <c:v>3.1843540223268061</c:v>
                </c:pt>
                <c:pt idx="108">
                  <c:v>3.195134479418392</c:v>
                </c:pt>
                <c:pt idx="109">
                  <c:v>3.2059149365099779</c:v>
                </c:pt>
                <c:pt idx="110">
                  <c:v>3.2166953936015648</c:v>
                </c:pt>
                <c:pt idx="111">
                  <c:v>3.2274758506931507</c:v>
                </c:pt>
                <c:pt idx="112">
                  <c:v>3.2382563077847366</c:v>
                </c:pt>
                <c:pt idx="113">
                  <c:v>3.2490367648763225</c:v>
                </c:pt>
                <c:pt idx="114">
                  <c:v>3.2598172219679089</c:v>
                </c:pt>
                <c:pt idx="115">
                  <c:v>3.2705976790594953</c:v>
                </c:pt>
                <c:pt idx="116">
                  <c:v>3.2813781361510812</c:v>
                </c:pt>
                <c:pt idx="117">
                  <c:v>3.2921585932426676</c:v>
                </c:pt>
                <c:pt idx="118">
                  <c:v>3.3029390503342535</c:v>
                </c:pt>
                <c:pt idx="119">
                  <c:v>3.3137195074258394</c:v>
                </c:pt>
                <c:pt idx="120">
                  <c:v>3.3244999645174254</c:v>
                </c:pt>
                <c:pt idx="121">
                  <c:v>3.3352804216090117</c:v>
                </c:pt>
                <c:pt idx="122">
                  <c:v>3.3460608787005977</c:v>
                </c:pt>
                <c:pt idx="123">
                  <c:v>3.3568413357921836</c:v>
                </c:pt>
                <c:pt idx="124">
                  <c:v>3.3676217928837704</c:v>
                </c:pt>
                <c:pt idx="125">
                  <c:v>3.3784022499753563</c:v>
                </c:pt>
                <c:pt idx="126">
                  <c:v>3.3891827070669422</c:v>
                </c:pt>
                <c:pt idx="127">
                  <c:v>3.3999631641585282</c:v>
                </c:pt>
                <c:pt idx="128">
                  <c:v>3.4107436212501145</c:v>
                </c:pt>
                <c:pt idx="129">
                  <c:v>3.4215240783417009</c:v>
                </c:pt>
                <c:pt idx="130">
                  <c:v>3.4323045354332868</c:v>
                </c:pt>
                <c:pt idx="131">
                  <c:v>3.4430849925248732</c:v>
                </c:pt>
                <c:pt idx="132">
                  <c:v>3.4538654496164591</c:v>
                </c:pt>
                <c:pt idx="133">
                  <c:v>3.4646459067080451</c:v>
                </c:pt>
                <c:pt idx="134">
                  <c:v>3.475426363799631</c:v>
                </c:pt>
                <c:pt idx="135">
                  <c:v>3.4862068208912169</c:v>
                </c:pt>
                <c:pt idx="136">
                  <c:v>3.4969872779828033</c:v>
                </c:pt>
                <c:pt idx="137">
                  <c:v>3.5077677350743892</c:v>
                </c:pt>
                <c:pt idx="138">
                  <c:v>3.5185481921659756</c:v>
                </c:pt>
                <c:pt idx="139">
                  <c:v>3.529328649257562</c:v>
                </c:pt>
                <c:pt idx="140">
                  <c:v>3.5401091063491479</c:v>
                </c:pt>
                <c:pt idx="141">
                  <c:v>3.5508895634407338</c:v>
                </c:pt>
                <c:pt idx="142">
                  <c:v>3.5616700205323206</c:v>
                </c:pt>
                <c:pt idx="143">
                  <c:v>3.5724504776239066</c:v>
                </c:pt>
                <c:pt idx="144">
                  <c:v>3.5832309347154925</c:v>
                </c:pt>
                <c:pt idx="145">
                  <c:v>3.5940113918070784</c:v>
                </c:pt>
                <c:pt idx="146">
                  <c:v>3.6047918488986648</c:v>
                </c:pt>
                <c:pt idx="147">
                  <c:v>3.6155723059902507</c:v>
                </c:pt>
                <c:pt idx="148">
                  <c:v>3.6263527630818366</c:v>
                </c:pt>
                <c:pt idx="149">
                  <c:v>3.6371332201734226</c:v>
                </c:pt>
                <c:pt idx="150">
                  <c:v>3.6479136772650089</c:v>
                </c:pt>
                <c:pt idx="151">
                  <c:v>3.6586941343565953</c:v>
                </c:pt>
                <c:pt idx="152">
                  <c:v>3.6694745914481812</c:v>
                </c:pt>
                <c:pt idx="153">
                  <c:v>3.6802550485397676</c:v>
                </c:pt>
                <c:pt idx="154">
                  <c:v>3.6910355056313535</c:v>
                </c:pt>
                <c:pt idx="155">
                  <c:v>3.7018159627229394</c:v>
                </c:pt>
                <c:pt idx="156">
                  <c:v>3.7125964198145263</c:v>
                </c:pt>
                <c:pt idx="157">
                  <c:v>3.7233768769061122</c:v>
                </c:pt>
                <c:pt idx="158">
                  <c:v>3.7341573339976981</c:v>
                </c:pt>
                <c:pt idx="159">
                  <c:v>3.744937791089284</c:v>
                </c:pt>
                <c:pt idx="160">
                  <c:v>3.7557182481808704</c:v>
                </c:pt>
                <c:pt idx="161">
                  <c:v>3.7664987052724563</c:v>
                </c:pt>
                <c:pt idx="162">
                  <c:v>3.7772791623640423</c:v>
                </c:pt>
                <c:pt idx="163">
                  <c:v>3.7880596194556282</c:v>
                </c:pt>
                <c:pt idx="164">
                  <c:v>3.7988400765472141</c:v>
                </c:pt>
                <c:pt idx="165">
                  <c:v>3.8096205336388005</c:v>
                </c:pt>
                <c:pt idx="166">
                  <c:v>3.8204009907303869</c:v>
                </c:pt>
                <c:pt idx="167">
                  <c:v>3.8311814478219728</c:v>
                </c:pt>
                <c:pt idx="168">
                  <c:v>3.8419619049135592</c:v>
                </c:pt>
                <c:pt idx="169">
                  <c:v>3.8527423620051451</c:v>
                </c:pt>
                <c:pt idx="170">
                  <c:v>3.8635228190967315</c:v>
                </c:pt>
                <c:pt idx="171">
                  <c:v>3.8743032761883178</c:v>
                </c:pt>
                <c:pt idx="172">
                  <c:v>3.8850837332799038</c:v>
                </c:pt>
                <c:pt idx="173">
                  <c:v>3.8958641903714897</c:v>
                </c:pt>
                <c:pt idx="174">
                  <c:v>3.9066446474630756</c:v>
                </c:pt>
                <c:pt idx="175">
                  <c:v>3.917425104554662</c:v>
                </c:pt>
                <c:pt idx="176">
                  <c:v>3.9282055616462479</c:v>
                </c:pt>
                <c:pt idx="177">
                  <c:v>3.9389860187378338</c:v>
                </c:pt>
                <c:pt idx="178">
                  <c:v>3.9497664758294198</c:v>
                </c:pt>
                <c:pt idx="179">
                  <c:v>3.9605469329210066</c:v>
                </c:pt>
                <c:pt idx="180">
                  <c:v>3.9713273900125925</c:v>
                </c:pt>
                <c:pt idx="181">
                  <c:v>3.9821078471041784</c:v>
                </c:pt>
                <c:pt idx="182">
                  <c:v>3.9928883041957652</c:v>
                </c:pt>
                <c:pt idx="183">
                  <c:v>4.0036687612873516</c:v>
                </c:pt>
                <c:pt idx="184">
                  <c:v>4.0144492183789371</c:v>
                </c:pt>
                <c:pt idx="185">
                  <c:v>4.0252296754705235</c:v>
                </c:pt>
                <c:pt idx="186">
                  <c:v>4.0360101325621089</c:v>
                </c:pt>
                <c:pt idx="187">
                  <c:v>4.0467905896536953</c:v>
                </c:pt>
                <c:pt idx="188">
                  <c:v>4.0575710467452817</c:v>
                </c:pt>
                <c:pt idx="189">
                  <c:v>4.0683515038368672</c:v>
                </c:pt>
                <c:pt idx="190">
                  <c:v>4.0791319609284535</c:v>
                </c:pt>
                <c:pt idx="191">
                  <c:v>4.089912418020039</c:v>
                </c:pt>
                <c:pt idx="192">
                  <c:v>4.1006928751116254</c:v>
                </c:pt>
                <c:pt idx="193">
                  <c:v>4.1114733322032118</c:v>
                </c:pt>
                <c:pt idx="194">
                  <c:v>4.1222537892947981</c:v>
                </c:pt>
                <c:pt idx="195">
                  <c:v>4.1330342463863845</c:v>
                </c:pt>
                <c:pt idx="196">
                  <c:v>4.14381470347797</c:v>
                </c:pt>
                <c:pt idx="197">
                  <c:v>4.1545951605695564</c:v>
                </c:pt>
                <c:pt idx="198">
                  <c:v>4.1653756176611427</c:v>
                </c:pt>
                <c:pt idx="199">
                  <c:v>4.1761560747527291</c:v>
                </c:pt>
                <c:pt idx="200">
                  <c:v>4.1869365318443146</c:v>
                </c:pt>
                <c:pt idx="201">
                  <c:v>4.197716988935901</c:v>
                </c:pt>
                <c:pt idx="202">
                  <c:v>4.2084974460274873</c:v>
                </c:pt>
                <c:pt idx="203">
                  <c:v>4.2192779031190728</c:v>
                </c:pt>
                <c:pt idx="204">
                  <c:v>4.2300583602106592</c:v>
                </c:pt>
                <c:pt idx="205">
                  <c:v>4.2408388173022447</c:v>
                </c:pt>
                <c:pt idx="206">
                  <c:v>4.251619274393831</c:v>
                </c:pt>
                <c:pt idx="207">
                  <c:v>4.2623997314854174</c:v>
                </c:pt>
                <c:pt idx="208">
                  <c:v>4.2731801885770038</c:v>
                </c:pt>
                <c:pt idx="209">
                  <c:v>4.2839606456685901</c:v>
                </c:pt>
                <c:pt idx="210">
                  <c:v>4.2947411027601765</c:v>
                </c:pt>
                <c:pt idx="211">
                  <c:v>4.305521559851762</c:v>
                </c:pt>
                <c:pt idx="212">
                  <c:v>4.3163020169433484</c:v>
                </c:pt>
                <c:pt idx="213">
                  <c:v>4.3270824740349347</c:v>
                </c:pt>
                <c:pt idx="214">
                  <c:v>4.3378629311265202</c:v>
                </c:pt>
                <c:pt idx="215">
                  <c:v>4.3486433882181066</c:v>
                </c:pt>
                <c:pt idx="216">
                  <c:v>4.359423845309693</c:v>
                </c:pt>
                <c:pt idx="217">
                  <c:v>4.3702043024012784</c:v>
                </c:pt>
                <c:pt idx="218">
                  <c:v>4.3809847594928648</c:v>
                </c:pt>
                <c:pt idx="219">
                  <c:v>4.3917652165844503</c:v>
                </c:pt>
                <c:pt idx="220">
                  <c:v>4.4025456736760367</c:v>
                </c:pt>
                <c:pt idx="221">
                  <c:v>4.413326130767623</c:v>
                </c:pt>
                <c:pt idx="222">
                  <c:v>4.4241065878592094</c:v>
                </c:pt>
                <c:pt idx="223">
                  <c:v>4.4348870449507949</c:v>
                </c:pt>
                <c:pt idx="224">
                  <c:v>4.4456675020423813</c:v>
                </c:pt>
                <c:pt idx="225">
                  <c:v>4.4564479591339676</c:v>
                </c:pt>
                <c:pt idx="226">
                  <c:v>4.467228416225554</c:v>
                </c:pt>
                <c:pt idx="227">
                  <c:v>4.4780088733171404</c:v>
                </c:pt>
                <c:pt idx="228">
                  <c:v>4.4887893304087259</c:v>
                </c:pt>
                <c:pt idx="229">
                  <c:v>4.4995697875003122</c:v>
                </c:pt>
                <c:pt idx="230">
                  <c:v>4.5103502445918977</c:v>
                </c:pt>
                <c:pt idx="231">
                  <c:v>4.5211307016834841</c:v>
                </c:pt>
                <c:pt idx="232">
                  <c:v>4.5319111587750704</c:v>
                </c:pt>
                <c:pt idx="233">
                  <c:v>4.5426916158666559</c:v>
                </c:pt>
                <c:pt idx="234">
                  <c:v>4.5534720729582432</c:v>
                </c:pt>
                <c:pt idx="235">
                  <c:v>4.5642525300498287</c:v>
                </c:pt>
                <c:pt idx="236">
                  <c:v>4.575032987141415</c:v>
                </c:pt>
                <c:pt idx="237">
                  <c:v>4.5858134442330014</c:v>
                </c:pt>
                <c:pt idx="238">
                  <c:v>4.5965939013245869</c:v>
                </c:pt>
                <c:pt idx="239">
                  <c:v>4.6073743584161733</c:v>
                </c:pt>
                <c:pt idx="240">
                  <c:v>4.6181548155077596</c:v>
                </c:pt>
                <c:pt idx="241">
                  <c:v>4.628935272599346</c:v>
                </c:pt>
                <c:pt idx="242">
                  <c:v>4.6397157296909315</c:v>
                </c:pt>
                <c:pt idx="243">
                  <c:v>4.6504961867825179</c:v>
                </c:pt>
                <c:pt idx="244">
                  <c:v>4.6612766438741033</c:v>
                </c:pt>
                <c:pt idx="245">
                  <c:v>4.6720571009656897</c:v>
                </c:pt>
                <c:pt idx="246">
                  <c:v>4.6828375580572761</c:v>
                </c:pt>
                <c:pt idx="247">
                  <c:v>4.6936180151488616</c:v>
                </c:pt>
                <c:pt idx="248">
                  <c:v>4.7043984722404479</c:v>
                </c:pt>
                <c:pt idx="249">
                  <c:v>4.7151789293320343</c:v>
                </c:pt>
                <c:pt idx="250">
                  <c:v>4.7259593864236207</c:v>
                </c:pt>
                <c:pt idx="251">
                  <c:v>4.7367398435152062</c:v>
                </c:pt>
                <c:pt idx="252">
                  <c:v>4.7475203006067934</c:v>
                </c:pt>
                <c:pt idx="253">
                  <c:v>4.7583007576983789</c:v>
                </c:pt>
                <c:pt idx="254">
                  <c:v>4.7690812147899653</c:v>
                </c:pt>
                <c:pt idx="255">
                  <c:v>4.7798616718815508</c:v>
                </c:pt>
                <c:pt idx="256">
                  <c:v>4.7906421289731371</c:v>
                </c:pt>
                <c:pt idx="257">
                  <c:v>4.8014225860647235</c:v>
                </c:pt>
                <c:pt idx="258">
                  <c:v>4.812203043156309</c:v>
                </c:pt>
                <c:pt idx="259">
                  <c:v>4.8229835002479007</c:v>
                </c:pt>
                <c:pt idx="260">
                  <c:v>4.8337639573394817</c:v>
                </c:pt>
                <c:pt idx="261">
                  <c:v>4.8445444144310672</c:v>
                </c:pt>
                <c:pt idx="262">
                  <c:v>4.8553248715226536</c:v>
                </c:pt>
                <c:pt idx="263">
                  <c:v>4.8661053286142453</c:v>
                </c:pt>
                <c:pt idx="264">
                  <c:v>4.8768857857058263</c:v>
                </c:pt>
                <c:pt idx="265">
                  <c:v>4.8876662427974118</c:v>
                </c:pt>
                <c:pt idx="266">
                  <c:v>4.8984466998889991</c:v>
                </c:pt>
                <c:pt idx="267">
                  <c:v>4.909227156980589</c:v>
                </c:pt>
                <c:pt idx="268">
                  <c:v>4.9200076140721709</c:v>
                </c:pt>
                <c:pt idx="269">
                  <c:v>4.9307880711637564</c:v>
                </c:pt>
                <c:pt idx="270">
                  <c:v>4.9415685282553428</c:v>
                </c:pt>
                <c:pt idx="271">
                  <c:v>4.9523489853469336</c:v>
                </c:pt>
                <c:pt idx="272">
                  <c:v>4.9631294424385146</c:v>
                </c:pt>
                <c:pt idx="273">
                  <c:v>4.973909899530101</c:v>
                </c:pt>
                <c:pt idx="274">
                  <c:v>4.9846903566216874</c:v>
                </c:pt>
                <c:pt idx="275">
                  <c:v>4.9954708137132791</c:v>
                </c:pt>
                <c:pt idx="276">
                  <c:v>5.0062512708048592</c:v>
                </c:pt>
                <c:pt idx="277">
                  <c:v>5.0170317278964456</c:v>
                </c:pt>
                <c:pt idx="278">
                  <c:v>5.0278121849880311</c:v>
                </c:pt>
                <c:pt idx="279">
                  <c:v>5.0385926420796228</c:v>
                </c:pt>
                <c:pt idx="280">
                  <c:v>5.0493730991712038</c:v>
                </c:pt>
                <c:pt idx="281">
                  <c:v>5.0601535562627902</c:v>
                </c:pt>
                <c:pt idx="282">
                  <c:v>5.0709340133543819</c:v>
                </c:pt>
                <c:pt idx="283">
                  <c:v>5.0817144704459674</c:v>
                </c:pt>
                <c:pt idx="284">
                  <c:v>5.0924949275375537</c:v>
                </c:pt>
                <c:pt idx="285">
                  <c:v>5.1032753846291348</c:v>
                </c:pt>
                <c:pt idx="286">
                  <c:v>5.1140558417207265</c:v>
                </c:pt>
                <c:pt idx="287">
                  <c:v>5.124836298812312</c:v>
                </c:pt>
                <c:pt idx="288">
                  <c:v>5.1356167559038983</c:v>
                </c:pt>
                <c:pt idx="289">
                  <c:v>5.1463972129954794</c:v>
                </c:pt>
                <c:pt idx="290">
                  <c:v>5.1571776700870702</c:v>
                </c:pt>
                <c:pt idx="291">
                  <c:v>5.1679581271786565</c:v>
                </c:pt>
                <c:pt idx="292">
                  <c:v>5.178738584270242</c:v>
                </c:pt>
                <c:pt idx="293">
                  <c:v>5.189519041361824</c:v>
                </c:pt>
                <c:pt idx="294">
                  <c:v>5.2002994984534148</c:v>
                </c:pt>
                <c:pt idx="295">
                  <c:v>5.2110799555450003</c:v>
                </c:pt>
                <c:pt idx="296">
                  <c:v>5.2218604126365866</c:v>
                </c:pt>
                <c:pt idx="297">
                  <c:v>5.2326408697281677</c:v>
                </c:pt>
                <c:pt idx="298">
                  <c:v>5.2434213268197585</c:v>
                </c:pt>
                <c:pt idx="299">
                  <c:v>5.2542017839113457</c:v>
                </c:pt>
                <c:pt idx="300">
                  <c:v>5.2649822410029303</c:v>
                </c:pt>
                <c:pt idx="301">
                  <c:v>5.2757626980945123</c:v>
                </c:pt>
                <c:pt idx="302">
                  <c:v>5.286543155186104</c:v>
                </c:pt>
                <c:pt idx="303">
                  <c:v>5.2973236122776894</c:v>
                </c:pt>
                <c:pt idx="304">
                  <c:v>5.3081040693692758</c:v>
                </c:pt>
                <c:pt idx="305">
                  <c:v>5.318884526460856</c:v>
                </c:pt>
                <c:pt idx="306">
                  <c:v>5.3296649835524477</c:v>
                </c:pt>
                <c:pt idx="307">
                  <c:v>5.3404454406440349</c:v>
                </c:pt>
                <c:pt idx="308">
                  <c:v>5.3512258977356213</c:v>
                </c:pt>
                <c:pt idx="309">
                  <c:v>5.3620063548272068</c:v>
                </c:pt>
                <c:pt idx="310">
                  <c:v>5.3727868119187931</c:v>
                </c:pt>
                <c:pt idx="311">
                  <c:v>5.3835672690103795</c:v>
                </c:pt>
                <c:pt idx="312">
                  <c:v>5.394347726101965</c:v>
                </c:pt>
                <c:pt idx="313">
                  <c:v>5.4051281831935514</c:v>
                </c:pt>
                <c:pt idx="314">
                  <c:v>5.4159086402851369</c:v>
                </c:pt>
                <c:pt idx="315">
                  <c:v>5.4266890973767232</c:v>
                </c:pt>
                <c:pt idx="316">
                  <c:v>5.4374695544683096</c:v>
                </c:pt>
                <c:pt idx="317">
                  <c:v>5.4482500115598951</c:v>
                </c:pt>
                <c:pt idx="318">
                  <c:v>5.4590304686514814</c:v>
                </c:pt>
                <c:pt idx="319">
                  <c:v>5.4698109257430678</c:v>
                </c:pt>
                <c:pt idx="320">
                  <c:v>5.4805913828346533</c:v>
                </c:pt>
                <c:pt idx="321">
                  <c:v>5.4913718399262397</c:v>
                </c:pt>
                <c:pt idx="322">
                  <c:v>5.5021522970178252</c:v>
                </c:pt>
                <c:pt idx="323">
                  <c:v>5.5129327541094115</c:v>
                </c:pt>
                <c:pt idx="324">
                  <c:v>5.5237132112009979</c:v>
                </c:pt>
                <c:pt idx="325">
                  <c:v>5.5344936682925834</c:v>
                </c:pt>
                <c:pt idx="326">
                  <c:v>5.5452741253841706</c:v>
                </c:pt>
                <c:pt idx="327">
                  <c:v>5.5560545824757561</c:v>
                </c:pt>
                <c:pt idx="328">
                  <c:v>5.5668350395673425</c:v>
                </c:pt>
                <c:pt idx="329">
                  <c:v>5.5776154966589289</c:v>
                </c:pt>
                <c:pt idx="330">
                  <c:v>5.5883959537505152</c:v>
                </c:pt>
                <c:pt idx="331">
                  <c:v>5.5991764108421007</c:v>
                </c:pt>
                <c:pt idx="332">
                  <c:v>5.609956867933688</c:v>
                </c:pt>
                <c:pt idx="333">
                  <c:v>5.6207373250252735</c:v>
                </c:pt>
                <c:pt idx="334">
                  <c:v>5.6315177821168598</c:v>
                </c:pt>
                <c:pt idx="335">
                  <c:v>5.6422982392084462</c:v>
                </c:pt>
                <c:pt idx="336">
                  <c:v>5.6530786963000326</c:v>
                </c:pt>
                <c:pt idx="337">
                  <c:v>5.6638591533916181</c:v>
                </c:pt>
                <c:pt idx="338">
                  <c:v>5.6746396104832044</c:v>
                </c:pt>
                <c:pt idx="339">
                  <c:v>5.6854200675747908</c:v>
                </c:pt>
                <c:pt idx="340">
                  <c:v>5.6962005246663763</c:v>
                </c:pt>
                <c:pt idx="341">
                  <c:v>5.7069809817579626</c:v>
                </c:pt>
                <c:pt idx="342">
                  <c:v>5.7177614388495481</c:v>
                </c:pt>
                <c:pt idx="343">
                  <c:v>5.7285418959411345</c:v>
                </c:pt>
                <c:pt idx="344">
                  <c:v>5.7393223530327209</c:v>
                </c:pt>
                <c:pt idx="345">
                  <c:v>5.7501028101243064</c:v>
                </c:pt>
                <c:pt idx="346">
                  <c:v>5.7608832672158927</c:v>
                </c:pt>
                <c:pt idx="347">
                  <c:v>5.7716637243074782</c:v>
                </c:pt>
                <c:pt idx="348">
                  <c:v>5.7824441813990646</c:v>
                </c:pt>
                <c:pt idx="349">
                  <c:v>5.7932246384906509</c:v>
                </c:pt>
                <c:pt idx="350">
                  <c:v>5.8040050955822364</c:v>
                </c:pt>
                <c:pt idx="351">
                  <c:v>5.8147855526738228</c:v>
                </c:pt>
                <c:pt idx="352">
                  <c:v>5.8255660097654092</c:v>
                </c:pt>
                <c:pt idx="353">
                  <c:v>5.8363464668569955</c:v>
                </c:pt>
                <c:pt idx="354">
                  <c:v>5.847126923948581</c:v>
                </c:pt>
                <c:pt idx="355">
                  <c:v>5.8579073810401683</c:v>
                </c:pt>
                <c:pt idx="356">
                  <c:v>5.8686878381317538</c:v>
                </c:pt>
                <c:pt idx="357">
                  <c:v>5.8794682952233401</c:v>
                </c:pt>
                <c:pt idx="358">
                  <c:v>5.8902487523149265</c:v>
                </c:pt>
                <c:pt idx="359">
                  <c:v>5.9010292094065129</c:v>
                </c:pt>
                <c:pt idx="360">
                  <c:v>5.9118096664980984</c:v>
                </c:pt>
                <c:pt idx="361">
                  <c:v>5.9225901235896856</c:v>
                </c:pt>
                <c:pt idx="362">
                  <c:v>5.9333705806812711</c:v>
                </c:pt>
                <c:pt idx="363">
                  <c:v>5.9441510377728566</c:v>
                </c:pt>
                <c:pt idx="364">
                  <c:v>5.9549314948644438</c:v>
                </c:pt>
                <c:pt idx="365">
                  <c:v>5.9657119519560293</c:v>
                </c:pt>
                <c:pt idx="366">
                  <c:v>5.9764924090476157</c:v>
                </c:pt>
                <c:pt idx="367">
                  <c:v>5.9872728661392012</c:v>
                </c:pt>
                <c:pt idx="368">
                  <c:v>5.9980533232307875</c:v>
                </c:pt>
                <c:pt idx="369">
                  <c:v>6.0088337803223739</c:v>
                </c:pt>
                <c:pt idx="370">
                  <c:v>6.0196142374139594</c:v>
                </c:pt>
                <c:pt idx="371">
                  <c:v>6.0303946945055458</c:v>
                </c:pt>
                <c:pt idx="372">
                  <c:v>6.0411751515971313</c:v>
                </c:pt>
                <c:pt idx="373">
                  <c:v>6.0519556086887176</c:v>
                </c:pt>
                <c:pt idx="374">
                  <c:v>6.062736065780304</c:v>
                </c:pt>
                <c:pt idx="375">
                  <c:v>6.0735165228718895</c:v>
                </c:pt>
                <c:pt idx="376">
                  <c:v>6.0842969799634758</c:v>
                </c:pt>
                <c:pt idx="377">
                  <c:v>6.0950774370550622</c:v>
                </c:pt>
                <c:pt idx="378">
                  <c:v>6.1058578941466477</c:v>
                </c:pt>
                <c:pt idx="379">
                  <c:v>6.1166383512382341</c:v>
                </c:pt>
                <c:pt idx="380">
                  <c:v>6.1274188083298213</c:v>
                </c:pt>
                <c:pt idx="381">
                  <c:v>6.1381992654214059</c:v>
                </c:pt>
                <c:pt idx="382">
                  <c:v>6.1489797225129932</c:v>
                </c:pt>
                <c:pt idx="383">
                  <c:v>6.1597601796045796</c:v>
                </c:pt>
                <c:pt idx="384">
                  <c:v>6.170540636696165</c:v>
                </c:pt>
                <c:pt idx="385">
                  <c:v>6.1813210937877514</c:v>
                </c:pt>
                <c:pt idx="386">
                  <c:v>6.1921015508793387</c:v>
                </c:pt>
                <c:pt idx="387">
                  <c:v>6.2028820079709233</c:v>
                </c:pt>
                <c:pt idx="388">
                  <c:v>6.2136624650625096</c:v>
                </c:pt>
                <c:pt idx="389">
                  <c:v>6.2244429221540969</c:v>
                </c:pt>
                <c:pt idx="390">
                  <c:v>6.2352233792456815</c:v>
                </c:pt>
                <c:pt idx="391">
                  <c:v>6.2460038363372687</c:v>
                </c:pt>
                <c:pt idx="392">
                  <c:v>6.2567842934288542</c:v>
                </c:pt>
                <c:pt idx="393">
                  <c:v>6.2675647505204406</c:v>
                </c:pt>
                <c:pt idx="394">
                  <c:v>6.278345207612027</c:v>
                </c:pt>
                <c:pt idx="395">
                  <c:v>6.2891256647036125</c:v>
                </c:pt>
                <c:pt idx="396">
                  <c:v>6.2999061217951988</c:v>
                </c:pt>
                <c:pt idx="397">
                  <c:v>6.3106865788867843</c:v>
                </c:pt>
                <c:pt idx="398">
                  <c:v>6.3214670359783707</c:v>
                </c:pt>
                <c:pt idx="399">
                  <c:v>6.332247493069957</c:v>
                </c:pt>
                <c:pt idx="400">
                  <c:v>6.3430279501615425</c:v>
                </c:pt>
                <c:pt idx="401">
                  <c:v>6.3538084072531289</c:v>
                </c:pt>
                <c:pt idx="402">
                  <c:v>6.3645888643447153</c:v>
                </c:pt>
                <c:pt idx="403">
                  <c:v>6.3753693214363008</c:v>
                </c:pt>
                <c:pt idx="404">
                  <c:v>6.3861497785278871</c:v>
                </c:pt>
                <c:pt idx="405">
                  <c:v>6.3969302356194726</c:v>
                </c:pt>
                <c:pt idx="406">
                  <c:v>6.407710692711059</c:v>
                </c:pt>
                <c:pt idx="407">
                  <c:v>6.4184911498026462</c:v>
                </c:pt>
                <c:pt idx="408">
                  <c:v>6.4292716068942308</c:v>
                </c:pt>
                <c:pt idx="409">
                  <c:v>6.4400520639858181</c:v>
                </c:pt>
                <c:pt idx="410">
                  <c:v>6.4508325210774045</c:v>
                </c:pt>
                <c:pt idx="411">
                  <c:v>6.4616129781689899</c:v>
                </c:pt>
                <c:pt idx="412">
                  <c:v>6.4723934352605763</c:v>
                </c:pt>
                <c:pt idx="413">
                  <c:v>6.4831738923521627</c:v>
                </c:pt>
                <c:pt idx="414">
                  <c:v>6.4939543494437482</c:v>
                </c:pt>
                <c:pt idx="415">
                  <c:v>6.5047348065353345</c:v>
                </c:pt>
                <c:pt idx="416">
                  <c:v>6.5155152636269218</c:v>
                </c:pt>
                <c:pt idx="417">
                  <c:v>6.5262957207185064</c:v>
                </c:pt>
                <c:pt idx="418">
                  <c:v>6.5370761778100936</c:v>
                </c:pt>
                <c:pt idx="419">
                  <c:v>6.54785663490168</c:v>
                </c:pt>
                <c:pt idx="420">
                  <c:v>6.5586370919932655</c:v>
                </c:pt>
                <c:pt idx="421">
                  <c:v>6.5694175490848519</c:v>
                </c:pt>
                <c:pt idx="422">
                  <c:v>6.5801980061764382</c:v>
                </c:pt>
                <c:pt idx="423">
                  <c:v>6.5909784632680237</c:v>
                </c:pt>
                <c:pt idx="424">
                  <c:v>6.6017589203596101</c:v>
                </c:pt>
                <c:pt idx="425">
                  <c:v>6.6125393774511956</c:v>
                </c:pt>
                <c:pt idx="426">
                  <c:v>6.6233198345427819</c:v>
                </c:pt>
                <c:pt idx="427">
                  <c:v>6.6341002916343683</c:v>
                </c:pt>
                <c:pt idx="428">
                  <c:v>6.6448807487259538</c:v>
                </c:pt>
                <c:pt idx="429">
                  <c:v>6.6556612058175402</c:v>
                </c:pt>
                <c:pt idx="430">
                  <c:v>6.6664416629091257</c:v>
                </c:pt>
                <c:pt idx="431">
                  <c:v>6.677222120000712</c:v>
                </c:pt>
                <c:pt idx="432">
                  <c:v>6.6880025770922984</c:v>
                </c:pt>
                <c:pt idx="433">
                  <c:v>6.6987830341838839</c:v>
                </c:pt>
                <c:pt idx="434">
                  <c:v>6.7095634912754702</c:v>
                </c:pt>
                <c:pt idx="435">
                  <c:v>6.7203439483670566</c:v>
                </c:pt>
                <c:pt idx="436">
                  <c:v>6.731124405458643</c:v>
                </c:pt>
                <c:pt idx="437">
                  <c:v>6.7419048625502294</c:v>
                </c:pt>
                <c:pt idx="438">
                  <c:v>6.752685319641814</c:v>
                </c:pt>
                <c:pt idx="439">
                  <c:v>6.7634657767334012</c:v>
                </c:pt>
                <c:pt idx="440">
                  <c:v>6.7742462338249876</c:v>
                </c:pt>
                <c:pt idx="441">
                  <c:v>6.785026690916574</c:v>
                </c:pt>
                <c:pt idx="442">
                  <c:v>6.7958071480081594</c:v>
                </c:pt>
                <c:pt idx="443">
                  <c:v>6.8065876050997458</c:v>
                </c:pt>
                <c:pt idx="444">
                  <c:v>6.8173680621913313</c:v>
                </c:pt>
                <c:pt idx="445">
                  <c:v>6.8281485192829185</c:v>
                </c:pt>
                <c:pt idx="446">
                  <c:v>6.8389289763745049</c:v>
                </c:pt>
                <c:pt idx="447">
                  <c:v>6.8497094334660913</c:v>
                </c:pt>
                <c:pt idx="448">
                  <c:v>6.8604898905576768</c:v>
                </c:pt>
                <c:pt idx="449">
                  <c:v>6.8712703476492631</c:v>
                </c:pt>
                <c:pt idx="450">
                  <c:v>6.8820508047408486</c:v>
                </c:pt>
              </c:numCache>
            </c:numRef>
          </c:xVal>
          <c:yVal>
            <c:numRef>
              <c:f>fit_4NN_FCC!$K$19:$K$469</c:f>
              <c:numCache>
                <c:formatCode>General</c:formatCode>
                <c:ptCount val="451"/>
                <c:pt idx="0">
                  <c:v>0.62251855438843862</c:v>
                </c:pt>
                <c:pt idx="1">
                  <c:v>0.35193498954549796</c:v>
                </c:pt>
                <c:pt idx="2">
                  <c:v>9.3648585633005155E-2</c:v>
                </c:pt>
                <c:pt idx="3">
                  <c:v>-0.15281057252028418</c:v>
                </c:pt>
                <c:pt idx="4">
                  <c:v>-0.38789482263963393</c:v>
                </c:pt>
                <c:pt idx="5">
                  <c:v>-0.61203960038130134</c:v>
                </c:pt>
                <c:pt idx="6">
                  <c:v>-0.82566408742607855</c:v>
                </c:pt>
                <c:pt idx="7">
                  <c:v>-1.0291718334627014</c:v>
                </c:pt>
                <c:pt idx="8">
                  <c:v>-1.2229513531802478</c:v>
                </c:pt>
                <c:pt idx="9">
                  <c:v>-1.4073766993379575</c:v>
                </c:pt>
                <c:pt idx="10">
                  <c:v>-1.5828080129314639</c:v>
                </c:pt>
                <c:pt idx="11">
                  <c:v>-1.7495920514288166</c:v>
                </c:pt>
                <c:pt idx="12">
                  <c:v>-1.908062696004631</c:v>
                </c:pt>
                <c:pt idx="13">
                  <c:v>-2.0585414386595673</c:v>
                </c:pt>
                <c:pt idx="14">
                  <c:v>-2.2013378500716589</c:v>
                </c:pt>
                <c:pt idx="15">
                  <c:v>-2.3367500289883161</c:v>
                </c:pt>
                <c:pt idx="16">
                  <c:v>-2.4650650339315519</c:v>
                </c:pt>
                <c:pt idx="17">
                  <c:v>-2.5865592979542225</c:v>
                </c:pt>
                <c:pt idx="18">
                  <c:v>-2.701499027152602</c:v>
                </c:pt>
                <c:pt idx="19">
                  <c:v>-2.8101405836088116</c:v>
                </c:pt>
                <c:pt idx="20">
                  <c:v>-2.9127308534073606</c:v>
                </c:pt>
                <c:pt idx="21">
                  <c:v>-3.0095076003410481</c:v>
                </c:pt>
                <c:pt idx="22">
                  <c:v>-3.1006998058948962</c:v>
                </c:pt>
                <c:pt idx="23">
                  <c:v>-3.1865279960706516</c:v>
                </c:pt>
                <c:pt idx="24">
                  <c:v>-3.2672045555899647</c:v>
                </c:pt>
                <c:pt idx="25">
                  <c:v>-3.3429340299907597</c:v>
                </c:pt>
                <c:pt idx="26">
                  <c:v>-3.4139134161091222</c:v>
                </c:pt>
                <c:pt idx="27">
                  <c:v>-3.4803324414175778</c:v>
                </c:pt>
                <c:pt idx="28">
                  <c:v>-3.542373832670263</c:v>
                </c:pt>
                <c:pt idx="29">
                  <c:v>-3.6002135742862587</c:v>
                </c:pt>
                <c:pt idx="30">
                  <c:v>-3.6540211568836805</c:v>
                </c:pt>
                <c:pt idx="31">
                  <c:v>-3.7039598163595517</c:v>
                </c:pt>
                <c:pt idx="32">
                  <c:v>-3.75018676389357</c:v>
                </c:pt>
                <c:pt idx="33">
                  <c:v>-3.7928534072378755</c:v>
                </c:pt>
                <c:pt idx="34">
                  <c:v>-3.8321055636394887</c:v>
                </c:pt>
                <c:pt idx="35">
                  <c:v>-3.8680836647274597</c:v>
                </c:pt>
                <c:pt idx="36">
                  <c:v>-3.9009229536827985</c:v>
                </c:pt>
                <c:pt idx="37">
                  <c:v>-3.9307536749958563</c:v>
                </c:pt>
                <c:pt idx="38">
                  <c:v>-3.9577012571030443</c:v>
                </c:pt>
                <c:pt idx="39">
                  <c:v>-3.9818864881826492</c:v>
                </c:pt>
                <c:pt idx="40">
                  <c:v>-4.0034256853777492</c:v>
                </c:pt>
                <c:pt idx="41">
                  <c:v>-4.022430857703208</c:v>
                </c:pt>
                <c:pt idx="42">
                  <c:v>-4.0390098628829918</c:v>
                </c:pt>
                <c:pt idx="43">
                  <c:v>-4.0532665583539362</c:v>
                </c:pt>
                <c:pt idx="44">
                  <c:v>-4.0653009466623651</c:v>
                </c:pt>
                <c:pt idx="45">
                  <c:v>-4.0752093154706124</c:v>
                </c:pt>
                <c:pt idx="46">
                  <c:v>-4.0830843723817107</c:v>
                </c:pt>
                <c:pt idx="47">
                  <c:v>-4.0890153747818925</c:v>
                </c:pt>
                <c:pt idx="48">
                  <c:v>-4.0930882548925087</c:v>
                </c:pt>
                <c:pt idx="49">
                  <c:v>-4.0953857402151375</c:v>
                </c:pt>
                <c:pt idx="50">
                  <c:v>-4.0959874695462712</c:v>
                </c:pt>
                <c:pt idx="51">
                  <c:v>-4.094970104730745</c:v>
                </c:pt>
                <c:pt idx="52">
                  <c:v>-4.0924074383163944</c:v>
                </c:pt>
                <c:pt idx="53">
                  <c:v>-4.0883704972657844</c:v>
                </c:pt>
                <c:pt idx="54">
                  <c:v>-4.082927642874683</c:v>
                </c:pt>
                <c:pt idx="55">
                  <c:v>-4.076144667040932</c:v>
                </c:pt>
                <c:pt idx="56">
                  <c:v>-4.0680848850216815</c:v>
                </c:pt>
                <c:pt idx="57">
                  <c:v>-4.0588092248114354</c:v>
                </c:pt>
                <c:pt idx="58">
                  <c:v>-4.048376313268129</c:v>
                </c:pt>
                <c:pt idx="59">
                  <c:v>-4.0368425591094184</c:v>
                </c:pt>
                <c:pt idx="60">
                  <c:v>-4.024262232896576</c:v>
                </c:pt>
                <c:pt idx="61">
                  <c:v>-4.0106875441186824</c:v>
                </c:pt>
                <c:pt idx="62">
                  <c:v>-3.996168715485521</c:v>
                </c:pt>
                <c:pt idx="63">
                  <c:v>-3.9807540545331905</c:v>
                </c:pt>
                <c:pt idx="64">
                  <c:v>-3.9644900226425097</c:v>
                </c:pt>
                <c:pt idx="65">
                  <c:v>-3.9474213015663171</c:v>
                </c:pt>
                <c:pt idx="66">
                  <c:v>-3.929590857558062</c:v>
                </c:pt>
                <c:pt idx="67">
                  <c:v>-3.9110400031905108</c:v>
                </c:pt>
                <c:pt idx="68">
                  <c:v>-3.8918084569499265</c:v>
                </c:pt>
                <c:pt idx="69">
                  <c:v>-3.8719344006878273</c:v>
                </c:pt>
                <c:pt idx="70">
                  <c:v>-3.8514545350092293</c:v>
                </c:pt>
                <c:pt idx="71">
                  <c:v>-3.8304041326732765</c:v>
                </c:pt>
                <c:pt idx="72">
                  <c:v>-3.8088170900792404</c:v>
                </c:pt>
                <c:pt idx="73">
                  <c:v>-3.7867259769080919</c:v>
                </c:pt>
                <c:pt idx="74">
                  <c:v>-3.7641620839871397</c:v>
                </c:pt>
                <c:pt idx="75">
                  <c:v>-3.7411554694427118</c:v>
                </c:pt>
                <c:pt idx="76">
                  <c:v>-3.7177350032033369</c:v>
                </c:pt>
                <c:pt idx="77">
                  <c:v>-3.6939284099135419</c:v>
                </c:pt>
                <c:pt idx="78">
                  <c:v>-3.6697623103161159</c:v>
                </c:pt>
                <c:pt idx="79">
                  <c:v>-3.6452622611584786</c:v>
                </c:pt>
                <c:pt idx="80">
                  <c:v>-3.6204527936767148</c:v>
                </c:pt>
                <c:pt idx="81">
                  <c:v>-3.5953574507088248</c:v>
                </c:pt>
                <c:pt idx="82">
                  <c:v>-3.5699988224868027</c:v>
                </c:pt>
                <c:pt idx="83">
                  <c:v>-3.544398581155277</c:v>
                </c:pt>
                <c:pt idx="84">
                  <c:v>-3.5185775140627107</c:v>
                </c:pt>
                <c:pt idx="85">
                  <c:v>-3.4925555558693766</c:v>
                </c:pt>
                <c:pt idx="86">
                  <c:v>-3.4663518195147565</c:v>
                </c:pt>
                <c:pt idx="87">
                  <c:v>-3.4399846260853422</c:v>
                </c:pt>
                <c:pt idx="88">
                  <c:v>-3.4134715336223711</c:v>
                </c:pt>
                <c:pt idx="89">
                  <c:v>-3.3868293649075154</c:v>
                </c:pt>
                <c:pt idx="90">
                  <c:v>-3.3600742342631604</c:v>
                </c:pt>
                <c:pt idx="91">
                  <c:v>-3.3332215734025556</c:v>
                </c:pt>
                <c:pt idx="92">
                  <c:v>-3.3062861563638091</c:v>
                </c:pt>
                <c:pt idx="93">
                  <c:v>-3.2792821235604661</c:v>
                </c:pt>
                <c:pt idx="94">
                  <c:v>-3.2522230049801859</c:v>
                </c:pt>
                <c:pt idx="95">
                  <c:v>-3.2251217425619054</c:v>
                </c:pt>
                <c:pt idx="96">
                  <c:v>-3.197990711780732</c:v>
                </c:pt>
                <c:pt idx="97">
                  <c:v>-3.1708417424687845</c:v>
                </c:pt>
                <c:pt idx="98">
                  <c:v>-3.1436861388991049</c:v>
                </c:pt>
                <c:pt idx="99">
                  <c:v>-3.1165346991588594</c:v>
                </c:pt>
                <c:pt idx="100">
                  <c:v>-3.0893977338370178</c:v>
                </c:pt>
                <c:pt idx="101">
                  <c:v>-3.0622850840508327</c:v>
                </c:pt>
                <c:pt idx="102">
                  <c:v>-3.0352061388345373</c:v>
                </c:pt>
                <c:pt idx="103">
                  <c:v>-3.008169851912843</c:v>
                </c:pt>
                <c:pt idx="104">
                  <c:v>-2.9811847578809862</c:v>
                </c:pt>
                <c:pt idx="105">
                  <c:v>-2.9542589878123127</c:v>
                </c:pt>
                <c:pt idx="106">
                  <c:v>-2.9274002843136087</c:v>
                </c:pt>
                <c:pt idx="107">
                  <c:v>-2.9006160160476622</c:v>
                </c:pt>
                <c:pt idx="108">
                  <c:v>-2.8739131917418601</c:v>
                </c:pt>
                <c:pt idx="109">
                  <c:v>-2.8472984737009215</c:v>
                </c:pt>
                <c:pt idx="110">
                  <c:v>-2.8207781908412266</c:v>
                </c:pt>
                <c:pt idx="111">
                  <c:v>-2.7943583512636083</c:v>
                </c:pt>
                <c:pt idx="112">
                  <c:v>-2.7680446543807906</c:v>
                </c:pt>
                <c:pt idx="113">
                  <c:v>-2.7418425026151874</c:v>
                </c:pt>
                <c:pt idx="114">
                  <c:v>-2.7157570126821131</c:v>
                </c:pt>
                <c:pt idx="115">
                  <c:v>-2.689793026472989</c:v>
                </c:pt>
                <c:pt idx="116">
                  <c:v>-2.663955121552569</c:v>
                </c:pt>
                <c:pt idx="117">
                  <c:v>-2.6382476212837376</c:v>
                </c:pt>
                <c:pt idx="118">
                  <c:v>-2.6126746045929212</c:v>
                </c:pt>
                <c:pt idx="119">
                  <c:v>-2.5872399153887344</c:v>
                </c:pt>
                <c:pt idx="120">
                  <c:v>-2.5619471716459832</c:v>
                </c:pt>
                <c:pt idx="121">
                  <c:v>-2.5367997741667514</c:v>
                </c:pt>
                <c:pt idx="122">
                  <c:v>-2.5118009150298839</c:v>
                </c:pt>
                <c:pt idx="123">
                  <c:v>-2.4869535857397556</c:v>
                </c:pt>
                <c:pt idx="124">
                  <c:v>-2.4622605850848482</c:v>
                </c:pt>
                <c:pt idx="125">
                  <c:v>-2.4377245267162904</c:v>
                </c:pt>
                <c:pt idx="126">
                  <c:v>-2.4133478464561322</c:v>
                </c:pt>
                <c:pt idx="127">
                  <c:v>-2.3891328093448179</c:v>
                </c:pt>
                <c:pt idx="128">
                  <c:v>-2.3650815164369563</c:v>
                </c:pt>
                <c:pt idx="129">
                  <c:v>-2.3411959113541787</c:v>
                </c:pt>
                <c:pt idx="130">
                  <c:v>-2.3174777866035798</c:v>
                </c:pt>
                <c:pt idx="131">
                  <c:v>-2.2939287896699052</c:v>
                </c:pt>
                <c:pt idx="132">
                  <c:v>-2.2705504288894049</c:v>
                </c:pt>
                <c:pt idx="133">
                  <c:v>-2.2473440791129526</c:v>
                </c:pt>
                <c:pt idx="134">
                  <c:v>-2.2243109871658029</c:v>
                </c:pt>
                <c:pt idx="135">
                  <c:v>-2.2014522771110654</c:v>
                </c:pt>
                <c:pt idx="136">
                  <c:v>-2.1787689553237546</c:v>
                </c:pt>
                <c:pt idx="137">
                  <c:v>-2.1562619153820171</c:v>
                </c:pt>
                <c:pt idx="138">
                  <c:v>-2.133931942781921</c:v>
                </c:pt>
                <c:pt idx="139">
                  <c:v>-2.1117797194819561</c:v>
                </c:pt>
                <c:pt idx="140">
                  <c:v>-2.0898058282831773</c:v>
                </c:pt>
                <c:pt idx="141">
                  <c:v>-2.0680107570507453</c:v>
                </c:pt>
                <c:pt idx="142">
                  <c:v>-2.0463949027823785</c:v>
                </c:pt>
                <c:pt idx="143">
                  <c:v>-2.0249585755290656</c:v>
                </c:pt>
                <c:pt idx="144">
                  <c:v>-2.0037020021731844</c:v>
                </c:pt>
                <c:pt idx="145">
                  <c:v>-1.9826253300690146</c:v>
                </c:pt>
                <c:pt idx="146">
                  <c:v>-1.9617286305504391</c:v>
                </c:pt>
                <c:pt idx="147">
                  <c:v>-1.9410119023104659</c:v>
                </c:pt>
                <c:pt idx="148">
                  <c:v>-1.9204750746570514</c:v>
                </c:pt>
                <c:pt idx="149">
                  <c:v>-1.9001180106495434</c:v>
                </c:pt>
                <c:pt idx="150">
                  <c:v>-1.8799405101199034</c:v>
                </c:pt>
                <c:pt idx="151">
                  <c:v>-1.8599423125827472</c:v>
                </c:pt>
                <c:pt idx="152">
                  <c:v>-1.8401231000380769</c:v>
                </c:pt>
                <c:pt idx="153">
                  <c:v>-1.8204824996704578</c:v>
                </c:pt>
                <c:pt idx="154">
                  <c:v>-1.8010200864482608</c:v>
                </c:pt>
                <c:pt idx="155">
                  <c:v>-1.7817353856264679</c:v>
                </c:pt>
                <c:pt idx="156">
                  <c:v>-1.7626278751564075</c:v>
                </c:pt>
                <c:pt idx="157">
                  <c:v>-1.7436969880056874</c:v>
                </c:pt>
                <c:pt idx="158">
                  <c:v>-1.7249421143914521</c:v>
                </c:pt>
                <c:pt idx="159">
                  <c:v>-1.7063626039300184</c:v>
                </c:pt>
                <c:pt idx="160">
                  <c:v>-1.687957767705816</c:v>
                </c:pt>
                <c:pt idx="161">
                  <c:v>-1.6697268802624454</c:v>
                </c:pt>
                <c:pt idx="162">
                  <c:v>-1.6516691815186124</c:v>
                </c:pt>
                <c:pt idx="163">
                  <c:v>-1.6337838786115508</c:v>
                </c:pt>
                <c:pt idx="164">
                  <c:v>-1.6160701476704948</c:v>
                </c:pt>
                <c:pt idx="165">
                  <c:v>-1.598527135522654</c:v>
                </c:pt>
                <c:pt idx="166">
                  <c:v>-1.5811539613340613</c:v>
                </c:pt>
                <c:pt idx="167">
                  <c:v>-1.5639497181875965</c:v>
                </c:pt>
                <c:pt idx="168">
                  <c:v>-1.546913474600375</c:v>
                </c:pt>
                <c:pt idx="169">
                  <c:v>-1.5300442759826633</c:v>
                </c:pt>
                <c:pt idx="170">
                  <c:v>-1.5133411460403698</c:v>
                </c:pt>
                <c:pt idx="171">
                  <c:v>-1.4968030881230991</c:v>
                </c:pt>
                <c:pt idx="172">
                  <c:v>-1.4804290865196981</c:v>
                </c:pt>
                <c:pt idx="173">
                  <c:v>-1.4642181077031486</c:v>
                </c:pt>
                <c:pt idx="174">
                  <c:v>-1.4481691015265994</c:v>
                </c:pt>
                <c:pt idx="175">
                  <c:v>-1.4322810023722612</c:v>
                </c:pt>
                <c:pt idx="176">
                  <c:v>-1.4165527302548429</c:v>
                </c:pt>
                <c:pt idx="177">
                  <c:v>-1.4009831918811404</c:v>
                </c:pt>
                <c:pt idx="178">
                  <c:v>-1.3855712816673253</c:v>
                </c:pt>
                <c:pt idx="179">
                  <c:v>-1.3703158827154533</c:v>
                </c:pt>
                <c:pt idx="180">
                  <c:v>-1.3552158677506307</c:v>
                </c:pt>
                <c:pt idx="181">
                  <c:v>-1.3402701000202422</c:v>
                </c:pt>
                <c:pt idx="182">
                  <c:v>-1.3254774341565985</c:v>
                </c:pt>
                <c:pt idx="183">
                  <c:v>-1.31083671700431</c:v>
                </c:pt>
                <c:pt idx="184">
                  <c:v>-1.2963467884136373</c:v>
                </c:pt>
                <c:pt idx="185">
                  <c:v>-1.2820064820010448</c:v>
                </c:pt>
                <c:pt idx="186">
                  <c:v>-1.2678146258781404</c:v>
                </c:pt>
                <c:pt idx="187">
                  <c:v>-1.2537700433501118</c:v>
                </c:pt>
                <c:pt idx="188">
                  <c:v>-1.2398715535847908</c:v>
                </c:pt>
                <c:pt idx="189">
                  <c:v>-1.2261179722533668</c:v>
                </c:pt>
                <c:pt idx="190">
                  <c:v>-1.2125081121437906</c:v>
                </c:pt>
                <c:pt idx="191">
                  <c:v>-1.1990407837478638</c:v>
                </c:pt>
                <c:pt idx="192">
                  <c:v>-1.185714795822937</c:v>
                </c:pt>
                <c:pt idx="193">
                  <c:v>-1.1725289559291701</c:v>
                </c:pt>
                <c:pt idx="194">
                  <c:v>-1.1594820709432048</c:v>
                </c:pt>
                <c:pt idx="195">
                  <c:v>-1.1465729475491457</c:v>
                </c:pt>
                <c:pt idx="196">
                  <c:v>-1.1338003927076432</c:v>
                </c:pt>
                <c:pt idx="197">
                  <c:v>-1.1211632141038912</c:v>
                </c:pt>
                <c:pt idx="198">
                  <c:v>-1.1086602205753193</c:v>
                </c:pt>
                <c:pt idx="199">
                  <c:v>-1.0962902225197031</c:v>
                </c:pt>
                <c:pt idx="200">
                  <c:v>-1.0840520322844245</c:v>
                </c:pt>
                <c:pt idx="201">
                  <c:v>-1.0719444645375689</c:v>
                </c:pt>
                <c:pt idx="202">
                  <c:v>-1.0599663366215395</c:v>
                </c:pt>
                <c:pt idx="203">
                  <c:v>-1.0481164688898199</c:v>
                </c:pt>
                <c:pt idx="204">
                  <c:v>-1.0363936850275097</c:v>
                </c:pt>
                <c:pt idx="205">
                  <c:v>-1.0247968123562559</c:v>
                </c:pt>
                <c:pt idx="206">
                  <c:v>-1.0133246821241275</c:v>
                </c:pt>
                <c:pt idx="207">
                  <c:v>-1.0019761297810286</c:v>
                </c:pt>
                <c:pt idx="208">
                  <c:v>-0.99074999524016072</c:v>
                </c:pt>
                <c:pt idx="209">
                  <c:v>-0.97964512312607666</c:v>
                </c:pt>
                <c:pt idx="210">
                  <c:v>-0.96866036300982727</c:v>
                </c:pt>
                <c:pt idx="211">
                  <c:v>-0.95779456963167486</c:v>
                </c:pt>
                <c:pt idx="212">
                  <c:v>-0.94704660311185829</c:v>
                </c:pt>
                <c:pt idx="213">
                  <c:v>-0.93641532914985925</c:v>
                </c:pt>
                <c:pt idx="214">
                  <c:v>-0.92589961921259845</c:v>
                </c:pt>
                <c:pt idx="215">
                  <c:v>-0.91549835071198937</c:v>
                </c:pt>
                <c:pt idx="216">
                  <c:v>-0.90521040717226375</c:v>
                </c:pt>
                <c:pt idx="217">
                  <c:v>-0.89503467838745254</c:v>
                </c:pt>
                <c:pt idx="218">
                  <c:v>-0.88497006056939631</c:v>
                </c:pt>
                <c:pt idx="219">
                  <c:v>-0.87501545648667323</c:v>
                </c:pt>
                <c:pt idx="220">
                  <c:v>-0.86516977559476893</c:v>
                </c:pt>
                <c:pt idx="221">
                  <c:v>-0.85543193415785579</c:v>
                </c:pt>
                <c:pt idx="222">
                  <c:v>-0.84580085536248739</c:v>
                </c:pt>
                <c:pt idx="223">
                  <c:v>-0.83627546942354036</c:v>
                </c:pt>
                <c:pt idx="224">
                  <c:v>-0.82685471368270236</c:v>
                </c:pt>
                <c:pt idx="225">
                  <c:v>-0.81753753269980911</c:v>
                </c:pt>
                <c:pt idx="226">
                  <c:v>-0.80832287833729921</c:v>
                </c:pt>
                <c:pt idx="227">
                  <c:v>-0.79920970983808259</c:v>
                </c:pt>
                <c:pt idx="228">
                  <c:v>-0.79019699389706766</c:v>
                </c:pt>
                <c:pt idx="229">
                  <c:v>-0.78128370472661191</c:v>
                </c:pt>
                <c:pt idx="230">
                  <c:v>-0.77246882411615059</c:v>
                </c:pt>
                <c:pt idx="231">
                  <c:v>-0.76375134148621859</c:v>
                </c:pt>
                <c:pt idx="232">
                  <c:v>-0.75513025393712097</c:v>
                </c:pt>
                <c:pt idx="233">
                  <c:v>-0.74660456629244998</c:v>
                </c:pt>
                <c:pt idx="234">
                  <c:v>-0.73817329113767771</c:v>
                </c:pt>
                <c:pt idx="235">
                  <c:v>-0.72983544885402452</c:v>
                </c:pt>
                <c:pt idx="236">
                  <c:v>-0.72159006764779443</c:v>
                </c:pt>
                <c:pt idx="237">
                  <c:v>-0.71343618357538174</c:v>
                </c:pt>
                <c:pt idx="238">
                  <c:v>-0.70537284056412586</c:v>
                </c:pt>
                <c:pt idx="239">
                  <c:v>-0.69739909042918447</c:v>
                </c:pt>
                <c:pt idx="240">
                  <c:v>-0.6895139928866153</c:v>
                </c:pt>
                <c:pt idx="241">
                  <c:v>-0.68171661556280894</c:v>
                </c:pt>
                <c:pt idx="242">
                  <c:v>-0.67400603400045167</c:v>
                </c:pt>
                <c:pt idx="243">
                  <c:v>-0.66638133166115288</c:v>
                </c:pt>
                <c:pt idx="244">
                  <c:v>-0.65884159992490643</c:v>
                </c:pt>
                <c:pt idx="245">
                  <c:v>-0.65138593808650291</c:v>
                </c:pt>
                <c:pt idx="246">
                  <c:v>-0.64401345334905546</c:v>
                </c:pt>
                <c:pt idx="247">
                  <c:v>-0.63672326081474973</c:v>
                </c:pt>
                <c:pt idx="248">
                  <c:v>-0.62951448347295758</c:v>
                </c:pt>
                <c:pt idx="249">
                  <c:v>-0.62238625218583432</c:v>
                </c:pt>
                <c:pt idx="250">
                  <c:v>-0.61533770567151902</c:v>
                </c:pt>
                <c:pt idx="251">
                  <c:v>-0.60836799048504409</c:v>
                </c:pt>
                <c:pt idx="252">
                  <c:v>-0.60147626099707396</c:v>
                </c:pt>
                <c:pt idx="253">
                  <c:v>-0.59466167937057579</c:v>
                </c:pt>
                <c:pt idx="254">
                  <c:v>-0.58792341553551208</c:v>
                </c:pt>
                <c:pt idx="255">
                  <c:v>-0.5812606471616748</c:v>
                </c:pt>
                <c:pt idx="256">
                  <c:v>-0.57467255962973185</c:v>
                </c:pt>
                <c:pt idx="257">
                  <c:v>-0.56815834600059845</c:v>
                </c:pt>
                <c:pt idx="258">
                  <c:v>-0.56171720698320027</c:v>
                </c:pt>
                <c:pt idx="259">
                  <c:v>-0.55534835090072299</c:v>
                </c:pt>
                <c:pt idx="260">
                  <c:v>-0.54905099365544707</c:v>
                </c:pt>
                <c:pt idx="261">
                  <c:v>-0.54282435869217993</c:v>
                </c:pt>
                <c:pt idx="262">
                  <c:v>-0.5366676769604648</c:v>
                </c:pt>
                <c:pt idx="263">
                  <c:v>-0.53058018687553477</c:v>
                </c:pt>
                <c:pt idx="264">
                  <c:v>-0.52456113427816309</c:v>
                </c:pt>
                <c:pt idx="265">
                  <c:v>-0.51860977239338923</c:v>
                </c:pt>
                <c:pt idx="266">
                  <c:v>-0.51272536178829298</c:v>
                </c:pt>
                <c:pt idx="267">
                  <c:v>-0.5069071703287823</c:v>
                </c:pt>
                <c:pt idx="268">
                  <c:v>-0.50115447313551253</c:v>
                </c:pt>
                <c:pt idx="269">
                  <c:v>-0.49546655253894289</c:v>
                </c:pt>
                <c:pt idx="270">
                  <c:v>-0.48984269803365782</c:v>
                </c:pt>
                <c:pt idx="271">
                  <c:v>-0.48428220623193036</c:v>
                </c:pt>
                <c:pt idx="272">
                  <c:v>-0.47878438081663344</c:v>
                </c:pt>
                <c:pt idx="273">
                  <c:v>-0.47334853249348974</c:v>
                </c:pt>
                <c:pt idx="274">
                  <c:v>-0.46797397894278986</c:v>
                </c:pt>
                <c:pt idx="275">
                  <c:v>-0.46266004477053502</c:v>
                </c:pt>
                <c:pt idx="276">
                  <c:v>-0.45740606145911972</c:v>
                </c:pt>
                <c:pt idx="277">
                  <c:v>-0.45221136731751582</c:v>
                </c:pt>
                <c:pt idx="278">
                  <c:v>-0.44707530743110718</c:v>
                </c:pt>
                <c:pt idx="279">
                  <c:v>-0.44199723361109794</c:v>
                </c:pt>
                <c:pt idx="280">
                  <c:v>-0.43697650434362123</c:v>
                </c:pt>
                <c:pt idx="281">
                  <c:v>-0.43201248473850162</c:v>
                </c:pt>
                <c:pt idx="282">
                  <c:v>-0.42710454647779661</c:v>
                </c:pt>
                <c:pt idx="283">
                  <c:v>-0.42225206776407503</c:v>
                </c:pt>
                <c:pt idx="284">
                  <c:v>-0.41745443326847925</c:v>
                </c:pt>
                <c:pt idx="285">
                  <c:v>-0.41271103407863485</c:v>
                </c:pt>
                <c:pt idx="286">
                  <c:v>-0.40802126764638552</c:v>
                </c:pt>
                <c:pt idx="287">
                  <c:v>-0.40338453773544025</c:v>
                </c:pt>
                <c:pt idx="288">
                  <c:v>-0.39880025436887939</c:v>
                </c:pt>
                <c:pt idx="289">
                  <c:v>-0.39426783377662644</c:v>
                </c:pt>
                <c:pt idx="290">
                  <c:v>-0.38978669834284335</c:v>
                </c:pt>
                <c:pt idx="291">
                  <c:v>-0.38535627655333354</c:v>
                </c:pt>
                <c:pt idx="292">
                  <c:v>-0.38097600294290168</c:v>
                </c:pt>
                <c:pt idx="293">
                  <c:v>-0.37664531804275869</c:v>
                </c:pt>
                <c:pt idx="294">
                  <c:v>-0.37236366832794321</c:v>
                </c:pt>
                <c:pt idx="295">
                  <c:v>-0.36813050616482457</c:v>
                </c:pt>
                <c:pt idx="296">
                  <c:v>-0.36394528975864354</c:v>
                </c:pt>
                <c:pt idx="297">
                  <c:v>-0.35980748310117006</c:v>
                </c:pt>
                <c:pt idx="298">
                  <c:v>-0.35571655591844847</c:v>
                </c:pt>
                <c:pt idx="299">
                  <c:v>-0.35167198361868873</c:v>
                </c:pt>
                <c:pt idx="300">
                  <c:v>-0.34767324724026311</c:v>
                </c:pt>
                <c:pt idx="301">
                  <c:v>-0.343719833399875</c:v>
                </c:pt>
                <c:pt idx="302">
                  <c:v>-0.33981123424087789</c:v>
                </c:pt>
                <c:pt idx="303">
                  <c:v>-0.33594694738179443</c:v>
                </c:pt>
                <c:pt idx="304">
                  <c:v>-0.33212647586498717</c:v>
                </c:pt>
                <c:pt idx="305">
                  <c:v>-0.32834932810556239</c:v>
                </c:pt>
                <c:pt idx="306">
                  <c:v>-0.32461501784045871</c:v>
                </c:pt>
                <c:pt idx="307">
                  <c:v>-0.32092306407778864</c:v>
                </c:pt>
                <c:pt idx="308">
                  <c:v>-0.31727299104637441</c:v>
                </c:pt>
                <c:pt idx="309">
                  <c:v>-0.31366432814554801</c:v>
                </c:pt>
                <c:pt idx="310">
                  <c:v>-0.31009660989519283</c:v>
                </c:pt>
                <c:pt idx="311">
                  <c:v>-0.30656937588604272</c:v>
                </c:pt>
                <c:pt idx="312">
                  <c:v>-0.30308217073024513</c:v>
                </c:pt>
                <c:pt idx="313">
                  <c:v>-0.29963454401219775</c:v>
                </c:pt>
                <c:pt idx="314">
                  <c:v>-0.29622605023966181</c:v>
                </c:pt>
                <c:pt idx="315">
                  <c:v>-0.2928562487951637</c:v>
                </c:pt>
                <c:pt idx="316">
                  <c:v>-0.28952470388768581</c:v>
                </c:pt>
                <c:pt idx="317">
                  <c:v>-0.28623098450465567</c:v>
                </c:pt>
                <c:pt idx="318">
                  <c:v>-0.28297466436423646</c:v>
                </c:pt>
                <c:pt idx="319">
                  <c:v>-0.27975532186792662</c:v>
                </c:pt>
                <c:pt idx="320">
                  <c:v>-0.27657254005346965</c:v>
                </c:pt>
                <c:pt idx="321">
                  <c:v>-0.27342590654808163</c:v>
                </c:pt>
                <c:pt idx="322">
                  <c:v>-0.2703150135219981</c:v>
                </c:pt>
                <c:pt idx="323">
                  <c:v>-0.26723945764234563</c:v>
                </c:pt>
                <c:pt idx="324">
                  <c:v>-0.26419884002734001</c:v>
                </c:pt>
                <c:pt idx="325">
                  <c:v>-0.26119276620081489</c:v>
                </c:pt>
                <c:pt idx="326">
                  <c:v>-0.2582208460470844</c:v>
                </c:pt>
                <c:pt idx="327">
                  <c:v>-0.25528269376614232</c:v>
                </c:pt>
                <c:pt idx="328">
                  <c:v>-0.25237792782919477</c:v>
                </c:pt>
                <c:pt idx="329">
                  <c:v>-0.24950617093454089</c:v>
                </c:pt>
                <c:pt idx="330">
                  <c:v>-0.24666704996378833</c:v>
                </c:pt>
                <c:pt idx="331">
                  <c:v>-0.24386019593841704</c:v>
                </c:pt>
                <c:pt idx="332">
                  <c:v>-0.24108524397668563</c:v>
                </c:pt>
                <c:pt idx="333">
                  <c:v>-0.23834183325088781</c:v>
                </c:pt>
                <c:pt idx="334">
                  <c:v>-0.23562960694494994</c:v>
                </c:pt>
                <c:pt idx="335">
                  <c:v>-0.23294821221238507</c:v>
                </c:pt>
                <c:pt idx="336">
                  <c:v>-0.23029730013458918</c:v>
                </c:pt>
                <c:pt idx="337">
                  <c:v>-0.22767652567949087</c:v>
                </c:pt>
                <c:pt idx="338">
                  <c:v>-0.22508554766054942</c:v>
                </c:pt>
                <c:pt idx="339">
                  <c:v>-0.22252402869610424</c:v>
                </c:pt>
                <c:pt idx="340">
                  <c:v>-0.21999163516907336</c:v>
                </c:pt>
                <c:pt idx="341">
                  <c:v>-0.21748803718700307</c:v>
                </c:pt>
                <c:pt idx="342">
                  <c:v>-0.21501290854246669</c:v>
                </c:pt>
                <c:pt idx="343">
                  <c:v>-0.21256592667381408</c:v>
                </c:pt>
                <c:pt idx="344">
                  <c:v>-0.21014677262626949</c:v>
                </c:pt>
                <c:pt idx="345">
                  <c:v>-0.20775513101337867</c:v>
                </c:pt>
                <c:pt idx="346">
                  <c:v>-0.20539068997880314</c:v>
                </c:pt>
                <c:pt idx="347">
                  <c:v>-0.20305314115846285</c:v>
                </c:pt>
                <c:pt idx="348">
                  <c:v>-0.20074217964302429</c:v>
                </c:pt>
                <c:pt idx="349">
                  <c:v>-0.19845750394073403</c:v>
                </c:pt>
                <c:pt idx="350">
                  <c:v>-0.19619881594059715</c:v>
                </c:pt>
                <c:pt idx="351">
                  <c:v>-0.19396582087589787</c:v>
                </c:pt>
                <c:pt idx="352">
                  <c:v>-0.19175822728806302</c:v>
                </c:pt>
                <c:pt idx="353">
                  <c:v>-0.18957574699086502</c:v>
                </c:pt>
                <c:pt idx="354">
                  <c:v>-0.18741809503496626</c:v>
                </c:pt>
                <c:pt idx="355">
                  <c:v>-0.18528498967279686</c:v>
                </c:pt>
                <c:pt idx="356">
                  <c:v>-0.18317615232377454</c:v>
                </c:pt>
                <c:pt idx="357">
                  <c:v>-0.18109130753985392</c:v>
                </c:pt>
                <c:pt idx="358">
                  <c:v>-0.17903018297141182</c:v>
                </c:pt>
                <c:pt idx="359">
                  <c:v>-0.17699250933346247</c:v>
                </c:pt>
                <c:pt idx="360">
                  <c:v>-0.17497802037220392</c:v>
                </c:pt>
                <c:pt idx="361">
                  <c:v>-0.17298645283188879</c:v>
                </c:pt>
                <c:pt idx="362">
                  <c:v>-0.1710175464220258</c:v>
                </c:pt>
                <c:pt idx="363">
                  <c:v>-0.1690710437849009</c:v>
                </c:pt>
                <c:pt idx="364">
                  <c:v>-0.16714669046342198</c:v>
                </c:pt>
                <c:pt idx="365">
                  <c:v>-0.16524423486928597</c:v>
                </c:pt>
                <c:pt idx="366">
                  <c:v>-0.16336342825145944</c:v>
                </c:pt>
                <c:pt idx="367">
                  <c:v>-0.16150402466497937</c:v>
                </c:pt>
                <c:pt idx="368">
                  <c:v>-0.15966578094006578</c:v>
                </c:pt>
                <c:pt idx="369">
                  <c:v>-0.15784845665154665</c:v>
                </c:pt>
                <c:pt idx="370">
                  <c:v>-0.15605181408859267</c:v>
                </c:pt>
                <c:pt idx="371">
                  <c:v>-0.15427561822475983</c:v>
                </c:pt>
                <c:pt idx="372">
                  <c:v>-0.1525196366883366</c:v>
                </c:pt>
                <c:pt idx="373">
                  <c:v>-0.15078363973299538</c:v>
                </c:pt>
                <c:pt idx="374">
                  <c:v>-0.14906740020874396</c:v>
                </c:pt>
                <c:pt idx="375">
                  <c:v>-0.14737069353317636</c:v>
                </c:pt>
                <c:pt idx="376">
                  <c:v>-0.14569329766302011</c:v>
                </c:pt>
                <c:pt idx="377">
                  <c:v>-0.14403499306597711</c:v>
                </c:pt>
                <c:pt idx="378">
                  <c:v>-0.14239556269285747</c:v>
                </c:pt>
                <c:pt idx="379">
                  <c:v>-0.14077479195000231</c:v>
                </c:pt>
                <c:pt idx="380">
                  <c:v>-0.13917246867199373</c:v>
                </c:pt>
                <c:pt idx="381">
                  <c:v>-0.13758838309465121</c:v>
                </c:pt>
                <c:pt idx="382">
                  <c:v>-0.13602232782830787</c:v>
                </c:pt>
                <c:pt idx="383">
                  <c:v>-0.13447409783137126</c:v>
                </c:pt>
                <c:pt idx="384">
                  <c:v>-0.13294349038415812</c:v>
                </c:pt>
                <c:pt idx="385">
                  <c:v>-0.13143030506300765</c:v>
                </c:pt>
                <c:pt idx="386">
                  <c:v>-0.12993434371466689</c:v>
                </c:pt>
                <c:pt idx="387">
                  <c:v>-0.1284554104309483</c:v>
                </c:pt>
                <c:pt idx="388">
                  <c:v>-0.12699331152365381</c:v>
                </c:pt>
                <c:pt idx="389">
                  <c:v>-0.12554785549976843</c:v>
                </c:pt>
                <c:pt idx="390">
                  <c:v>-0.12411885303691593</c:v>
                </c:pt>
                <c:pt idx="391">
                  <c:v>-0.12270611695907538</c:v>
                </c:pt>
                <c:pt idx="392">
                  <c:v>-0.12130946221256053</c:v>
                </c:pt>
                <c:pt idx="393">
                  <c:v>-0.11992870584225235</c:v>
                </c:pt>
                <c:pt idx="394">
                  <c:v>-0.11856366696808869</c:v>
                </c:pt>
                <c:pt idx="395">
                  <c:v>-0.117214166761806</c:v>
                </c:pt>
                <c:pt idx="396">
                  <c:v>-0.11588002842393078</c:v>
                </c:pt>
                <c:pt idx="397">
                  <c:v>-0.11456107716101897</c:v>
                </c:pt>
                <c:pt idx="398">
                  <c:v>-0.11325714016314103</c:v>
                </c:pt>
                <c:pt idx="399">
                  <c:v>-0.11196804658161025</c:v>
                </c:pt>
                <c:pt idx="400">
                  <c:v>-0.11069362750695189</c:v>
                </c:pt>
                <c:pt idx="401">
                  <c:v>-0.1094337159471109</c:v>
                </c:pt>
                <c:pt idx="402">
                  <c:v>-0.1081881468058967</c:v>
                </c:pt>
                <c:pt idx="403">
                  <c:v>-0.10695675686166095</c:v>
                </c:pt>
                <c:pt idx="404">
                  <c:v>-0.10573938474620849</c:v>
                </c:pt>
                <c:pt idx="405">
                  <c:v>-0.10453587092393736</c:v>
                </c:pt>
                <c:pt idx="406">
                  <c:v>-0.10334605767120603</c:v>
                </c:pt>
                <c:pt idx="407">
                  <c:v>-0.10216978905592623</c:v>
                </c:pt>
                <c:pt idx="408">
                  <c:v>-0.10100691091737965</c:v>
                </c:pt>
                <c:pt idx="409">
                  <c:v>-9.9857270846252885E-2</c:v>
                </c:pt>
                <c:pt idx="410">
                  <c:v>-9.8720718164894944E-2</c:v>
                </c:pt>
                <c:pt idx="411">
                  <c:v>-9.7597103907787336E-2</c:v>
                </c:pt>
                <c:pt idx="412">
                  <c:v>-9.6486280802231664E-2</c:v>
                </c:pt>
                <c:pt idx="413">
                  <c:v>-9.5388103249247305E-2</c:v>
                </c:pt>
                <c:pt idx="414">
                  <c:v>-9.4302427304680497E-2</c:v>
                </c:pt>
                <c:pt idx="415">
                  <c:v>-9.3229110660521114E-2</c:v>
                </c:pt>
                <c:pt idx="416">
                  <c:v>-9.2168012626424559E-2</c:v>
                </c:pt>
                <c:pt idx="417">
                  <c:v>-9.1118994111439339E-2</c:v>
                </c:pt>
                <c:pt idx="418">
                  <c:v>-9.0081917605933537E-2</c:v>
                </c:pt>
                <c:pt idx="419">
                  <c:v>-8.9056647163724523E-2</c:v>
                </c:pt>
                <c:pt idx="420">
                  <c:v>-8.8043048384402967E-2</c:v>
                </c:pt>
                <c:pt idx="421">
                  <c:v>-8.7040988395854682E-2</c:v>
                </c:pt>
                <c:pt idx="422">
                  <c:v>-8.6050335836975536E-2</c:v>
                </c:pt>
                <c:pt idx="423">
                  <c:v>-8.507096084057747E-2</c:v>
                </c:pt>
                <c:pt idx="424">
                  <c:v>-8.4102735016484673E-2</c:v>
                </c:pt>
                <c:pt idx="425">
                  <c:v>-8.3145531434817788E-2</c:v>
                </c:pt>
                <c:pt idx="426">
                  <c:v>-8.2199224609462704E-2</c:v>
                </c:pt>
                <c:pt idx="427">
                  <c:v>-8.1263690481724646E-2</c:v>
                </c:pt>
                <c:pt idx="428">
                  <c:v>-8.0338806404162758E-2</c:v>
                </c:pt>
                <c:pt idx="429">
                  <c:v>-7.9424451124605611E-2</c:v>
                </c:pt>
                <c:pt idx="430">
                  <c:v>-7.8520504770344654E-2</c:v>
                </c:pt>
                <c:pt idx="431">
                  <c:v>-7.7626848832503439E-2</c:v>
                </c:pt>
                <c:pt idx="432">
                  <c:v>-7.6743366150581652E-2</c:v>
                </c:pt>
                <c:pt idx="433">
                  <c:v>-7.586994089717175E-2</c:v>
                </c:pt>
                <c:pt idx="434">
                  <c:v>-7.5006458562845796E-2</c:v>
                </c:pt>
                <c:pt idx="435">
                  <c:v>-7.4152805941211597E-2</c:v>
                </c:pt>
                <c:pt idx="436">
                  <c:v>-7.3308871114136046E-2</c:v>
                </c:pt>
                <c:pt idx="437">
                  <c:v>-7.2474543437133609E-2</c:v>
                </c:pt>
                <c:pt idx="438">
                  <c:v>-7.1649713524917946E-2</c:v>
                </c:pt>
                <c:pt idx="439">
                  <c:v>-7.0834273237115844E-2</c:v>
                </c:pt>
                <c:pt idx="440">
                  <c:v>-7.002811566414191E-2</c:v>
                </c:pt>
                <c:pt idx="441">
                  <c:v>-6.9231135113229827E-2</c:v>
                </c:pt>
                <c:pt idx="442">
                  <c:v>-6.8443227094621903E-2</c:v>
                </c:pt>
                <c:pt idx="443">
                  <c:v>-6.766428830791299E-2</c:v>
                </c:pt>
                <c:pt idx="444">
                  <c:v>-6.689421662854754E-2</c:v>
                </c:pt>
                <c:pt idx="445">
                  <c:v>-6.6132911094468533E-2</c:v>
                </c:pt>
                <c:pt idx="446">
                  <c:v>-6.5380271892916814E-2</c:v>
                </c:pt>
                <c:pt idx="447">
                  <c:v>-6.4636200347377951E-2</c:v>
                </c:pt>
                <c:pt idx="448">
                  <c:v>-6.3900598904676434E-2</c:v>
                </c:pt>
                <c:pt idx="449">
                  <c:v>-6.3173371122215105E-2</c:v>
                </c:pt>
                <c:pt idx="450">
                  <c:v>-6.2454421655358153E-2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2EC-4A4A-B947-4F7BFFF967D8}"/>
            </c:ext>
          </c:extLst>
        </c:ser>
        <c:ser>
          <c:idx val="2"/>
          <c:order val="2"/>
          <c:tx>
            <c:strRef>
              <c:f>fit_4NN_FCC!$M$18</c:f>
              <c:strCache>
                <c:ptCount val="1"/>
                <c:pt idx="0">
                  <c:v>E(fit)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fit_4NN_FCC!$G$19:$G$469</c:f>
              <c:numCache>
                <c:formatCode>General</c:formatCode>
                <c:ptCount val="451"/>
                <c:pt idx="0">
                  <c:v>2.030845113527092</c:v>
                </c:pt>
                <c:pt idx="1">
                  <c:v>2.0416255706186779</c:v>
                </c:pt>
                <c:pt idx="2">
                  <c:v>2.0524060277102643</c:v>
                </c:pt>
                <c:pt idx="3">
                  <c:v>2.0631864848018502</c:v>
                </c:pt>
                <c:pt idx="4">
                  <c:v>2.0739669418934361</c:v>
                </c:pt>
                <c:pt idx="5">
                  <c:v>2.0847473989850225</c:v>
                </c:pt>
                <c:pt idx="6">
                  <c:v>2.0955278560766084</c:v>
                </c:pt>
                <c:pt idx="7">
                  <c:v>2.1063083131681948</c:v>
                </c:pt>
                <c:pt idx="8">
                  <c:v>2.1170887702597807</c:v>
                </c:pt>
                <c:pt idx="9">
                  <c:v>2.1278692273513671</c:v>
                </c:pt>
                <c:pt idx="10">
                  <c:v>2.138649684442953</c:v>
                </c:pt>
                <c:pt idx="11">
                  <c:v>2.1494301415345394</c:v>
                </c:pt>
                <c:pt idx="12">
                  <c:v>2.1602105986261253</c:v>
                </c:pt>
                <c:pt idx="13">
                  <c:v>2.1709910557177112</c:v>
                </c:pt>
                <c:pt idx="14">
                  <c:v>2.1817715128092976</c:v>
                </c:pt>
                <c:pt idx="15">
                  <c:v>2.1925519699008835</c:v>
                </c:pt>
                <c:pt idx="16">
                  <c:v>2.2033324269924699</c:v>
                </c:pt>
                <c:pt idx="17">
                  <c:v>2.2141128840840558</c:v>
                </c:pt>
                <c:pt idx="18">
                  <c:v>2.2248933411756422</c:v>
                </c:pt>
                <c:pt idx="19">
                  <c:v>2.2356737982672281</c:v>
                </c:pt>
                <c:pt idx="20">
                  <c:v>2.246454255358814</c:v>
                </c:pt>
                <c:pt idx="21">
                  <c:v>2.2572347124504004</c:v>
                </c:pt>
                <c:pt idx="22">
                  <c:v>2.2680151695419863</c:v>
                </c:pt>
                <c:pt idx="23">
                  <c:v>2.2787956266335723</c:v>
                </c:pt>
                <c:pt idx="24">
                  <c:v>2.2895760837251586</c:v>
                </c:pt>
                <c:pt idx="25">
                  <c:v>2.300356540816745</c:v>
                </c:pt>
                <c:pt idx="26">
                  <c:v>2.3111369979083309</c:v>
                </c:pt>
                <c:pt idx="27">
                  <c:v>2.3219174549999169</c:v>
                </c:pt>
                <c:pt idx="28">
                  <c:v>2.3326979120915032</c:v>
                </c:pt>
                <c:pt idx="29">
                  <c:v>2.3434783691830896</c:v>
                </c:pt>
                <c:pt idx="30">
                  <c:v>2.354258826274676</c:v>
                </c:pt>
                <c:pt idx="31">
                  <c:v>2.3650392833662619</c:v>
                </c:pt>
                <c:pt idx="32">
                  <c:v>2.3758197404578483</c:v>
                </c:pt>
                <c:pt idx="33">
                  <c:v>2.3866001975494342</c:v>
                </c:pt>
                <c:pt idx="34">
                  <c:v>2.3973806546410201</c:v>
                </c:pt>
                <c:pt idx="35">
                  <c:v>2.4081611117326065</c:v>
                </c:pt>
                <c:pt idx="36">
                  <c:v>2.4189415688241924</c:v>
                </c:pt>
                <c:pt idx="37">
                  <c:v>2.4297220259157788</c:v>
                </c:pt>
                <c:pt idx="38">
                  <c:v>2.4405024830073647</c:v>
                </c:pt>
                <c:pt idx="39">
                  <c:v>2.4512829400989511</c:v>
                </c:pt>
                <c:pt idx="40">
                  <c:v>2.462063397190537</c:v>
                </c:pt>
                <c:pt idx="41">
                  <c:v>2.4728438542821229</c:v>
                </c:pt>
                <c:pt idx="42">
                  <c:v>2.4836243113737093</c:v>
                </c:pt>
                <c:pt idx="43">
                  <c:v>2.4944047684652952</c:v>
                </c:pt>
                <c:pt idx="44">
                  <c:v>2.5051852255568816</c:v>
                </c:pt>
                <c:pt idx="45">
                  <c:v>2.5159656826484675</c:v>
                </c:pt>
                <c:pt idx="46">
                  <c:v>2.5267461397400539</c:v>
                </c:pt>
                <c:pt idx="47">
                  <c:v>2.5375265968316398</c:v>
                </c:pt>
                <c:pt idx="48">
                  <c:v>2.5483070539232258</c:v>
                </c:pt>
                <c:pt idx="49">
                  <c:v>2.5590875110148121</c:v>
                </c:pt>
                <c:pt idx="50">
                  <c:v>2.5698679681063976</c:v>
                </c:pt>
                <c:pt idx="51">
                  <c:v>2.5806484251979835</c:v>
                </c:pt>
                <c:pt idx="52">
                  <c:v>2.5914288822895695</c:v>
                </c:pt>
                <c:pt idx="53">
                  <c:v>2.6022093393811563</c:v>
                </c:pt>
                <c:pt idx="54">
                  <c:v>2.6129897964727422</c:v>
                </c:pt>
                <c:pt idx="55">
                  <c:v>2.6237702535643281</c:v>
                </c:pt>
                <c:pt idx="56">
                  <c:v>2.6345507106559145</c:v>
                </c:pt>
                <c:pt idx="57">
                  <c:v>2.6453311677475004</c:v>
                </c:pt>
                <c:pt idx="58">
                  <c:v>2.6561116248390864</c:v>
                </c:pt>
                <c:pt idx="59">
                  <c:v>2.6668920819306723</c:v>
                </c:pt>
                <c:pt idx="60">
                  <c:v>2.6776725390222587</c:v>
                </c:pt>
                <c:pt idx="61">
                  <c:v>2.688452996113845</c:v>
                </c:pt>
                <c:pt idx="62">
                  <c:v>2.699233453205431</c:v>
                </c:pt>
                <c:pt idx="63">
                  <c:v>2.7100139102970173</c:v>
                </c:pt>
                <c:pt idx="64">
                  <c:v>2.7207943673886033</c:v>
                </c:pt>
                <c:pt idx="65">
                  <c:v>2.7315748244801892</c:v>
                </c:pt>
                <c:pt idx="66">
                  <c:v>2.7423552815717751</c:v>
                </c:pt>
                <c:pt idx="67">
                  <c:v>2.7531357386633615</c:v>
                </c:pt>
                <c:pt idx="68">
                  <c:v>2.7639161957549478</c:v>
                </c:pt>
                <c:pt idx="69">
                  <c:v>2.7746966528465338</c:v>
                </c:pt>
                <c:pt idx="70">
                  <c:v>2.7854771099381201</c:v>
                </c:pt>
                <c:pt idx="71">
                  <c:v>2.7962575670297061</c:v>
                </c:pt>
                <c:pt idx="72">
                  <c:v>2.807038024121292</c:v>
                </c:pt>
                <c:pt idx="73">
                  <c:v>2.8178184812128779</c:v>
                </c:pt>
                <c:pt idx="74">
                  <c:v>2.8285989383044643</c:v>
                </c:pt>
                <c:pt idx="75">
                  <c:v>2.8393793953960507</c:v>
                </c:pt>
                <c:pt idx="76">
                  <c:v>2.8501598524876366</c:v>
                </c:pt>
                <c:pt idx="77">
                  <c:v>2.860940309579223</c:v>
                </c:pt>
                <c:pt idx="78">
                  <c:v>2.8717207666708089</c:v>
                </c:pt>
                <c:pt idx="79">
                  <c:v>2.8825012237623948</c:v>
                </c:pt>
                <c:pt idx="80">
                  <c:v>2.8932816808539807</c:v>
                </c:pt>
                <c:pt idx="81">
                  <c:v>2.9040621379455667</c:v>
                </c:pt>
                <c:pt idx="82">
                  <c:v>2.9148425950371535</c:v>
                </c:pt>
                <c:pt idx="83">
                  <c:v>2.9256230521287394</c:v>
                </c:pt>
                <c:pt idx="84">
                  <c:v>2.9364035092203253</c:v>
                </c:pt>
                <c:pt idx="85">
                  <c:v>2.9471839663119117</c:v>
                </c:pt>
                <c:pt idx="86">
                  <c:v>2.9579644234034976</c:v>
                </c:pt>
                <c:pt idx="87">
                  <c:v>2.9687448804950836</c:v>
                </c:pt>
                <c:pt idx="88">
                  <c:v>2.9795253375866704</c:v>
                </c:pt>
                <c:pt idx="89">
                  <c:v>2.9903057946782563</c:v>
                </c:pt>
                <c:pt idx="90">
                  <c:v>3.0010862517698422</c:v>
                </c:pt>
                <c:pt idx="91">
                  <c:v>3.0118667088614282</c:v>
                </c:pt>
                <c:pt idx="92">
                  <c:v>3.0226471659530145</c:v>
                </c:pt>
                <c:pt idx="93">
                  <c:v>3.0334276230446005</c:v>
                </c:pt>
                <c:pt idx="94">
                  <c:v>3.0442080801361864</c:v>
                </c:pt>
                <c:pt idx="95">
                  <c:v>3.0549885372277723</c:v>
                </c:pt>
                <c:pt idx="96">
                  <c:v>3.0657689943193591</c:v>
                </c:pt>
                <c:pt idx="97">
                  <c:v>3.076549451410945</c:v>
                </c:pt>
                <c:pt idx="98">
                  <c:v>3.087329908502531</c:v>
                </c:pt>
                <c:pt idx="99">
                  <c:v>3.0981103655941173</c:v>
                </c:pt>
                <c:pt idx="100">
                  <c:v>3.1088908226857033</c:v>
                </c:pt>
                <c:pt idx="101">
                  <c:v>3.1196712797772892</c:v>
                </c:pt>
                <c:pt idx="102">
                  <c:v>3.130451736868876</c:v>
                </c:pt>
                <c:pt idx="103">
                  <c:v>3.1412321939604619</c:v>
                </c:pt>
                <c:pt idx="104">
                  <c:v>3.1520126510520479</c:v>
                </c:pt>
                <c:pt idx="105">
                  <c:v>3.1627931081436338</c:v>
                </c:pt>
                <c:pt idx="106">
                  <c:v>3.1735735652352197</c:v>
                </c:pt>
                <c:pt idx="107">
                  <c:v>3.1843540223268061</c:v>
                </c:pt>
                <c:pt idx="108">
                  <c:v>3.195134479418392</c:v>
                </c:pt>
                <c:pt idx="109">
                  <c:v>3.2059149365099779</c:v>
                </c:pt>
                <c:pt idx="110">
                  <c:v>3.2166953936015648</c:v>
                </c:pt>
                <c:pt idx="111">
                  <c:v>3.2274758506931507</c:v>
                </c:pt>
                <c:pt idx="112">
                  <c:v>3.2382563077847366</c:v>
                </c:pt>
                <c:pt idx="113">
                  <c:v>3.2490367648763225</c:v>
                </c:pt>
                <c:pt idx="114">
                  <c:v>3.2598172219679089</c:v>
                </c:pt>
                <c:pt idx="115">
                  <c:v>3.2705976790594953</c:v>
                </c:pt>
                <c:pt idx="116">
                  <c:v>3.2813781361510812</c:v>
                </c:pt>
                <c:pt idx="117">
                  <c:v>3.2921585932426676</c:v>
                </c:pt>
                <c:pt idx="118">
                  <c:v>3.3029390503342535</c:v>
                </c:pt>
                <c:pt idx="119">
                  <c:v>3.3137195074258394</c:v>
                </c:pt>
                <c:pt idx="120">
                  <c:v>3.3244999645174254</c:v>
                </c:pt>
                <c:pt idx="121">
                  <c:v>3.3352804216090117</c:v>
                </c:pt>
                <c:pt idx="122">
                  <c:v>3.3460608787005977</c:v>
                </c:pt>
                <c:pt idx="123">
                  <c:v>3.3568413357921836</c:v>
                </c:pt>
                <c:pt idx="124">
                  <c:v>3.3676217928837704</c:v>
                </c:pt>
                <c:pt idx="125">
                  <c:v>3.3784022499753563</c:v>
                </c:pt>
                <c:pt idx="126">
                  <c:v>3.3891827070669422</c:v>
                </c:pt>
                <c:pt idx="127">
                  <c:v>3.3999631641585282</c:v>
                </c:pt>
                <c:pt idx="128">
                  <c:v>3.4107436212501145</c:v>
                </c:pt>
                <c:pt idx="129">
                  <c:v>3.4215240783417009</c:v>
                </c:pt>
                <c:pt idx="130">
                  <c:v>3.4323045354332868</c:v>
                </c:pt>
                <c:pt idx="131">
                  <c:v>3.4430849925248732</c:v>
                </c:pt>
                <c:pt idx="132">
                  <c:v>3.4538654496164591</c:v>
                </c:pt>
                <c:pt idx="133">
                  <c:v>3.4646459067080451</c:v>
                </c:pt>
                <c:pt idx="134">
                  <c:v>3.475426363799631</c:v>
                </c:pt>
                <c:pt idx="135">
                  <c:v>3.4862068208912169</c:v>
                </c:pt>
                <c:pt idx="136">
                  <c:v>3.4969872779828033</c:v>
                </c:pt>
                <c:pt idx="137">
                  <c:v>3.5077677350743892</c:v>
                </c:pt>
                <c:pt idx="138">
                  <c:v>3.5185481921659756</c:v>
                </c:pt>
                <c:pt idx="139">
                  <c:v>3.529328649257562</c:v>
                </c:pt>
                <c:pt idx="140">
                  <c:v>3.5401091063491479</c:v>
                </c:pt>
                <c:pt idx="141">
                  <c:v>3.5508895634407338</c:v>
                </c:pt>
                <c:pt idx="142">
                  <c:v>3.5616700205323206</c:v>
                </c:pt>
                <c:pt idx="143">
                  <c:v>3.5724504776239066</c:v>
                </c:pt>
                <c:pt idx="144">
                  <c:v>3.5832309347154925</c:v>
                </c:pt>
                <c:pt idx="145">
                  <c:v>3.5940113918070784</c:v>
                </c:pt>
                <c:pt idx="146">
                  <c:v>3.6047918488986648</c:v>
                </c:pt>
                <c:pt idx="147">
                  <c:v>3.6155723059902507</c:v>
                </c:pt>
                <c:pt idx="148">
                  <c:v>3.6263527630818366</c:v>
                </c:pt>
                <c:pt idx="149">
                  <c:v>3.6371332201734226</c:v>
                </c:pt>
                <c:pt idx="150">
                  <c:v>3.6479136772650089</c:v>
                </c:pt>
                <c:pt idx="151">
                  <c:v>3.6586941343565953</c:v>
                </c:pt>
                <c:pt idx="152">
                  <c:v>3.6694745914481812</c:v>
                </c:pt>
                <c:pt idx="153">
                  <c:v>3.6802550485397676</c:v>
                </c:pt>
                <c:pt idx="154">
                  <c:v>3.6910355056313535</c:v>
                </c:pt>
                <c:pt idx="155">
                  <c:v>3.7018159627229394</c:v>
                </c:pt>
                <c:pt idx="156">
                  <c:v>3.7125964198145263</c:v>
                </c:pt>
                <c:pt idx="157">
                  <c:v>3.7233768769061122</c:v>
                </c:pt>
                <c:pt idx="158">
                  <c:v>3.7341573339976981</c:v>
                </c:pt>
                <c:pt idx="159">
                  <c:v>3.744937791089284</c:v>
                </c:pt>
                <c:pt idx="160">
                  <c:v>3.7557182481808704</c:v>
                </c:pt>
                <c:pt idx="161">
                  <c:v>3.7664987052724563</c:v>
                </c:pt>
                <c:pt idx="162">
                  <c:v>3.7772791623640423</c:v>
                </c:pt>
                <c:pt idx="163">
                  <c:v>3.7880596194556282</c:v>
                </c:pt>
                <c:pt idx="164">
                  <c:v>3.7988400765472141</c:v>
                </c:pt>
                <c:pt idx="165">
                  <c:v>3.8096205336388005</c:v>
                </c:pt>
                <c:pt idx="166">
                  <c:v>3.8204009907303869</c:v>
                </c:pt>
                <c:pt idx="167">
                  <c:v>3.8311814478219728</c:v>
                </c:pt>
                <c:pt idx="168">
                  <c:v>3.8419619049135592</c:v>
                </c:pt>
                <c:pt idx="169">
                  <c:v>3.8527423620051451</c:v>
                </c:pt>
                <c:pt idx="170">
                  <c:v>3.8635228190967315</c:v>
                </c:pt>
                <c:pt idx="171">
                  <c:v>3.8743032761883178</c:v>
                </c:pt>
                <c:pt idx="172">
                  <c:v>3.8850837332799038</c:v>
                </c:pt>
                <c:pt idx="173">
                  <c:v>3.8958641903714897</c:v>
                </c:pt>
                <c:pt idx="174">
                  <c:v>3.9066446474630756</c:v>
                </c:pt>
                <c:pt idx="175">
                  <c:v>3.917425104554662</c:v>
                </c:pt>
                <c:pt idx="176">
                  <c:v>3.9282055616462479</c:v>
                </c:pt>
                <c:pt idx="177">
                  <c:v>3.9389860187378338</c:v>
                </c:pt>
                <c:pt idx="178">
                  <c:v>3.9497664758294198</c:v>
                </c:pt>
                <c:pt idx="179">
                  <c:v>3.9605469329210066</c:v>
                </c:pt>
                <c:pt idx="180">
                  <c:v>3.9713273900125925</c:v>
                </c:pt>
                <c:pt idx="181">
                  <c:v>3.9821078471041784</c:v>
                </c:pt>
                <c:pt idx="182">
                  <c:v>3.9928883041957652</c:v>
                </c:pt>
                <c:pt idx="183">
                  <c:v>4.0036687612873516</c:v>
                </c:pt>
                <c:pt idx="184">
                  <c:v>4.0144492183789371</c:v>
                </c:pt>
                <c:pt idx="185">
                  <c:v>4.0252296754705235</c:v>
                </c:pt>
                <c:pt idx="186">
                  <c:v>4.0360101325621089</c:v>
                </c:pt>
                <c:pt idx="187">
                  <c:v>4.0467905896536953</c:v>
                </c:pt>
                <c:pt idx="188">
                  <c:v>4.0575710467452817</c:v>
                </c:pt>
                <c:pt idx="189">
                  <c:v>4.0683515038368672</c:v>
                </c:pt>
                <c:pt idx="190">
                  <c:v>4.0791319609284535</c:v>
                </c:pt>
                <c:pt idx="191">
                  <c:v>4.089912418020039</c:v>
                </c:pt>
                <c:pt idx="192">
                  <c:v>4.1006928751116254</c:v>
                </c:pt>
                <c:pt idx="193">
                  <c:v>4.1114733322032118</c:v>
                </c:pt>
                <c:pt idx="194">
                  <c:v>4.1222537892947981</c:v>
                </c:pt>
                <c:pt idx="195">
                  <c:v>4.1330342463863845</c:v>
                </c:pt>
                <c:pt idx="196">
                  <c:v>4.14381470347797</c:v>
                </c:pt>
                <c:pt idx="197">
                  <c:v>4.1545951605695564</c:v>
                </c:pt>
                <c:pt idx="198">
                  <c:v>4.1653756176611427</c:v>
                </c:pt>
                <c:pt idx="199">
                  <c:v>4.1761560747527291</c:v>
                </c:pt>
                <c:pt idx="200">
                  <c:v>4.1869365318443146</c:v>
                </c:pt>
                <c:pt idx="201">
                  <c:v>4.197716988935901</c:v>
                </c:pt>
                <c:pt idx="202">
                  <c:v>4.2084974460274873</c:v>
                </c:pt>
                <c:pt idx="203">
                  <c:v>4.2192779031190728</c:v>
                </c:pt>
                <c:pt idx="204">
                  <c:v>4.2300583602106592</c:v>
                </c:pt>
                <c:pt idx="205">
                  <c:v>4.2408388173022447</c:v>
                </c:pt>
                <c:pt idx="206">
                  <c:v>4.251619274393831</c:v>
                </c:pt>
                <c:pt idx="207">
                  <c:v>4.2623997314854174</c:v>
                </c:pt>
                <c:pt idx="208">
                  <c:v>4.2731801885770038</c:v>
                </c:pt>
                <c:pt idx="209">
                  <c:v>4.2839606456685901</c:v>
                </c:pt>
                <c:pt idx="210">
                  <c:v>4.2947411027601765</c:v>
                </c:pt>
                <c:pt idx="211">
                  <c:v>4.305521559851762</c:v>
                </c:pt>
                <c:pt idx="212">
                  <c:v>4.3163020169433484</c:v>
                </c:pt>
                <c:pt idx="213">
                  <c:v>4.3270824740349347</c:v>
                </c:pt>
                <c:pt idx="214">
                  <c:v>4.3378629311265202</c:v>
                </c:pt>
                <c:pt idx="215">
                  <c:v>4.3486433882181066</c:v>
                </c:pt>
                <c:pt idx="216">
                  <c:v>4.359423845309693</c:v>
                </c:pt>
                <c:pt idx="217">
                  <c:v>4.3702043024012784</c:v>
                </c:pt>
                <c:pt idx="218">
                  <c:v>4.3809847594928648</c:v>
                </c:pt>
                <c:pt idx="219">
                  <c:v>4.3917652165844503</c:v>
                </c:pt>
                <c:pt idx="220">
                  <c:v>4.4025456736760367</c:v>
                </c:pt>
                <c:pt idx="221">
                  <c:v>4.413326130767623</c:v>
                </c:pt>
                <c:pt idx="222">
                  <c:v>4.4241065878592094</c:v>
                </c:pt>
                <c:pt idx="223">
                  <c:v>4.4348870449507949</c:v>
                </c:pt>
                <c:pt idx="224">
                  <c:v>4.4456675020423813</c:v>
                </c:pt>
                <c:pt idx="225">
                  <c:v>4.4564479591339676</c:v>
                </c:pt>
                <c:pt idx="226">
                  <c:v>4.467228416225554</c:v>
                </c:pt>
                <c:pt idx="227">
                  <c:v>4.4780088733171404</c:v>
                </c:pt>
                <c:pt idx="228">
                  <c:v>4.4887893304087259</c:v>
                </c:pt>
                <c:pt idx="229">
                  <c:v>4.4995697875003122</c:v>
                </c:pt>
                <c:pt idx="230">
                  <c:v>4.5103502445918977</c:v>
                </c:pt>
                <c:pt idx="231">
                  <c:v>4.5211307016834841</c:v>
                </c:pt>
                <c:pt idx="232">
                  <c:v>4.5319111587750704</c:v>
                </c:pt>
                <c:pt idx="233">
                  <c:v>4.5426916158666559</c:v>
                </c:pt>
                <c:pt idx="234">
                  <c:v>4.5534720729582432</c:v>
                </c:pt>
                <c:pt idx="235">
                  <c:v>4.5642525300498287</c:v>
                </c:pt>
                <c:pt idx="236">
                  <c:v>4.575032987141415</c:v>
                </c:pt>
                <c:pt idx="237">
                  <c:v>4.5858134442330014</c:v>
                </c:pt>
                <c:pt idx="238">
                  <c:v>4.5965939013245869</c:v>
                </c:pt>
                <c:pt idx="239">
                  <c:v>4.6073743584161733</c:v>
                </c:pt>
                <c:pt idx="240">
                  <c:v>4.6181548155077596</c:v>
                </c:pt>
                <c:pt idx="241">
                  <c:v>4.628935272599346</c:v>
                </c:pt>
                <c:pt idx="242">
                  <c:v>4.6397157296909315</c:v>
                </c:pt>
                <c:pt idx="243">
                  <c:v>4.6504961867825179</c:v>
                </c:pt>
                <c:pt idx="244">
                  <c:v>4.6612766438741033</c:v>
                </c:pt>
                <c:pt idx="245">
                  <c:v>4.6720571009656897</c:v>
                </c:pt>
                <c:pt idx="246">
                  <c:v>4.6828375580572761</c:v>
                </c:pt>
                <c:pt idx="247">
                  <c:v>4.6936180151488616</c:v>
                </c:pt>
                <c:pt idx="248">
                  <c:v>4.7043984722404479</c:v>
                </c:pt>
                <c:pt idx="249">
                  <c:v>4.7151789293320343</c:v>
                </c:pt>
                <c:pt idx="250">
                  <c:v>4.7259593864236207</c:v>
                </c:pt>
                <c:pt idx="251">
                  <c:v>4.7367398435152062</c:v>
                </c:pt>
                <c:pt idx="252">
                  <c:v>4.7475203006067934</c:v>
                </c:pt>
                <c:pt idx="253">
                  <c:v>4.7583007576983789</c:v>
                </c:pt>
                <c:pt idx="254">
                  <c:v>4.7690812147899653</c:v>
                </c:pt>
                <c:pt idx="255">
                  <c:v>4.7798616718815508</c:v>
                </c:pt>
                <c:pt idx="256">
                  <c:v>4.7906421289731371</c:v>
                </c:pt>
                <c:pt idx="257">
                  <c:v>4.8014225860647235</c:v>
                </c:pt>
                <c:pt idx="258">
                  <c:v>4.812203043156309</c:v>
                </c:pt>
                <c:pt idx="259">
                  <c:v>4.8229835002479007</c:v>
                </c:pt>
                <c:pt idx="260">
                  <c:v>4.8337639573394817</c:v>
                </c:pt>
                <c:pt idx="261">
                  <c:v>4.8445444144310672</c:v>
                </c:pt>
                <c:pt idx="262">
                  <c:v>4.8553248715226536</c:v>
                </c:pt>
                <c:pt idx="263">
                  <c:v>4.8661053286142453</c:v>
                </c:pt>
                <c:pt idx="264">
                  <c:v>4.8768857857058263</c:v>
                </c:pt>
                <c:pt idx="265">
                  <c:v>4.8876662427974118</c:v>
                </c:pt>
                <c:pt idx="266">
                  <c:v>4.8984466998889991</c:v>
                </c:pt>
                <c:pt idx="267">
                  <c:v>4.909227156980589</c:v>
                </c:pt>
                <c:pt idx="268">
                  <c:v>4.9200076140721709</c:v>
                </c:pt>
                <c:pt idx="269">
                  <c:v>4.9307880711637564</c:v>
                </c:pt>
                <c:pt idx="270">
                  <c:v>4.9415685282553428</c:v>
                </c:pt>
                <c:pt idx="271">
                  <c:v>4.9523489853469336</c:v>
                </c:pt>
                <c:pt idx="272">
                  <c:v>4.9631294424385146</c:v>
                </c:pt>
                <c:pt idx="273">
                  <c:v>4.973909899530101</c:v>
                </c:pt>
                <c:pt idx="274">
                  <c:v>4.9846903566216874</c:v>
                </c:pt>
                <c:pt idx="275">
                  <c:v>4.9954708137132791</c:v>
                </c:pt>
                <c:pt idx="276">
                  <c:v>5.0062512708048592</c:v>
                </c:pt>
                <c:pt idx="277">
                  <c:v>5.0170317278964456</c:v>
                </c:pt>
                <c:pt idx="278">
                  <c:v>5.0278121849880311</c:v>
                </c:pt>
                <c:pt idx="279">
                  <c:v>5.0385926420796228</c:v>
                </c:pt>
                <c:pt idx="280">
                  <c:v>5.0493730991712038</c:v>
                </c:pt>
                <c:pt idx="281">
                  <c:v>5.0601535562627902</c:v>
                </c:pt>
                <c:pt idx="282">
                  <c:v>5.0709340133543819</c:v>
                </c:pt>
                <c:pt idx="283">
                  <c:v>5.0817144704459674</c:v>
                </c:pt>
                <c:pt idx="284">
                  <c:v>5.0924949275375537</c:v>
                </c:pt>
                <c:pt idx="285">
                  <c:v>5.1032753846291348</c:v>
                </c:pt>
                <c:pt idx="286">
                  <c:v>5.1140558417207265</c:v>
                </c:pt>
                <c:pt idx="287">
                  <c:v>5.124836298812312</c:v>
                </c:pt>
                <c:pt idx="288">
                  <c:v>5.1356167559038983</c:v>
                </c:pt>
                <c:pt idx="289">
                  <c:v>5.1463972129954794</c:v>
                </c:pt>
                <c:pt idx="290">
                  <c:v>5.1571776700870702</c:v>
                </c:pt>
                <c:pt idx="291">
                  <c:v>5.1679581271786565</c:v>
                </c:pt>
                <c:pt idx="292">
                  <c:v>5.178738584270242</c:v>
                </c:pt>
                <c:pt idx="293">
                  <c:v>5.189519041361824</c:v>
                </c:pt>
                <c:pt idx="294">
                  <c:v>5.2002994984534148</c:v>
                </c:pt>
                <c:pt idx="295">
                  <c:v>5.2110799555450003</c:v>
                </c:pt>
                <c:pt idx="296">
                  <c:v>5.2218604126365866</c:v>
                </c:pt>
                <c:pt idx="297">
                  <c:v>5.2326408697281677</c:v>
                </c:pt>
                <c:pt idx="298">
                  <c:v>5.2434213268197585</c:v>
                </c:pt>
                <c:pt idx="299">
                  <c:v>5.2542017839113457</c:v>
                </c:pt>
                <c:pt idx="300">
                  <c:v>5.2649822410029303</c:v>
                </c:pt>
                <c:pt idx="301">
                  <c:v>5.2757626980945123</c:v>
                </c:pt>
                <c:pt idx="302">
                  <c:v>5.286543155186104</c:v>
                </c:pt>
                <c:pt idx="303">
                  <c:v>5.2973236122776894</c:v>
                </c:pt>
                <c:pt idx="304">
                  <c:v>5.3081040693692758</c:v>
                </c:pt>
                <c:pt idx="305">
                  <c:v>5.318884526460856</c:v>
                </c:pt>
                <c:pt idx="306">
                  <c:v>5.3296649835524477</c:v>
                </c:pt>
                <c:pt idx="307">
                  <c:v>5.3404454406440349</c:v>
                </c:pt>
                <c:pt idx="308">
                  <c:v>5.3512258977356213</c:v>
                </c:pt>
                <c:pt idx="309">
                  <c:v>5.3620063548272068</c:v>
                </c:pt>
                <c:pt idx="310">
                  <c:v>5.3727868119187931</c:v>
                </c:pt>
                <c:pt idx="311">
                  <c:v>5.3835672690103795</c:v>
                </c:pt>
                <c:pt idx="312">
                  <c:v>5.394347726101965</c:v>
                </c:pt>
                <c:pt idx="313">
                  <c:v>5.4051281831935514</c:v>
                </c:pt>
                <c:pt idx="314">
                  <c:v>5.4159086402851369</c:v>
                </c:pt>
                <c:pt idx="315">
                  <c:v>5.4266890973767232</c:v>
                </c:pt>
                <c:pt idx="316">
                  <c:v>5.4374695544683096</c:v>
                </c:pt>
                <c:pt idx="317">
                  <c:v>5.4482500115598951</c:v>
                </c:pt>
                <c:pt idx="318">
                  <c:v>5.4590304686514814</c:v>
                </c:pt>
                <c:pt idx="319">
                  <c:v>5.4698109257430678</c:v>
                </c:pt>
                <c:pt idx="320">
                  <c:v>5.4805913828346533</c:v>
                </c:pt>
                <c:pt idx="321">
                  <c:v>5.4913718399262397</c:v>
                </c:pt>
                <c:pt idx="322">
                  <c:v>5.5021522970178252</c:v>
                </c:pt>
                <c:pt idx="323">
                  <c:v>5.5129327541094115</c:v>
                </c:pt>
                <c:pt idx="324">
                  <c:v>5.5237132112009979</c:v>
                </c:pt>
                <c:pt idx="325">
                  <c:v>5.5344936682925834</c:v>
                </c:pt>
                <c:pt idx="326">
                  <c:v>5.5452741253841706</c:v>
                </c:pt>
                <c:pt idx="327">
                  <c:v>5.5560545824757561</c:v>
                </c:pt>
                <c:pt idx="328">
                  <c:v>5.5668350395673425</c:v>
                </c:pt>
                <c:pt idx="329">
                  <c:v>5.5776154966589289</c:v>
                </c:pt>
                <c:pt idx="330">
                  <c:v>5.5883959537505152</c:v>
                </c:pt>
                <c:pt idx="331">
                  <c:v>5.5991764108421007</c:v>
                </c:pt>
                <c:pt idx="332">
                  <c:v>5.609956867933688</c:v>
                </c:pt>
                <c:pt idx="333">
                  <c:v>5.6207373250252735</c:v>
                </c:pt>
                <c:pt idx="334">
                  <c:v>5.6315177821168598</c:v>
                </c:pt>
                <c:pt idx="335">
                  <c:v>5.6422982392084462</c:v>
                </c:pt>
                <c:pt idx="336">
                  <c:v>5.6530786963000326</c:v>
                </c:pt>
                <c:pt idx="337">
                  <c:v>5.6638591533916181</c:v>
                </c:pt>
                <c:pt idx="338">
                  <c:v>5.6746396104832044</c:v>
                </c:pt>
                <c:pt idx="339">
                  <c:v>5.6854200675747908</c:v>
                </c:pt>
                <c:pt idx="340">
                  <c:v>5.6962005246663763</c:v>
                </c:pt>
                <c:pt idx="341">
                  <c:v>5.7069809817579626</c:v>
                </c:pt>
                <c:pt idx="342">
                  <c:v>5.7177614388495481</c:v>
                </c:pt>
                <c:pt idx="343">
                  <c:v>5.7285418959411345</c:v>
                </c:pt>
                <c:pt idx="344">
                  <c:v>5.7393223530327209</c:v>
                </c:pt>
                <c:pt idx="345">
                  <c:v>5.7501028101243064</c:v>
                </c:pt>
                <c:pt idx="346">
                  <c:v>5.7608832672158927</c:v>
                </c:pt>
                <c:pt idx="347">
                  <c:v>5.7716637243074782</c:v>
                </c:pt>
                <c:pt idx="348">
                  <c:v>5.7824441813990646</c:v>
                </c:pt>
                <c:pt idx="349">
                  <c:v>5.7932246384906509</c:v>
                </c:pt>
                <c:pt idx="350">
                  <c:v>5.8040050955822364</c:v>
                </c:pt>
                <c:pt idx="351">
                  <c:v>5.8147855526738228</c:v>
                </c:pt>
                <c:pt idx="352">
                  <c:v>5.8255660097654092</c:v>
                </c:pt>
                <c:pt idx="353">
                  <c:v>5.8363464668569955</c:v>
                </c:pt>
                <c:pt idx="354">
                  <c:v>5.847126923948581</c:v>
                </c:pt>
                <c:pt idx="355">
                  <c:v>5.8579073810401683</c:v>
                </c:pt>
                <c:pt idx="356">
                  <c:v>5.8686878381317538</c:v>
                </c:pt>
                <c:pt idx="357">
                  <c:v>5.8794682952233401</c:v>
                </c:pt>
                <c:pt idx="358">
                  <c:v>5.8902487523149265</c:v>
                </c:pt>
                <c:pt idx="359">
                  <c:v>5.9010292094065129</c:v>
                </c:pt>
                <c:pt idx="360">
                  <c:v>5.9118096664980984</c:v>
                </c:pt>
                <c:pt idx="361">
                  <c:v>5.9225901235896856</c:v>
                </c:pt>
                <c:pt idx="362">
                  <c:v>5.9333705806812711</c:v>
                </c:pt>
                <c:pt idx="363">
                  <c:v>5.9441510377728566</c:v>
                </c:pt>
                <c:pt idx="364">
                  <c:v>5.9549314948644438</c:v>
                </c:pt>
                <c:pt idx="365">
                  <c:v>5.9657119519560293</c:v>
                </c:pt>
                <c:pt idx="366">
                  <c:v>5.9764924090476157</c:v>
                </c:pt>
                <c:pt idx="367">
                  <c:v>5.9872728661392012</c:v>
                </c:pt>
                <c:pt idx="368">
                  <c:v>5.9980533232307875</c:v>
                </c:pt>
                <c:pt idx="369">
                  <c:v>6.0088337803223739</c:v>
                </c:pt>
                <c:pt idx="370">
                  <c:v>6.0196142374139594</c:v>
                </c:pt>
                <c:pt idx="371">
                  <c:v>6.0303946945055458</c:v>
                </c:pt>
                <c:pt idx="372">
                  <c:v>6.0411751515971313</c:v>
                </c:pt>
                <c:pt idx="373">
                  <c:v>6.0519556086887176</c:v>
                </c:pt>
                <c:pt idx="374">
                  <c:v>6.062736065780304</c:v>
                </c:pt>
                <c:pt idx="375">
                  <c:v>6.0735165228718895</c:v>
                </c:pt>
                <c:pt idx="376">
                  <c:v>6.0842969799634758</c:v>
                </c:pt>
                <c:pt idx="377">
                  <c:v>6.0950774370550622</c:v>
                </c:pt>
                <c:pt idx="378">
                  <c:v>6.1058578941466477</c:v>
                </c:pt>
                <c:pt idx="379">
                  <c:v>6.1166383512382341</c:v>
                </c:pt>
                <c:pt idx="380">
                  <c:v>6.1274188083298213</c:v>
                </c:pt>
                <c:pt idx="381">
                  <c:v>6.1381992654214059</c:v>
                </c:pt>
                <c:pt idx="382">
                  <c:v>6.1489797225129932</c:v>
                </c:pt>
                <c:pt idx="383">
                  <c:v>6.1597601796045796</c:v>
                </c:pt>
                <c:pt idx="384">
                  <c:v>6.170540636696165</c:v>
                </c:pt>
                <c:pt idx="385">
                  <c:v>6.1813210937877514</c:v>
                </c:pt>
                <c:pt idx="386">
                  <c:v>6.1921015508793387</c:v>
                </c:pt>
                <c:pt idx="387">
                  <c:v>6.2028820079709233</c:v>
                </c:pt>
                <c:pt idx="388">
                  <c:v>6.2136624650625096</c:v>
                </c:pt>
                <c:pt idx="389">
                  <c:v>6.2244429221540969</c:v>
                </c:pt>
                <c:pt idx="390">
                  <c:v>6.2352233792456815</c:v>
                </c:pt>
                <c:pt idx="391">
                  <c:v>6.2460038363372687</c:v>
                </c:pt>
                <c:pt idx="392">
                  <c:v>6.2567842934288542</c:v>
                </c:pt>
                <c:pt idx="393">
                  <c:v>6.2675647505204406</c:v>
                </c:pt>
                <c:pt idx="394">
                  <c:v>6.278345207612027</c:v>
                </c:pt>
                <c:pt idx="395">
                  <c:v>6.2891256647036125</c:v>
                </c:pt>
                <c:pt idx="396">
                  <c:v>6.2999061217951988</c:v>
                </c:pt>
                <c:pt idx="397">
                  <c:v>6.3106865788867843</c:v>
                </c:pt>
                <c:pt idx="398">
                  <c:v>6.3214670359783707</c:v>
                </c:pt>
                <c:pt idx="399">
                  <c:v>6.332247493069957</c:v>
                </c:pt>
                <c:pt idx="400">
                  <c:v>6.3430279501615425</c:v>
                </c:pt>
                <c:pt idx="401">
                  <c:v>6.3538084072531289</c:v>
                </c:pt>
                <c:pt idx="402">
                  <c:v>6.3645888643447153</c:v>
                </c:pt>
                <c:pt idx="403">
                  <c:v>6.3753693214363008</c:v>
                </c:pt>
                <c:pt idx="404">
                  <c:v>6.3861497785278871</c:v>
                </c:pt>
                <c:pt idx="405">
                  <c:v>6.3969302356194726</c:v>
                </c:pt>
                <c:pt idx="406">
                  <c:v>6.407710692711059</c:v>
                </c:pt>
                <c:pt idx="407">
                  <c:v>6.4184911498026462</c:v>
                </c:pt>
                <c:pt idx="408">
                  <c:v>6.4292716068942308</c:v>
                </c:pt>
                <c:pt idx="409">
                  <c:v>6.4400520639858181</c:v>
                </c:pt>
                <c:pt idx="410">
                  <c:v>6.4508325210774045</c:v>
                </c:pt>
                <c:pt idx="411">
                  <c:v>6.4616129781689899</c:v>
                </c:pt>
                <c:pt idx="412">
                  <c:v>6.4723934352605763</c:v>
                </c:pt>
                <c:pt idx="413">
                  <c:v>6.4831738923521627</c:v>
                </c:pt>
                <c:pt idx="414">
                  <c:v>6.4939543494437482</c:v>
                </c:pt>
                <c:pt idx="415">
                  <c:v>6.5047348065353345</c:v>
                </c:pt>
                <c:pt idx="416">
                  <c:v>6.5155152636269218</c:v>
                </c:pt>
                <c:pt idx="417">
                  <c:v>6.5262957207185064</c:v>
                </c:pt>
                <c:pt idx="418">
                  <c:v>6.5370761778100936</c:v>
                </c:pt>
                <c:pt idx="419">
                  <c:v>6.54785663490168</c:v>
                </c:pt>
                <c:pt idx="420">
                  <c:v>6.5586370919932655</c:v>
                </c:pt>
                <c:pt idx="421">
                  <c:v>6.5694175490848519</c:v>
                </c:pt>
                <c:pt idx="422">
                  <c:v>6.5801980061764382</c:v>
                </c:pt>
                <c:pt idx="423">
                  <c:v>6.5909784632680237</c:v>
                </c:pt>
                <c:pt idx="424">
                  <c:v>6.6017589203596101</c:v>
                </c:pt>
                <c:pt idx="425">
                  <c:v>6.6125393774511956</c:v>
                </c:pt>
                <c:pt idx="426">
                  <c:v>6.6233198345427819</c:v>
                </c:pt>
                <c:pt idx="427">
                  <c:v>6.6341002916343683</c:v>
                </c:pt>
                <c:pt idx="428">
                  <c:v>6.6448807487259538</c:v>
                </c:pt>
                <c:pt idx="429">
                  <c:v>6.6556612058175402</c:v>
                </c:pt>
                <c:pt idx="430">
                  <c:v>6.6664416629091257</c:v>
                </c:pt>
                <c:pt idx="431">
                  <c:v>6.677222120000712</c:v>
                </c:pt>
                <c:pt idx="432">
                  <c:v>6.6880025770922984</c:v>
                </c:pt>
                <c:pt idx="433">
                  <c:v>6.6987830341838839</c:v>
                </c:pt>
                <c:pt idx="434">
                  <c:v>6.7095634912754702</c:v>
                </c:pt>
                <c:pt idx="435">
                  <c:v>6.7203439483670566</c:v>
                </c:pt>
                <c:pt idx="436">
                  <c:v>6.731124405458643</c:v>
                </c:pt>
                <c:pt idx="437">
                  <c:v>6.7419048625502294</c:v>
                </c:pt>
                <c:pt idx="438">
                  <c:v>6.752685319641814</c:v>
                </c:pt>
                <c:pt idx="439">
                  <c:v>6.7634657767334012</c:v>
                </c:pt>
                <c:pt idx="440">
                  <c:v>6.7742462338249876</c:v>
                </c:pt>
                <c:pt idx="441">
                  <c:v>6.785026690916574</c:v>
                </c:pt>
                <c:pt idx="442">
                  <c:v>6.7958071480081594</c:v>
                </c:pt>
                <c:pt idx="443">
                  <c:v>6.8065876050997458</c:v>
                </c:pt>
                <c:pt idx="444">
                  <c:v>6.8173680621913313</c:v>
                </c:pt>
                <c:pt idx="445">
                  <c:v>6.8281485192829185</c:v>
                </c:pt>
                <c:pt idx="446">
                  <c:v>6.8389289763745049</c:v>
                </c:pt>
                <c:pt idx="447">
                  <c:v>6.8497094334660913</c:v>
                </c:pt>
                <c:pt idx="448">
                  <c:v>6.8604898905576768</c:v>
                </c:pt>
                <c:pt idx="449">
                  <c:v>6.8712703476492631</c:v>
                </c:pt>
                <c:pt idx="450">
                  <c:v>6.8820508047408486</c:v>
                </c:pt>
              </c:numCache>
            </c:numRef>
          </c:xVal>
          <c:yVal>
            <c:numRef>
              <c:f>fit_4NN_FCC!$M$19:$M$469</c:f>
              <c:numCache>
                <c:formatCode>General</c:formatCode>
                <c:ptCount val="451"/>
                <c:pt idx="0">
                  <c:v>0.62251855438843862</c:v>
                </c:pt>
                <c:pt idx="1">
                  <c:v>0.35193498954549796</c:v>
                </c:pt>
                <c:pt idx="2">
                  <c:v>9.3648585633005155E-2</c:v>
                </c:pt>
                <c:pt idx="3">
                  <c:v>-0.15281057252028418</c:v>
                </c:pt>
                <c:pt idx="4">
                  <c:v>-0.38789482263963393</c:v>
                </c:pt>
                <c:pt idx="5">
                  <c:v>-0.61203960038130134</c:v>
                </c:pt>
                <c:pt idx="6">
                  <c:v>-0.82566408742607855</c:v>
                </c:pt>
                <c:pt idx="7">
                  <c:v>-1.0291718334627014</c:v>
                </c:pt>
                <c:pt idx="8">
                  <c:v>-1.2229513531802478</c:v>
                </c:pt>
                <c:pt idx="9">
                  <c:v>-1.4073766993379575</c:v>
                </c:pt>
                <c:pt idx="10">
                  <c:v>-1.5828080129314639</c:v>
                </c:pt>
                <c:pt idx="11">
                  <c:v>-1.7495920514288166</c:v>
                </c:pt>
                <c:pt idx="12">
                  <c:v>-1.908062696004631</c:v>
                </c:pt>
                <c:pt idx="13">
                  <c:v>-2.0585414386595673</c:v>
                </c:pt>
                <c:pt idx="14">
                  <c:v>-2.2013378500716589</c:v>
                </c:pt>
                <c:pt idx="15">
                  <c:v>-2.3367500289883161</c:v>
                </c:pt>
                <c:pt idx="16">
                  <c:v>-2.4650650339315519</c:v>
                </c:pt>
                <c:pt idx="17">
                  <c:v>-2.5865592979542225</c:v>
                </c:pt>
                <c:pt idx="18">
                  <c:v>-2.701499027152602</c:v>
                </c:pt>
                <c:pt idx="19">
                  <c:v>-2.8101405836088116</c:v>
                </c:pt>
                <c:pt idx="20">
                  <c:v>-2.9127308534073606</c:v>
                </c:pt>
                <c:pt idx="21">
                  <c:v>-3.0095076003410481</c:v>
                </c:pt>
                <c:pt idx="22">
                  <c:v>-3.1006998058948962</c:v>
                </c:pt>
                <c:pt idx="23">
                  <c:v>-3.1865279960706516</c:v>
                </c:pt>
                <c:pt idx="24">
                  <c:v>-3.2672045555899647</c:v>
                </c:pt>
                <c:pt idx="25">
                  <c:v>-3.3429340299907597</c:v>
                </c:pt>
                <c:pt idx="26">
                  <c:v>-3.4139134161091222</c:v>
                </c:pt>
                <c:pt idx="27">
                  <c:v>-3.4803324414175778</c:v>
                </c:pt>
                <c:pt idx="28">
                  <c:v>-3.542373832670263</c:v>
                </c:pt>
                <c:pt idx="29">
                  <c:v>-3.6002135742862587</c:v>
                </c:pt>
                <c:pt idx="30">
                  <c:v>-3.6540211568836805</c:v>
                </c:pt>
                <c:pt idx="31">
                  <c:v>-3.7039598163595517</c:v>
                </c:pt>
                <c:pt idx="32">
                  <c:v>-3.75018676389357</c:v>
                </c:pt>
                <c:pt idx="33">
                  <c:v>-3.7928534072378755</c:v>
                </c:pt>
                <c:pt idx="34">
                  <c:v>-3.8321055636394887</c:v>
                </c:pt>
                <c:pt idx="35">
                  <c:v>-3.8680836647274597</c:v>
                </c:pt>
                <c:pt idx="36">
                  <c:v>-3.9009229536827985</c:v>
                </c:pt>
                <c:pt idx="37">
                  <c:v>-3.9307536749958563</c:v>
                </c:pt>
                <c:pt idx="38">
                  <c:v>-3.9577012571030443</c:v>
                </c:pt>
                <c:pt idx="39">
                  <c:v>-3.9818864881826492</c:v>
                </c:pt>
                <c:pt idx="40">
                  <c:v>-4.0034256853777492</c:v>
                </c:pt>
                <c:pt idx="41">
                  <c:v>-4.022430857703208</c:v>
                </c:pt>
                <c:pt idx="42">
                  <c:v>-4.0390098628829918</c:v>
                </c:pt>
                <c:pt idx="43">
                  <c:v>-4.0532665583539362</c:v>
                </c:pt>
                <c:pt idx="44">
                  <c:v>-4.0653009466623651</c:v>
                </c:pt>
                <c:pt idx="45">
                  <c:v>-4.0752093154706124</c:v>
                </c:pt>
                <c:pt idx="46">
                  <c:v>-4.0830843723817107</c:v>
                </c:pt>
                <c:pt idx="47">
                  <c:v>-4.0890153747818925</c:v>
                </c:pt>
                <c:pt idx="48">
                  <c:v>-4.0930882548925087</c:v>
                </c:pt>
                <c:pt idx="49">
                  <c:v>-4.0953857402151375</c:v>
                </c:pt>
                <c:pt idx="50">
                  <c:v>-4.0959874695462712</c:v>
                </c:pt>
                <c:pt idx="51">
                  <c:v>-4.094970104730745</c:v>
                </c:pt>
                <c:pt idx="52">
                  <c:v>-4.0924074383163944</c:v>
                </c:pt>
                <c:pt idx="53">
                  <c:v>-4.0883704972657844</c:v>
                </c:pt>
                <c:pt idx="54">
                  <c:v>-4.082927642874683</c:v>
                </c:pt>
                <c:pt idx="55">
                  <c:v>-4.076144667040932</c:v>
                </c:pt>
                <c:pt idx="56">
                  <c:v>-4.0680848850216815</c:v>
                </c:pt>
                <c:pt idx="57">
                  <c:v>-4.0588092248114354</c:v>
                </c:pt>
                <c:pt idx="58">
                  <c:v>-4.048376313268129</c:v>
                </c:pt>
                <c:pt idx="59">
                  <c:v>-4.0368425591094184</c:v>
                </c:pt>
                <c:pt idx="60">
                  <c:v>-4.024262232896576</c:v>
                </c:pt>
                <c:pt idx="61">
                  <c:v>-4.0106875441186824</c:v>
                </c:pt>
                <c:pt idx="62">
                  <c:v>-3.996168715485521</c:v>
                </c:pt>
                <c:pt idx="63">
                  <c:v>-3.9807540545331905</c:v>
                </c:pt>
                <c:pt idx="64">
                  <c:v>-3.9644900226425097</c:v>
                </c:pt>
                <c:pt idx="65">
                  <c:v>-3.9474213015663171</c:v>
                </c:pt>
                <c:pt idx="66">
                  <c:v>-3.929590857558062</c:v>
                </c:pt>
                <c:pt idx="67">
                  <c:v>-3.9110400031905108</c:v>
                </c:pt>
                <c:pt idx="68">
                  <c:v>-3.8918084569499265</c:v>
                </c:pt>
                <c:pt idx="69">
                  <c:v>-3.8719344006878273</c:v>
                </c:pt>
                <c:pt idx="70">
                  <c:v>-3.8514545350092293</c:v>
                </c:pt>
                <c:pt idx="71">
                  <c:v>-3.8304041326732765</c:v>
                </c:pt>
                <c:pt idx="72">
                  <c:v>-3.8088170900792404</c:v>
                </c:pt>
                <c:pt idx="73">
                  <c:v>-3.7867259769080919</c:v>
                </c:pt>
                <c:pt idx="74">
                  <c:v>-3.7641620839871397</c:v>
                </c:pt>
                <c:pt idx="75">
                  <c:v>-3.7411554694427118</c:v>
                </c:pt>
                <c:pt idx="76">
                  <c:v>-3.7177350032033369</c:v>
                </c:pt>
                <c:pt idx="77">
                  <c:v>-3.6939284099135419</c:v>
                </c:pt>
                <c:pt idx="78">
                  <c:v>-3.6697623103161159</c:v>
                </c:pt>
                <c:pt idx="79">
                  <c:v>-3.6452622611584786</c:v>
                </c:pt>
                <c:pt idx="80">
                  <c:v>-3.6204527936767148</c:v>
                </c:pt>
                <c:pt idx="81">
                  <c:v>-3.5953574507088248</c:v>
                </c:pt>
                <c:pt idx="82">
                  <c:v>-3.5699988224868027</c:v>
                </c:pt>
                <c:pt idx="83">
                  <c:v>-3.544398581155277</c:v>
                </c:pt>
                <c:pt idx="84">
                  <c:v>-3.5185775140627107</c:v>
                </c:pt>
                <c:pt idx="85">
                  <c:v>-3.4925555558693766</c:v>
                </c:pt>
                <c:pt idx="86">
                  <c:v>-3.4663518195147565</c:v>
                </c:pt>
                <c:pt idx="87">
                  <c:v>-3.4399846260853422</c:v>
                </c:pt>
                <c:pt idx="88">
                  <c:v>-3.4134715336223711</c:v>
                </c:pt>
                <c:pt idx="89">
                  <c:v>-3.3868293649075154</c:v>
                </c:pt>
                <c:pt idx="90">
                  <c:v>-3.3600742342631604</c:v>
                </c:pt>
                <c:pt idx="91">
                  <c:v>-3.3332215734025556</c:v>
                </c:pt>
                <c:pt idx="92">
                  <c:v>-3.3062861563638091</c:v>
                </c:pt>
                <c:pt idx="93">
                  <c:v>-3.2792821235604661</c:v>
                </c:pt>
                <c:pt idx="94">
                  <c:v>-3.2522230049801859</c:v>
                </c:pt>
                <c:pt idx="95">
                  <c:v>-3.2251217425619054</c:v>
                </c:pt>
                <c:pt idx="96">
                  <c:v>-3.197990711780732</c:v>
                </c:pt>
                <c:pt idx="97">
                  <c:v>-3.1708417424687845</c:v>
                </c:pt>
                <c:pt idx="98">
                  <c:v>-3.1436861388991049</c:v>
                </c:pt>
                <c:pt idx="99">
                  <c:v>-3.1165346991588594</c:v>
                </c:pt>
                <c:pt idx="100">
                  <c:v>-3.0893977338370178</c:v>
                </c:pt>
                <c:pt idx="101">
                  <c:v>-3.0622850840508327</c:v>
                </c:pt>
                <c:pt idx="102">
                  <c:v>-3.0352061388345373</c:v>
                </c:pt>
                <c:pt idx="103">
                  <c:v>-3.008169851912843</c:v>
                </c:pt>
                <c:pt idx="104">
                  <c:v>-2.9811847578809862</c:v>
                </c:pt>
                <c:pt idx="105">
                  <c:v>-2.9542589878123127</c:v>
                </c:pt>
                <c:pt idx="106">
                  <c:v>-2.9274002843136087</c:v>
                </c:pt>
                <c:pt idx="107">
                  <c:v>-2.9006160160476622</c:v>
                </c:pt>
                <c:pt idx="108">
                  <c:v>-2.8739131917418601</c:v>
                </c:pt>
                <c:pt idx="109">
                  <c:v>-2.8472984737009215</c:v>
                </c:pt>
                <c:pt idx="110">
                  <c:v>-2.8207781908412266</c:v>
                </c:pt>
                <c:pt idx="111">
                  <c:v>-2.7943583512636083</c:v>
                </c:pt>
                <c:pt idx="112">
                  <c:v>-2.7680446543807906</c:v>
                </c:pt>
                <c:pt idx="113">
                  <c:v>-2.7418425026151874</c:v>
                </c:pt>
                <c:pt idx="114">
                  <c:v>-2.7157570126821131</c:v>
                </c:pt>
                <c:pt idx="115">
                  <c:v>-2.689793026472989</c:v>
                </c:pt>
                <c:pt idx="116">
                  <c:v>-2.663955121552569</c:v>
                </c:pt>
                <c:pt idx="117">
                  <c:v>-2.6382476212837376</c:v>
                </c:pt>
                <c:pt idx="118">
                  <c:v>-2.6126746045929212</c:v>
                </c:pt>
                <c:pt idx="119">
                  <c:v>-2.5872399153887344</c:v>
                </c:pt>
                <c:pt idx="120">
                  <c:v>-2.5619471716459832</c:v>
                </c:pt>
                <c:pt idx="121">
                  <c:v>-2.5367997741667514</c:v>
                </c:pt>
                <c:pt idx="122">
                  <c:v>-2.5118009150298839</c:v>
                </c:pt>
                <c:pt idx="123">
                  <c:v>-2.4869535857397556</c:v>
                </c:pt>
                <c:pt idx="124">
                  <c:v>-2.4622605850848482</c:v>
                </c:pt>
                <c:pt idx="125">
                  <c:v>-2.4377245267162904</c:v>
                </c:pt>
                <c:pt idx="126">
                  <c:v>-2.4133478464561322</c:v>
                </c:pt>
                <c:pt idx="127">
                  <c:v>-2.3891328093448179</c:v>
                </c:pt>
                <c:pt idx="128">
                  <c:v>-2.3650815164369563</c:v>
                </c:pt>
                <c:pt idx="129">
                  <c:v>-2.3411959113541787</c:v>
                </c:pt>
                <c:pt idx="130">
                  <c:v>-2.3174777866035798</c:v>
                </c:pt>
                <c:pt idx="131">
                  <c:v>-2.2939287896699052</c:v>
                </c:pt>
                <c:pt idx="132">
                  <c:v>-2.2705504288894049</c:v>
                </c:pt>
                <c:pt idx="133">
                  <c:v>-2.2473440791129526</c:v>
                </c:pt>
                <c:pt idx="134">
                  <c:v>-2.2243109871658029</c:v>
                </c:pt>
                <c:pt idx="135">
                  <c:v>-2.2014522771110654</c:v>
                </c:pt>
                <c:pt idx="136">
                  <c:v>-2.1787689553237546</c:v>
                </c:pt>
                <c:pt idx="137">
                  <c:v>-2.1562619153820171</c:v>
                </c:pt>
                <c:pt idx="138">
                  <c:v>-2.133931942781921</c:v>
                </c:pt>
                <c:pt idx="139">
                  <c:v>-2.1117797194819561</c:v>
                </c:pt>
                <c:pt idx="140">
                  <c:v>-2.0898058282831773</c:v>
                </c:pt>
                <c:pt idx="141">
                  <c:v>-2.0680107570507453</c:v>
                </c:pt>
                <c:pt idx="142">
                  <c:v>-2.0463949027823785</c:v>
                </c:pt>
                <c:pt idx="143">
                  <c:v>-2.0249585755290656</c:v>
                </c:pt>
                <c:pt idx="144">
                  <c:v>-2.0037020021731844</c:v>
                </c:pt>
                <c:pt idx="145">
                  <c:v>-1.9826253300690146</c:v>
                </c:pt>
                <c:pt idx="146">
                  <c:v>-1.9617286305504391</c:v>
                </c:pt>
                <c:pt idx="147">
                  <c:v>-1.9410119023104659</c:v>
                </c:pt>
                <c:pt idx="148">
                  <c:v>-1.9204750746570514</c:v>
                </c:pt>
                <c:pt idx="149">
                  <c:v>-1.9001180106495434</c:v>
                </c:pt>
                <c:pt idx="150">
                  <c:v>-1.8799405101199034</c:v>
                </c:pt>
                <c:pt idx="151">
                  <c:v>-1.8599423125827472</c:v>
                </c:pt>
                <c:pt idx="152">
                  <c:v>-1.8401231000380769</c:v>
                </c:pt>
                <c:pt idx="153">
                  <c:v>-1.8204824996704578</c:v>
                </c:pt>
                <c:pt idx="154">
                  <c:v>-1.8010200864482608</c:v>
                </c:pt>
                <c:pt idx="155">
                  <c:v>-1.7817353856264679</c:v>
                </c:pt>
                <c:pt idx="156">
                  <c:v>-1.7626278751564075</c:v>
                </c:pt>
                <c:pt idx="157">
                  <c:v>-1.7436969880056874</c:v>
                </c:pt>
                <c:pt idx="158">
                  <c:v>-1.7249421143914521</c:v>
                </c:pt>
                <c:pt idx="159">
                  <c:v>-1.7063626039300184</c:v>
                </c:pt>
                <c:pt idx="160">
                  <c:v>-1.687957767705816</c:v>
                </c:pt>
                <c:pt idx="161">
                  <c:v>-1.6697268802624454</c:v>
                </c:pt>
                <c:pt idx="162">
                  <c:v>-1.6516691815186124</c:v>
                </c:pt>
                <c:pt idx="163">
                  <c:v>-1.6337838786115508</c:v>
                </c:pt>
                <c:pt idx="164">
                  <c:v>-1.6160701476704948</c:v>
                </c:pt>
                <c:pt idx="165">
                  <c:v>-1.598527135522654</c:v>
                </c:pt>
                <c:pt idx="166">
                  <c:v>-1.5811539613340613</c:v>
                </c:pt>
                <c:pt idx="167">
                  <c:v>-1.5639497181875965</c:v>
                </c:pt>
                <c:pt idx="168">
                  <c:v>-1.546913474600375</c:v>
                </c:pt>
                <c:pt idx="169">
                  <c:v>-1.5300442759826633</c:v>
                </c:pt>
                <c:pt idx="170">
                  <c:v>-1.5133411460403698</c:v>
                </c:pt>
                <c:pt idx="171">
                  <c:v>-1.4968030881230991</c:v>
                </c:pt>
                <c:pt idx="172">
                  <c:v>-1.4804290865196981</c:v>
                </c:pt>
                <c:pt idx="173">
                  <c:v>-1.4642181077031486</c:v>
                </c:pt>
                <c:pt idx="174">
                  <c:v>-1.4481691015265994</c:v>
                </c:pt>
                <c:pt idx="175">
                  <c:v>-1.4322810023722612</c:v>
                </c:pt>
                <c:pt idx="176">
                  <c:v>-1.4165527302548429</c:v>
                </c:pt>
                <c:pt idx="177">
                  <c:v>-1.4009831918811404</c:v>
                </c:pt>
                <c:pt idx="178">
                  <c:v>-1.3855712816673253</c:v>
                </c:pt>
                <c:pt idx="179">
                  <c:v>-1.3703158827154533</c:v>
                </c:pt>
                <c:pt idx="180">
                  <c:v>-1.3552158677506307</c:v>
                </c:pt>
                <c:pt idx="181">
                  <c:v>-1.3402701000202422</c:v>
                </c:pt>
                <c:pt idx="182">
                  <c:v>-1.3254774341565985</c:v>
                </c:pt>
                <c:pt idx="183">
                  <c:v>-1.31083671700431</c:v>
                </c:pt>
                <c:pt idx="184">
                  <c:v>-1.2963467884136373</c:v>
                </c:pt>
                <c:pt idx="185">
                  <c:v>-1.2820064820010448</c:v>
                </c:pt>
                <c:pt idx="186">
                  <c:v>-1.2678146258781404</c:v>
                </c:pt>
                <c:pt idx="187">
                  <c:v>-1.2537700433501118</c:v>
                </c:pt>
                <c:pt idx="188">
                  <c:v>-1.2398715535847908</c:v>
                </c:pt>
                <c:pt idx="189">
                  <c:v>-1.2261179722533668</c:v>
                </c:pt>
                <c:pt idx="190">
                  <c:v>-1.2125081121437906</c:v>
                </c:pt>
                <c:pt idx="191">
                  <c:v>-1.1990407837478638</c:v>
                </c:pt>
                <c:pt idx="192">
                  <c:v>-1.185714795822937</c:v>
                </c:pt>
                <c:pt idx="193">
                  <c:v>-1.1725289559291701</c:v>
                </c:pt>
                <c:pt idx="194">
                  <c:v>-1.1594820709432048</c:v>
                </c:pt>
                <c:pt idx="195">
                  <c:v>-1.1465729475491457</c:v>
                </c:pt>
                <c:pt idx="196">
                  <c:v>-1.1338003927076432</c:v>
                </c:pt>
                <c:pt idx="197">
                  <c:v>-1.1211632141038912</c:v>
                </c:pt>
                <c:pt idx="198">
                  <c:v>-1.1086602205753193</c:v>
                </c:pt>
                <c:pt idx="199">
                  <c:v>-1.0962902225197031</c:v>
                </c:pt>
                <c:pt idx="200">
                  <c:v>-1.0840520322844245</c:v>
                </c:pt>
                <c:pt idx="201">
                  <c:v>-1.0719444645375689</c:v>
                </c:pt>
                <c:pt idx="202">
                  <c:v>-1.0599663366215395</c:v>
                </c:pt>
                <c:pt idx="203">
                  <c:v>-1.0481164688898199</c:v>
                </c:pt>
                <c:pt idx="204">
                  <c:v>-1.0363936850275097</c:v>
                </c:pt>
                <c:pt idx="205">
                  <c:v>-1.0247968123562559</c:v>
                </c:pt>
                <c:pt idx="206">
                  <c:v>-1.0133246821241275</c:v>
                </c:pt>
                <c:pt idx="207">
                  <c:v>-1.0019761297810286</c:v>
                </c:pt>
                <c:pt idx="208">
                  <c:v>-0.99074999524016072</c:v>
                </c:pt>
                <c:pt idx="209">
                  <c:v>-0.97964512312607666</c:v>
                </c:pt>
                <c:pt idx="210">
                  <c:v>-0.96866036300982727</c:v>
                </c:pt>
                <c:pt idx="211">
                  <c:v>-0.95779456963167486</c:v>
                </c:pt>
                <c:pt idx="212">
                  <c:v>-0.94704660311185829</c:v>
                </c:pt>
                <c:pt idx="213">
                  <c:v>-0.93641532914985925</c:v>
                </c:pt>
                <c:pt idx="214">
                  <c:v>-0.92589961921259845</c:v>
                </c:pt>
                <c:pt idx="215">
                  <c:v>-0.91549835071198937</c:v>
                </c:pt>
                <c:pt idx="216">
                  <c:v>-0.90521040717226375</c:v>
                </c:pt>
                <c:pt idx="217">
                  <c:v>-0.89503467838745254</c:v>
                </c:pt>
                <c:pt idx="218">
                  <c:v>-0.88497006056939631</c:v>
                </c:pt>
                <c:pt idx="219">
                  <c:v>-0.87501545648667323</c:v>
                </c:pt>
                <c:pt idx="220">
                  <c:v>-0.86516977559476893</c:v>
                </c:pt>
                <c:pt idx="221">
                  <c:v>-0.85543193415785579</c:v>
                </c:pt>
                <c:pt idx="222">
                  <c:v>-0.84580085536248739</c:v>
                </c:pt>
                <c:pt idx="223">
                  <c:v>-0.83627546942354036</c:v>
                </c:pt>
                <c:pt idx="224">
                  <c:v>-0.82685471368270236</c:v>
                </c:pt>
                <c:pt idx="225">
                  <c:v>-0.81753753269980911</c:v>
                </c:pt>
                <c:pt idx="226">
                  <c:v>-0.80832287833729921</c:v>
                </c:pt>
                <c:pt idx="227">
                  <c:v>-0.79920970983808259</c:v>
                </c:pt>
                <c:pt idx="228">
                  <c:v>-0.79019699389706766</c:v>
                </c:pt>
                <c:pt idx="229">
                  <c:v>-0.78128370472661191</c:v>
                </c:pt>
                <c:pt idx="230">
                  <c:v>-0.77246882411615059</c:v>
                </c:pt>
                <c:pt idx="231">
                  <c:v>-0.76375134148621859</c:v>
                </c:pt>
                <c:pt idx="232">
                  <c:v>-0.75513025393712097</c:v>
                </c:pt>
                <c:pt idx="233">
                  <c:v>-0.74660456629244998</c:v>
                </c:pt>
                <c:pt idx="234">
                  <c:v>-0.73817329113767771</c:v>
                </c:pt>
                <c:pt idx="235">
                  <c:v>-0.72983544885402452</c:v>
                </c:pt>
                <c:pt idx="236">
                  <c:v>-0.72159006764779443</c:v>
                </c:pt>
                <c:pt idx="237">
                  <c:v>-0.71343618357538174</c:v>
                </c:pt>
                <c:pt idx="238">
                  <c:v>-0.70537284056412586</c:v>
                </c:pt>
                <c:pt idx="239">
                  <c:v>-0.69739909042918447</c:v>
                </c:pt>
                <c:pt idx="240">
                  <c:v>-0.6895139928866153</c:v>
                </c:pt>
                <c:pt idx="241">
                  <c:v>-0.68171661556280894</c:v>
                </c:pt>
                <c:pt idx="242">
                  <c:v>-0.67400603400045167</c:v>
                </c:pt>
                <c:pt idx="243">
                  <c:v>-0.66638133166115288</c:v>
                </c:pt>
                <c:pt idx="244">
                  <c:v>-0.65884159992490643</c:v>
                </c:pt>
                <c:pt idx="245">
                  <c:v>-0.65138593808650291</c:v>
                </c:pt>
                <c:pt idx="246">
                  <c:v>-0.64401345334905546</c:v>
                </c:pt>
                <c:pt idx="247">
                  <c:v>-0.63672326081474973</c:v>
                </c:pt>
                <c:pt idx="248">
                  <c:v>-0.62951448347295758</c:v>
                </c:pt>
                <c:pt idx="249">
                  <c:v>-0.62238625218583432</c:v>
                </c:pt>
                <c:pt idx="250">
                  <c:v>-0.61533770567151902</c:v>
                </c:pt>
                <c:pt idx="251">
                  <c:v>-0.60836799048504409</c:v>
                </c:pt>
                <c:pt idx="252">
                  <c:v>-0.60147626099707396</c:v>
                </c:pt>
                <c:pt idx="253">
                  <c:v>-0.59466167937057579</c:v>
                </c:pt>
                <c:pt idx="254">
                  <c:v>-0.58792341553551208</c:v>
                </c:pt>
                <c:pt idx="255">
                  <c:v>-0.5812606471616748</c:v>
                </c:pt>
                <c:pt idx="256">
                  <c:v>-0.57467255962973185</c:v>
                </c:pt>
                <c:pt idx="257">
                  <c:v>-0.56815834600059845</c:v>
                </c:pt>
                <c:pt idx="258">
                  <c:v>-0.56171720698320027</c:v>
                </c:pt>
                <c:pt idx="259">
                  <c:v>-0.55534835090072299</c:v>
                </c:pt>
                <c:pt idx="260">
                  <c:v>-0.54905099365544707</c:v>
                </c:pt>
                <c:pt idx="261">
                  <c:v>-0.54282435869217993</c:v>
                </c:pt>
                <c:pt idx="262">
                  <c:v>-0.5366676769604648</c:v>
                </c:pt>
                <c:pt idx="263">
                  <c:v>-0.53058018687553477</c:v>
                </c:pt>
                <c:pt idx="264">
                  <c:v>-0.52456113427816309</c:v>
                </c:pt>
                <c:pt idx="265">
                  <c:v>-0.51860977239338923</c:v>
                </c:pt>
                <c:pt idx="266">
                  <c:v>-0.51272536178829298</c:v>
                </c:pt>
                <c:pt idx="267">
                  <c:v>-0.5069071703287823</c:v>
                </c:pt>
                <c:pt idx="268">
                  <c:v>-0.50115447313551253</c:v>
                </c:pt>
                <c:pt idx="269">
                  <c:v>-0.49546655253894289</c:v>
                </c:pt>
                <c:pt idx="270">
                  <c:v>-0.48984269803365782</c:v>
                </c:pt>
                <c:pt idx="271">
                  <c:v>-0.48428220623193036</c:v>
                </c:pt>
                <c:pt idx="272">
                  <c:v>-0.47878438081663344</c:v>
                </c:pt>
                <c:pt idx="273">
                  <c:v>-0.47334853249348974</c:v>
                </c:pt>
                <c:pt idx="274">
                  <c:v>-0.46797397894278986</c:v>
                </c:pt>
                <c:pt idx="275">
                  <c:v>-0.46266004477053502</c:v>
                </c:pt>
                <c:pt idx="276">
                  <c:v>-0.45740606145911972</c:v>
                </c:pt>
                <c:pt idx="277">
                  <c:v>-0.45221136731751582</c:v>
                </c:pt>
                <c:pt idx="278">
                  <c:v>-0.44707530743110718</c:v>
                </c:pt>
                <c:pt idx="279">
                  <c:v>-0.44199723361109794</c:v>
                </c:pt>
                <c:pt idx="280">
                  <c:v>-0.43697650434362123</c:v>
                </c:pt>
                <c:pt idx="281">
                  <c:v>-0.43201248473850162</c:v>
                </c:pt>
                <c:pt idx="282">
                  <c:v>-0.42710454647779661</c:v>
                </c:pt>
                <c:pt idx="283">
                  <c:v>-0.42225206776407503</c:v>
                </c:pt>
                <c:pt idx="284">
                  <c:v>-0.41745443326847925</c:v>
                </c:pt>
                <c:pt idx="285">
                  <c:v>-0.41271103407863485</c:v>
                </c:pt>
                <c:pt idx="286">
                  <c:v>-0.40802126764638552</c:v>
                </c:pt>
                <c:pt idx="287">
                  <c:v>-0.40338453773544025</c:v>
                </c:pt>
                <c:pt idx="288">
                  <c:v>-0.39880025436887939</c:v>
                </c:pt>
                <c:pt idx="289">
                  <c:v>-0.39426783377662644</c:v>
                </c:pt>
                <c:pt idx="290">
                  <c:v>-0.38978669834284335</c:v>
                </c:pt>
                <c:pt idx="291">
                  <c:v>-0.38535627655333354</c:v>
                </c:pt>
                <c:pt idx="292">
                  <c:v>-0.38097600294290168</c:v>
                </c:pt>
                <c:pt idx="293">
                  <c:v>-0.37664531804275869</c:v>
                </c:pt>
                <c:pt idx="294">
                  <c:v>-0.37236366832794321</c:v>
                </c:pt>
                <c:pt idx="295">
                  <c:v>-0.36813050616482457</c:v>
                </c:pt>
                <c:pt idx="296">
                  <c:v>-0.36394528975864354</c:v>
                </c:pt>
                <c:pt idx="297">
                  <c:v>-0.35980748310117006</c:v>
                </c:pt>
                <c:pt idx="298">
                  <c:v>-0.35571655591844847</c:v>
                </c:pt>
                <c:pt idx="299">
                  <c:v>-0.35167198361868873</c:v>
                </c:pt>
                <c:pt idx="300">
                  <c:v>-0.34767324724026311</c:v>
                </c:pt>
                <c:pt idx="301">
                  <c:v>-0.343719833399875</c:v>
                </c:pt>
                <c:pt idx="302">
                  <c:v>-0.33981123424087789</c:v>
                </c:pt>
                <c:pt idx="303">
                  <c:v>-0.33594694738179443</c:v>
                </c:pt>
                <c:pt idx="304">
                  <c:v>-0.33212647586498717</c:v>
                </c:pt>
                <c:pt idx="305">
                  <c:v>-0.32834932810556239</c:v>
                </c:pt>
                <c:pt idx="306">
                  <c:v>-0.32461501784045871</c:v>
                </c:pt>
                <c:pt idx="307">
                  <c:v>-0.32092306407778864</c:v>
                </c:pt>
                <c:pt idx="308">
                  <c:v>-0.31727299104637441</c:v>
                </c:pt>
                <c:pt idx="309">
                  <c:v>-0.31366432814554801</c:v>
                </c:pt>
                <c:pt idx="310">
                  <c:v>-0.31009660989519283</c:v>
                </c:pt>
                <c:pt idx="311">
                  <c:v>-0.30656937588604272</c:v>
                </c:pt>
                <c:pt idx="312">
                  <c:v>-0.30308217073024513</c:v>
                </c:pt>
                <c:pt idx="313">
                  <c:v>-0.29963454401219775</c:v>
                </c:pt>
                <c:pt idx="314">
                  <c:v>-0.29622605023966181</c:v>
                </c:pt>
                <c:pt idx="315">
                  <c:v>-0.2928562487951637</c:v>
                </c:pt>
                <c:pt idx="316">
                  <c:v>-0.28952470388768581</c:v>
                </c:pt>
                <c:pt idx="317">
                  <c:v>-0.28623098450465567</c:v>
                </c:pt>
                <c:pt idx="318">
                  <c:v>-0.28297466436423646</c:v>
                </c:pt>
                <c:pt idx="319">
                  <c:v>-0.27975532186792662</c:v>
                </c:pt>
                <c:pt idx="320">
                  <c:v>-0.27657254005346965</c:v>
                </c:pt>
                <c:pt idx="321">
                  <c:v>-0.27342590654808163</c:v>
                </c:pt>
                <c:pt idx="322">
                  <c:v>-0.2703150135219981</c:v>
                </c:pt>
                <c:pt idx="323">
                  <c:v>-0.26723945764234563</c:v>
                </c:pt>
                <c:pt idx="324">
                  <c:v>-0.26419884002734001</c:v>
                </c:pt>
                <c:pt idx="325">
                  <c:v>-0.26119276620081489</c:v>
                </c:pt>
                <c:pt idx="326">
                  <c:v>-0.2582208460470844</c:v>
                </c:pt>
                <c:pt idx="327">
                  <c:v>-0.25528269376614232</c:v>
                </c:pt>
                <c:pt idx="328">
                  <c:v>-0.25237792782919477</c:v>
                </c:pt>
                <c:pt idx="329">
                  <c:v>-0.24950617093454089</c:v>
                </c:pt>
                <c:pt idx="330">
                  <c:v>-0.24666704996378833</c:v>
                </c:pt>
                <c:pt idx="331">
                  <c:v>-0.24386019593841704</c:v>
                </c:pt>
                <c:pt idx="332">
                  <c:v>-0.24108524397668563</c:v>
                </c:pt>
                <c:pt idx="333">
                  <c:v>-0.23834183325088781</c:v>
                </c:pt>
                <c:pt idx="334">
                  <c:v>-0.23562960694494994</c:v>
                </c:pt>
                <c:pt idx="335">
                  <c:v>-0.23294821221238507</c:v>
                </c:pt>
                <c:pt idx="336">
                  <c:v>-0.23029730013458918</c:v>
                </c:pt>
                <c:pt idx="337">
                  <c:v>-0.22767652567949087</c:v>
                </c:pt>
                <c:pt idx="338">
                  <c:v>-0.22508554766054942</c:v>
                </c:pt>
                <c:pt idx="339">
                  <c:v>-0.22252402869610424</c:v>
                </c:pt>
                <c:pt idx="340">
                  <c:v>-0.21999163516907336</c:v>
                </c:pt>
                <c:pt idx="341">
                  <c:v>-0.21748803718700307</c:v>
                </c:pt>
                <c:pt idx="342">
                  <c:v>-0.21501290854246669</c:v>
                </c:pt>
                <c:pt idx="343">
                  <c:v>-0.21256592667381408</c:v>
                </c:pt>
                <c:pt idx="344">
                  <c:v>-0.21014677262626949</c:v>
                </c:pt>
                <c:pt idx="345">
                  <c:v>-0.20775513101337867</c:v>
                </c:pt>
                <c:pt idx="346">
                  <c:v>-0.20539068997880314</c:v>
                </c:pt>
                <c:pt idx="347">
                  <c:v>-0.20305314115846285</c:v>
                </c:pt>
                <c:pt idx="348">
                  <c:v>-0.20074217964302429</c:v>
                </c:pt>
                <c:pt idx="349">
                  <c:v>-0.19845750394073403</c:v>
                </c:pt>
                <c:pt idx="350">
                  <c:v>-0.19619881594059715</c:v>
                </c:pt>
                <c:pt idx="351">
                  <c:v>-0.19396582087589787</c:v>
                </c:pt>
                <c:pt idx="352">
                  <c:v>-0.19175822728806302</c:v>
                </c:pt>
                <c:pt idx="353">
                  <c:v>-0.18957574699086502</c:v>
                </c:pt>
                <c:pt idx="354">
                  <c:v>-0.18741809503496626</c:v>
                </c:pt>
                <c:pt idx="355">
                  <c:v>-0.18528498967279686</c:v>
                </c:pt>
                <c:pt idx="356">
                  <c:v>-0.18317615232377454</c:v>
                </c:pt>
                <c:pt idx="357">
                  <c:v>-0.18109130753985392</c:v>
                </c:pt>
                <c:pt idx="358">
                  <c:v>-0.17903018297141182</c:v>
                </c:pt>
                <c:pt idx="359">
                  <c:v>-0.17699250933346247</c:v>
                </c:pt>
                <c:pt idx="360">
                  <c:v>-0.17497802037220392</c:v>
                </c:pt>
                <c:pt idx="361">
                  <c:v>-0.17298645283188879</c:v>
                </c:pt>
                <c:pt idx="362">
                  <c:v>-0.1710175464220258</c:v>
                </c:pt>
                <c:pt idx="363">
                  <c:v>-0.1690710437849009</c:v>
                </c:pt>
                <c:pt idx="364">
                  <c:v>-0.16714669046342198</c:v>
                </c:pt>
                <c:pt idx="365">
                  <c:v>-0.16524423486928597</c:v>
                </c:pt>
                <c:pt idx="366">
                  <c:v>-0.16336342825145944</c:v>
                </c:pt>
                <c:pt idx="367">
                  <c:v>-0.16150402466497937</c:v>
                </c:pt>
                <c:pt idx="368">
                  <c:v>-0.15966578094006578</c:v>
                </c:pt>
                <c:pt idx="369">
                  <c:v>-0.15784845665154665</c:v>
                </c:pt>
                <c:pt idx="370">
                  <c:v>-0.15605181408859267</c:v>
                </c:pt>
                <c:pt idx="371">
                  <c:v>-0.15427561822475983</c:v>
                </c:pt>
                <c:pt idx="372">
                  <c:v>-0.1525196366883366</c:v>
                </c:pt>
                <c:pt idx="373">
                  <c:v>-0.15078363973299538</c:v>
                </c:pt>
                <c:pt idx="374">
                  <c:v>-0.14906740020874396</c:v>
                </c:pt>
                <c:pt idx="375">
                  <c:v>-0.14737069353317636</c:v>
                </c:pt>
                <c:pt idx="376">
                  <c:v>-0.14569329766302011</c:v>
                </c:pt>
                <c:pt idx="377">
                  <c:v>-0.14403499306597711</c:v>
                </c:pt>
                <c:pt idx="378">
                  <c:v>-0.14239556269285747</c:v>
                </c:pt>
                <c:pt idx="379">
                  <c:v>-0.14077479195000231</c:v>
                </c:pt>
                <c:pt idx="380">
                  <c:v>-0.13917246867199373</c:v>
                </c:pt>
                <c:pt idx="381">
                  <c:v>-0.13758838309465121</c:v>
                </c:pt>
                <c:pt idx="382">
                  <c:v>-0.13602232782830787</c:v>
                </c:pt>
                <c:pt idx="383">
                  <c:v>-0.13447409783137126</c:v>
                </c:pt>
                <c:pt idx="384">
                  <c:v>-0.13294349038415812</c:v>
                </c:pt>
                <c:pt idx="385">
                  <c:v>-0.13143030506300765</c:v>
                </c:pt>
                <c:pt idx="386">
                  <c:v>-0.12993434371466689</c:v>
                </c:pt>
                <c:pt idx="387">
                  <c:v>-0.1284554104309483</c:v>
                </c:pt>
                <c:pt idx="388">
                  <c:v>-0.12699331152365381</c:v>
                </c:pt>
                <c:pt idx="389">
                  <c:v>-0.12554785549976843</c:v>
                </c:pt>
                <c:pt idx="390">
                  <c:v>-0.12411885303691593</c:v>
                </c:pt>
                <c:pt idx="391">
                  <c:v>-0.12270611695907538</c:v>
                </c:pt>
                <c:pt idx="392">
                  <c:v>-0.12130946221256053</c:v>
                </c:pt>
                <c:pt idx="393">
                  <c:v>-0.11992870584225235</c:v>
                </c:pt>
                <c:pt idx="394">
                  <c:v>-0.11856366696808869</c:v>
                </c:pt>
                <c:pt idx="395">
                  <c:v>-0.117214166761806</c:v>
                </c:pt>
                <c:pt idx="396">
                  <c:v>-0.11588002842393078</c:v>
                </c:pt>
                <c:pt idx="397">
                  <c:v>-0.11456107716101897</c:v>
                </c:pt>
                <c:pt idx="398">
                  <c:v>-0.11325714016314103</c:v>
                </c:pt>
                <c:pt idx="399">
                  <c:v>-0.11196804658161025</c:v>
                </c:pt>
                <c:pt idx="400">
                  <c:v>-0.11069362750695189</c:v>
                </c:pt>
                <c:pt idx="401">
                  <c:v>-0.1094337159471109</c:v>
                </c:pt>
                <c:pt idx="402">
                  <c:v>-0.1081881468058967</c:v>
                </c:pt>
                <c:pt idx="403">
                  <c:v>-0.10695675686166095</c:v>
                </c:pt>
                <c:pt idx="404">
                  <c:v>-0.10573938474620849</c:v>
                </c:pt>
                <c:pt idx="405">
                  <c:v>-0.10453587092393736</c:v>
                </c:pt>
                <c:pt idx="406">
                  <c:v>-0.10334605767120603</c:v>
                </c:pt>
                <c:pt idx="407">
                  <c:v>-0.10216978905592623</c:v>
                </c:pt>
                <c:pt idx="408">
                  <c:v>-0.10100691091737965</c:v>
                </c:pt>
                <c:pt idx="409">
                  <c:v>-9.9857270846252885E-2</c:v>
                </c:pt>
                <c:pt idx="410">
                  <c:v>-9.8720718164894944E-2</c:v>
                </c:pt>
                <c:pt idx="411">
                  <c:v>-9.7597103907787336E-2</c:v>
                </c:pt>
                <c:pt idx="412">
                  <c:v>-9.6486280802231664E-2</c:v>
                </c:pt>
                <c:pt idx="413">
                  <c:v>-9.5388103249247305E-2</c:v>
                </c:pt>
                <c:pt idx="414">
                  <c:v>-9.4302427304680497E-2</c:v>
                </c:pt>
                <c:pt idx="415">
                  <c:v>-9.3229110660521114E-2</c:v>
                </c:pt>
                <c:pt idx="416">
                  <c:v>-9.2168012626424559E-2</c:v>
                </c:pt>
                <c:pt idx="417">
                  <c:v>-9.1118994111439339E-2</c:v>
                </c:pt>
                <c:pt idx="418">
                  <c:v>-9.0081917605933537E-2</c:v>
                </c:pt>
                <c:pt idx="419">
                  <c:v>-8.9056647163724523E-2</c:v>
                </c:pt>
                <c:pt idx="420">
                  <c:v>-8.8043048384402967E-2</c:v>
                </c:pt>
                <c:pt idx="421">
                  <c:v>-8.7040988395854682E-2</c:v>
                </c:pt>
                <c:pt idx="422">
                  <c:v>-8.6050335836975536E-2</c:v>
                </c:pt>
                <c:pt idx="423">
                  <c:v>-8.507096084057747E-2</c:v>
                </c:pt>
                <c:pt idx="424">
                  <c:v>-8.4102735016484673E-2</c:v>
                </c:pt>
                <c:pt idx="425">
                  <c:v>-8.3145531434817788E-2</c:v>
                </c:pt>
                <c:pt idx="426">
                  <c:v>-8.2199224609462704E-2</c:v>
                </c:pt>
                <c:pt idx="427">
                  <c:v>-8.1263690481724646E-2</c:v>
                </c:pt>
                <c:pt idx="428">
                  <c:v>-8.0338806404162758E-2</c:v>
                </c:pt>
                <c:pt idx="429">
                  <c:v>-7.9424451124605611E-2</c:v>
                </c:pt>
                <c:pt idx="430">
                  <c:v>-7.8520504770344654E-2</c:v>
                </c:pt>
                <c:pt idx="431">
                  <c:v>-7.7626848832503439E-2</c:v>
                </c:pt>
                <c:pt idx="432">
                  <c:v>-7.6743366150581652E-2</c:v>
                </c:pt>
                <c:pt idx="433">
                  <c:v>-7.586994089717175E-2</c:v>
                </c:pt>
                <c:pt idx="434">
                  <c:v>-7.5006458562845796E-2</c:v>
                </c:pt>
                <c:pt idx="435">
                  <c:v>-7.4152805941211597E-2</c:v>
                </c:pt>
                <c:pt idx="436">
                  <c:v>-7.3308871114136046E-2</c:v>
                </c:pt>
                <c:pt idx="437">
                  <c:v>-7.2474543437133609E-2</c:v>
                </c:pt>
                <c:pt idx="438">
                  <c:v>-7.1649713524917946E-2</c:v>
                </c:pt>
                <c:pt idx="439">
                  <c:v>-7.0834273237115844E-2</c:v>
                </c:pt>
                <c:pt idx="440">
                  <c:v>-7.002811566414191E-2</c:v>
                </c:pt>
                <c:pt idx="441">
                  <c:v>-6.9231135113229827E-2</c:v>
                </c:pt>
                <c:pt idx="442">
                  <c:v>-6.8443227094621903E-2</c:v>
                </c:pt>
                <c:pt idx="443">
                  <c:v>-6.766428830791299E-2</c:v>
                </c:pt>
                <c:pt idx="444">
                  <c:v>-6.689421662854754E-2</c:v>
                </c:pt>
                <c:pt idx="445">
                  <c:v>-6.6132911094468533E-2</c:v>
                </c:pt>
                <c:pt idx="446">
                  <c:v>-6.5380271892916814E-2</c:v>
                </c:pt>
                <c:pt idx="447">
                  <c:v>-6.4636200347377951E-2</c:v>
                </c:pt>
                <c:pt idx="448">
                  <c:v>-6.3900598904676434E-2</c:v>
                </c:pt>
                <c:pt idx="449">
                  <c:v>-6.3173371122215105E-2</c:v>
                </c:pt>
                <c:pt idx="450">
                  <c:v>-6.2454421655358153E-2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2EC-4A4A-B947-4F7BFFF967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Distance, r (Angstrom)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0431210249662197"/>
              <c:y val="0.92937714586767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 val="autoZero"/>
        <c:crossBetween val="midCat"/>
        <c:minorUnit val="0.5"/>
      </c:valAx>
      <c:valAx>
        <c:axId val="206858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Binding energy, Eu</a:t>
                </a:r>
                <a:r>
                  <a:rPr lang="en-US" baseline="0"/>
                  <a:t> (eV/atom)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9469150863184355E-2"/>
              <c:y val="0.23017759546573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754207610841102"/>
          <c:y val="0.69753372092924593"/>
          <c:w val="0.22723277514838947"/>
          <c:h val="0.1736049898236984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(Eu* vs. a*)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080565260468273"/>
          <c:y val="0.15476851851851853"/>
          <c:w val="0.80073265519921599"/>
          <c:h val="0.701712962962962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fit_4NN_BCC!$D$19:$D$469</c:f>
              <c:numCache>
                <c:formatCode>0.00</c:formatCode>
                <c:ptCount val="45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  <c:pt idx="101">
                  <c:v>1.02</c:v>
                </c:pt>
                <c:pt idx="102">
                  <c:v>1.04</c:v>
                </c:pt>
                <c:pt idx="103">
                  <c:v>1.06</c:v>
                </c:pt>
                <c:pt idx="104">
                  <c:v>1.08</c:v>
                </c:pt>
                <c:pt idx="105">
                  <c:v>1.1000000000000001</c:v>
                </c:pt>
                <c:pt idx="106">
                  <c:v>1.1200000000000001</c:v>
                </c:pt>
                <c:pt idx="107">
                  <c:v>1.1399999999999999</c:v>
                </c:pt>
                <c:pt idx="108">
                  <c:v>1.1599999999999999</c:v>
                </c:pt>
                <c:pt idx="109">
                  <c:v>1.18</c:v>
                </c:pt>
                <c:pt idx="110">
                  <c:v>1.2</c:v>
                </c:pt>
                <c:pt idx="111">
                  <c:v>1.22</c:v>
                </c:pt>
                <c:pt idx="112">
                  <c:v>1.24</c:v>
                </c:pt>
                <c:pt idx="113">
                  <c:v>1.26</c:v>
                </c:pt>
                <c:pt idx="114">
                  <c:v>1.28</c:v>
                </c:pt>
                <c:pt idx="115">
                  <c:v>1.3</c:v>
                </c:pt>
                <c:pt idx="116">
                  <c:v>1.32</c:v>
                </c:pt>
                <c:pt idx="117">
                  <c:v>1.34</c:v>
                </c:pt>
                <c:pt idx="118">
                  <c:v>1.36</c:v>
                </c:pt>
                <c:pt idx="119">
                  <c:v>1.38</c:v>
                </c:pt>
                <c:pt idx="120">
                  <c:v>1.4</c:v>
                </c:pt>
                <c:pt idx="121">
                  <c:v>1.42</c:v>
                </c:pt>
                <c:pt idx="122">
                  <c:v>1.44</c:v>
                </c:pt>
                <c:pt idx="123">
                  <c:v>1.46</c:v>
                </c:pt>
                <c:pt idx="124">
                  <c:v>1.48</c:v>
                </c:pt>
                <c:pt idx="125">
                  <c:v>1.5</c:v>
                </c:pt>
                <c:pt idx="126">
                  <c:v>1.52</c:v>
                </c:pt>
                <c:pt idx="127">
                  <c:v>1.54</c:v>
                </c:pt>
                <c:pt idx="128">
                  <c:v>1.56</c:v>
                </c:pt>
                <c:pt idx="129">
                  <c:v>1.58</c:v>
                </c:pt>
                <c:pt idx="130">
                  <c:v>1.6</c:v>
                </c:pt>
                <c:pt idx="131">
                  <c:v>1.62</c:v>
                </c:pt>
                <c:pt idx="132">
                  <c:v>1.64</c:v>
                </c:pt>
                <c:pt idx="133">
                  <c:v>1.66</c:v>
                </c:pt>
                <c:pt idx="134">
                  <c:v>1.68</c:v>
                </c:pt>
                <c:pt idx="135">
                  <c:v>1.7</c:v>
                </c:pt>
                <c:pt idx="136">
                  <c:v>1.72</c:v>
                </c:pt>
                <c:pt idx="137">
                  <c:v>1.74</c:v>
                </c:pt>
                <c:pt idx="138">
                  <c:v>1.76</c:v>
                </c:pt>
                <c:pt idx="139">
                  <c:v>1.78</c:v>
                </c:pt>
                <c:pt idx="140">
                  <c:v>1.8</c:v>
                </c:pt>
                <c:pt idx="141">
                  <c:v>1.82</c:v>
                </c:pt>
                <c:pt idx="142">
                  <c:v>1.84</c:v>
                </c:pt>
                <c:pt idx="143">
                  <c:v>1.86</c:v>
                </c:pt>
                <c:pt idx="144">
                  <c:v>1.88</c:v>
                </c:pt>
                <c:pt idx="145">
                  <c:v>1.9</c:v>
                </c:pt>
                <c:pt idx="146">
                  <c:v>1.92</c:v>
                </c:pt>
                <c:pt idx="147">
                  <c:v>1.94</c:v>
                </c:pt>
                <c:pt idx="148">
                  <c:v>1.96</c:v>
                </c:pt>
                <c:pt idx="149">
                  <c:v>1.98</c:v>
                </c:pt>
                <c:pt idx="150">
                  <c:v>2</c:v>
                </c:pt>
                <c:pt idx="151">
                  <c:v>2.02</c:v>
                </c:pt>
                <c:pt idx="152">
                  <c:v>2.04</c:v>
                </c:pt>
                <c:pt idx="153">
                  <c:v>2.06</c:v>
                </c:pt>
                <c:pt idx="154">
                  <c:v>2.08</c:v>
                </c:pt>
                <c:pt idx="155">
                  <c:v>2.1</c:v>
                </c:pt>
                <c:pt idx="156">
                  <c:v>2.12</c:v>
                </c:pt>
                <c:pt idx="157">
                  <c:v>2.14</c:v>
                </c:pt>
                <c:pt idx="158">
                  <c:v>2.16</c:v>
                </c:pt>
                <c:pt idx="159">
                  <c:v>2.1800000000000002</c:v>
                </c:pt>
                <c:pt idx="160">
                  <c:v>2.2000000000000002</c:v>
                </c:pt>
                <c:pt idx="161">
                  <c:v>2.2200000000000002</c:v>
                </c:pt>
                <c:pt idx="162">
                  <c:v>2.2400000000000002</c:v>
                </c:pt>
                <c:pt idx="163">
                  <c:v>2.2599999999999998</c:v>
                </c:pt>
                <c:pt idx="164">
                  <c:v>2.2799999999999998</c:v>
                </c:pt>
                <c:pt idx="165">
                  <c:v>2.2999999999999998</c:v>
                </c:pt>
                <c:pt idx="166">
                  <c:v>2.3199999999999998</c:v>
                </c:pt>
                <c:pt idx="167">
                  <c:v>2.34</c:v>
                </c:pt>
                <c:pt idx="168">
                  <c:v>2.36</c:v>
                </c:pt>
                <c:pt idx="169">
                  <c:v>2.38</c:v>
                </c:pt>
                <c:pt idx="170">
                  <c:v>2.4</c:v>
                </c:pt>
                <c:pt idx="171">
                  <c:v>2.42</c:v>
                </c:pt>
                <c:pt idx="172">
                  <c:v>2.44</c:v>
                </c:pt>
                <c:pt idx="173">
                  <c:v>2.46</c:v>
                </c:pt>
                <c:pt idx="174">
                  <c:v>2.48</c:v>
                </c:pt>
                <c:pt idx="175">
                  <c:v>2.5</c:v>
                </c:pt>
                <c:pt idx="176">
                  <c:v>2.52</c:v>
                </c:pt>
                <c:pt idx="177">
                  <c:v>2.54</c:v>
                </c:pt>
                <c:pt idx="178">
                  <c:v>2.56</c:v>
                </c:pt>
                <c:pt idx="179">
                  <c:v>2.58</c:v>
                </c:pt>
                <c:pt idx="180">
                  <c:v>2.6</c:v>
                </c:pt>
                <c:pt idx="181">
                  <c:v>2.62</c:v>
                </c:pt>
                <c:pt idx="182">
                  <c:v>2.64</c:v>
                </c:pt>
                <c:pt idx="183">
                  <c:v>2.66</c:v>
                </c:pt>
                <c:pt idx="184">
                  <c:v>2.68</c:v>
                </c:pt>
                <c:pt idx="185">
                  <c:v>2.7</c:v>
                </c:pt>
                <c:pt idx="186">
                  <c:v>2.72</c:v>
                </c:pt>
                <c:pt idx="187">
                  <c:v>2.74</c:v>
                </c:pt>
                <c:pt idx="188">
                  <c:v>2.76</c:v>
                </c:pt>
                <c:pt idx="189">
                  <c:v>2.78</c:v>
                </c:pt>
                <c:pt idx="190">
                  <c:v>2.8</c:v>
                </c:pt>
                <c:pt idx="191">
                  <c:v>2.82</c:v>
                </c:pt>
                <c:pt idx="192">
                  <c:v>2.84</c:v>
                </c:pt>
                <c:pt idx="193">
                  <c:v>2.86</c:v>
                </c:pt>
                <c:pt idx="194">
                  <c:v>2.88</c:v>
                </c:pt>
                <c:pt idx="195">
                  <c:v>2.9</c:v>
                </c:pt>
                <c:pt idx="196">
                  <c:v>2.92</c:v>
                </c:pt>
                <c:pt idx="197">
                  <c:v>2.94</c:v>
                </c:pt>
                <c:pt idx="198">
                  <c:v>2.96</c:v>
                </c:pt>
                <c:pt idx="199">
                  <c:v>2.98</c:v>
                </c:pt>
                <c:pt idx="200">
                  <c:v>3</c:v>
                </c:pt>
                <c:pt idx="201">
                  <c:v>3.02</c:v>
                </c:pt>
                <c:pt idx="202">
                  <c:v>3.04</c:v>
                </c:pt>
                <c:pt idx="203">
                  <c:v>3.06</c:v>
                </c:pt>
                <c:pt idx="204">
                  <c:v>3.08</c:v>
                </c:pt>
                <c:pt idx="205">
                  <c:v>3.1</c:v>
                </c:pt>
                <c:pt idx="206">
                  <c:v>3.12</c:v>
                </c:pt>
                <c:pt idx="207">
                  <c:v>3.14</c:v>
                </c:pt>
                <c:pt idx="208">
                  <c:v>3.16</c:v>
                </c:pt>
                <c:pt idx="209">
                  <c:v>3.18</c:v>
                </c:pt>
                <c:pt idx="210">
                  <c:v>3.2</c:v>
                </c:pt>
                <c:pt idx="211">
                  <c:v>3.22</c:v>
                </c:pt>
                <c:pt idx="212">
                  <c:v>3.24</c:v>
                </c:pt>
                <c:pt idx="213">
                  <c:v>3.26</c:v>
                </c:pt>
                <c:pt idx="214">
                  <c:v>3.28</c:v>
                </c:pt>
                <c:pt idx="215">
                  <c:v>3.3</c:v>
                </c:pt>
                <c:pt idx="216">
                  <c:v>3.32</c:v>
                </c:pt>
                <c:pt idx="217">
                  <c:v>3.34</c:v>
                </c:pt>
                <c:pt idx="218">
                  <c:v>3.36</c:v>
                </c:pt>
                <c:pt idx="219">
                  <c:v>3.38</c:v>
                </c:pt>
                <c:pt idx="220">
                  <c:v>3.4</c:v>
                </c:pt>
                <c:pt idx="221">
                  <c:v>3.42</c:v>
                </c:pt>
                <c:pt idx="222">
                  <c:v>3.44</c:v>
                </c:pt>
                <c:pt idx="223">
                  <c:v>3.46</c:v>
                </c:pt>
                <c:pt idx="224">
                  <c:v>3.48</c:v>
                </c:pt>
                <c:pt idx="225">
                  <c:v>3.5</c:v>
                </c:pt>
                <c:pt idx="226">
                  <c:v>3.52</c:v>
                </c:pt>
                <c:pt idx="227">
                  <c:v>3.54</c:v>
                </c:pt>
                <c:pt idx="228">
                  <c:v>3.56</c:v>
                </c:pt>
                <c:pt idx="229">
                  <c:v>3.58</c:v>
                </c:pt>
                <c:pt idx="230">
                  <c:v>3.6</c:v>
                </c:pt>
                <c:pt idx="231">
                  <c:v>3.62</c:v>
                </c:pt>
                <c:pt idx="232">
                  <c:v>3.64</c:v>
                </c:pt>
                <c:pt idx="233">
                  <c:v>3.66</c:v>
                </c:pt>
                <c:pt idx="234">
                  <c:v>3.68</c:v>
                </c:pt>
                <c:pt idx="235">
                  <c:v>3.7</c:v>
                </c:pt>
                <c:pt idx="236">
                  <c:v>3.72</c:v>
                </c:pt>
                <c:pt idx="237">
                  <c:v>3.74</c:v>
                </c:pt>
                <c:pt idx="238">
                  <c:v>3.76</c:v>
                </c:pt>
                <c:pt idx="239">
                  <c:v>3.78</c:v>
                </c:pt>
                <c:pt idx="240">
                  <c:v>3.8</c:v>
                </c:pt>
                <c:pt idx="241">
                  <c:v>3.82</c:v>
                </c:pt>
                <c:pt idx="242">
                  <c:v>3.84</c:v>
                </c:pt>
                <c:pt idx="243">
                  <c:v>3.86</c:v>
                </c:pt>
                <c:pt idx="244">
                  <c:v>3.88</c:v>
                </c:pt>
                <c:pt idx="245">
                  <c:v>3.9</c:v>
                </c:pt>
                <c:pt idx="246">
                  <c:v>3.92</c:v>
                </c:pt>
                <c:pt idx="247">
                  <c:v>3.94</c:v>
                </c:pt>
                <c:pt idx="248">
                  <c:v>3.96</c:v>
                </c:pt>
                <c:pt idx="249">
                  <c:v>3.98</c:v>
                </c:pt>
                <c:pt idx="250">
                  <c:v>4</c:v>
                </c:pt>
                <c:pt idx="251">
                  <c:v>4.0199999999999996</c:v>
                </c:pt>
                <c:pt idx="252">
                  <c:v>4.04</c:v>
                </c:pt>
                <c:pt idx="253">
                  <c:v>4.0599999999999996</c:v>
                </c:pt>
                <c:pt idx="254">
                  <c:v>4.08</c:v>
                </c:pt>
                <c:pt idx="255">
                  <c:v>4.0999999999999996</c:v>
                </c:pt>
                <c:pt idx="256">
                  <c:v>4.12</c:v>
                </c:pt>
                <c:pt idx="257">
                  <c:v>4.1399999999999997</c:v>
                </c:pt>
                <c:pt idx="258">
                  <c:v>4.16</c:v>
                </c:pt>
                <c:pt idx="259">
                  <c:v>4.1800000000000104</c:v>
                </c:pt>
                <c:pt idx="260">
                  <c:v>4.2</c:v>
                </c:pt>
                <c:pt idx="261">
                  <c:v>4.22</c:v>
                </c:pt>
                <c:pt idx="262">
                  <c:v>4.24</c:v>
                </c:pt>
                <c:pt idx="263">
                  <c:v>4.2600000000000096</c:v>
                </c:pt>
                <c:pt idx="264">
                  <c:v>4.28</c:v>
                </c:pt>
                <c:pt idx="265">
                  <c:v>4.3</c:v>
                </c:pt>
                <c:pt idx="266">
                  <c:v>4.32</c:v>
                </c:pt>
                <c:pt idx="267">
                  <c:v>4.3400000000000096</c:v>
                </c:pt>
                <c:pt idx="268">
                  <c:v>4.3600000000000003</c:v>
                </c:pt>
                <c:pt idx="269">
                  <c:v>4.38</c:v>
                </c:pt>
                <c:pt idx="270">
                  <c:v>4.4000000000000004</c:v>
                </c:pt>
                <c:pt idx="271">
                  <c:v>4.4200000000000097</c:v>
                </c:pt>
                <c:pt idx="272">
                  <c:v>4.4400000000000004</c:v>
                </c:pt>
                <c:pt idx="273">
                  <c:v>4.46</c:v>
                </c:pt>
                <c:pt idx="274">
                  <c:v>4.4800000000000004</c:v>
                </c:pt>
                <c:pt idx="275">
                  <c:v>4.5000000000000098</c:v>
                </c:pt>
                <c:pt idx="276">
                  <c:v>4.5199999999999996</c:v>
                </c:pt>
                <c:pt idx="277">
                  <c:v>4.54</c:v>
                </c:pt>
                <c:pt idx="278">
                  <c:v>4.5599999999999996</c:v>
                </c:pt>
                <c:pt idx="279">
                  <c:v>4.5800000000000098</c:v>
                </c:pt>
                <c:pt idx="280">
                  <c:v>4.5999999999999996</c:v>
                </c:pt>
                <c:pt idx="281">
                  <c:v>4.62</c:v>
                </c:pt>
                <c:pt idx="282">
                  <c:v>4.6400000000000103</c:v>
                </c:pt>
                <c:pt idx="283">
                  <c:v>4.6600000000000099</c:v>
                </c:pt>
                <c:pt idx="284">
                  <c:v>4.6800000000000104</c:v>
                </c:pt>
                <c:pt idx="285">
                  <c:v>4.7</c:v>
                </c:pt>
                <c:pt idx="286">
                  <c:v>4.7200000000000104</c:v>
                </c:pt>
                <c:pt idx="287">
                  <c:v>4.74000000000001</c:v>
                </c:pt>
                <c:pt idx="288">
                  <c:v>4.7600000000000096</c:v>
                </c:pt>
                <c:pt idx="289">
                  <c:v>4.78</c:v>
                </c:pt>
                <c:pt idx="290">
                  <c:v>4.8000000000000096</c:v>
                </c:pt>
                <c:pt idx="291">
                  <c:v>4.8200000000000101</c:v>
                </c:pt>
                <c:pt idx="292">
                  <c:v>4.8400000000000096</c:v>
                </c:pt>
                <c:pt idx="293">
                  <c:v>4.8600000000000003</c:v>
                </c:pt>
                <c:pt idx="294">
                  <c:v>4.8800000000000097</c:v>
                </c:pt>
                <c:pt idx="295">
                  <c:v>4.9000000000000101</c:v>
                </c:pt>
                <c:pt idx="296">
                  <c:v>4.9200000000000097</c:v>
                </c:pt>
                <c:pt idx="297">
                  <c:v>4.9400000000000004</c:v>
                </c:pt>
                <c:pt idx="298">
                  <c:v>4.9600000000000097</c:v>
                </c:pt>
                <c:pt idx="299">
                  <c:v>4.9800000000000102</c:v>
                </c:pt>
                <c:pt idx="300">
                  <c:v>5.0000000000000098</c:v>
                </c:pt>
                <c:pt idx="301">
                  <c:v>5.0199999999999996</c:v>
                </c:pt>
                <c:pt idx="302">
                  <c:v>5.0400000000000098</c:v>
                </c:pt>
                <c:pt idx="303">
                  <c:v>5.0600000000000103</c:v>
                </c:pt>
                <c:pt idx="304">
                  <c:v>5.0800000000000098</c:v>
                </c:pt>
                <c:pt idx="305">
                  <c:v>5.0999999999999996</c:v>
                </c:pt>
                <c:pt idx="306">
                  <c:v>5.1200000000000099</c:v>
                </c:pt>
                <c:pt idx="307">
                  <c:v>5.1400000000000103</c:v>
                </c:pt>
                <c:pt idx="308">
                  <c:v>5.1600000000000099</c:v>
                </c:pt>
                <c:pt idx="309">
                  <c:v>5.1800000000000104</c:v>
                </c:pt>
                <c:pt idx="310">
                  <c:v>5.2000000000000099</c:v>
                </c:pt>
                <c:pt idx="311">
                  <c:v>5.2200000000000104</c:v>
                </c:pt>
                <c:pt idx="312">
                  <c:v>5.24000000000001</c:v>
                </c:pt>
                <c:pt idx="313">
                  <c:v>5.2600000000000096</c:v>
                </c:pt>
                <c:pt idx="314">
                  <c:v>5.28000000000001</c:v>
                </c:pt>
                <c:pt idx="315">
                  <c:v>5.3000000000000096</c:v>
                </c:pt>
                <c:pt idx="316">
                  <c:v>5.3200000000000101</c:v>
                </c:pt>
                <c:pt idx="317">
                  <c:v>5.3400000000000096</c:v>
                </c:pt>
                <c:pt idx="318">
                  <c:v>5.3600000000000101</c:v>
                </c:pt>
                <c:pt idx="319">
                  <c:v>5.3800000000000097</c:v>
                </c:pt>
                <c:pt idx="320">
                  <c:v>5.4000000000000101</c:v>
                </c:pt>
                <c:pt idx="321">
                  <c:v>5.4200000000000097</c:v>
                </c:pt>
                <c:pt idx="322">
                  <c:v>5.4400000000000102</c:v>
                </c:pt>
                <c:pt idx="323">
                  <c:v>5.4600000000000097</c:v>
                </c:pt>
                <c:pt idx="324">
                  <c:v>5.4800000000000102</c:v>
                </c:pt>
                <c:pt idx="325">
                  <c:v>5.5000000000000098</c:v>
                </c:pt>
                <c:pt idx="326">
                  <c:v>5.5200000000000102</c:v>
                </c:pt>
                <c:pt idx="327">
                  <c:v>5.5400000000000098</c:v>
                </c:pt>
                <c:pt idx="328">
                  <c:v>5.5600000000000103</c:v>
                </c:pt>
                <c:pt idx="329">
                  <c:v>5.5800000000000098</c:v>
                </c:pt>
                <c:pt idx="330">
                  <c:v>5.6000000000000103</c:v>
                </c:pt>
                <c:pt idx="331">
                  <c:v>5.6200000000000099</c:v>
                </c:pt>
                <c:pt idx="332">
                  <c:v>5.6400000000000103</c:v>
                </c:pt>
                <c:pt idx="333">
                  <c:v>5.6600000000000099</c:v>
                </c:pt>
                <c:pt idx="334">
                  <c:v>5.6800000000000104</c:v>
                </c:pt>
                <c:pt idx="335">
                  <c:v>5.7000000000000099</c:v>
                </c:pt>
                <c:pt idx="336">
                  <c:v>5.7200000000000104</c:v>
                </c:pt>
                <c:pt idx="337">
                  <c:v>5.74000000000001</c:v>
                </c:pt>
                <c:pt idx="338">
                  <c:v>5.7600000000000096</c:v>
                </c:pt>
                <c:pt idx="339">
                  <c:v>5.78000000000001</c:v>
                </c:pt>
                <c:pt idx="340">
                  <c:v>5.8000000000000096</c:v>
                </c:pt>
                <c:pt idx="341">
                  <c:v>5.8200000000000101</c:v>
                </c:pt>
                <c:pt idx="342">
                  <c:v>5.8400000000000096</c:v>
                </c:pt>
                <c:pt idx="343">
                  <c:v>5.8600000000000101</c:v>
                </c:pt>
                <c:pt idx="344">
                  <c:v>5.8800000000000097</c:v>
                </c:pt>
                <c:pt idx="345">
                  <c:v>5.9000000000000101</c:v>
                </c:pt>
                <c:pt idx="346">
                  <c:v>5.9200000000000097</c:v>
                </c:pt>
                <c:pt idx="347">
                  <c:v>5.9400000000000102</c:v>
                </c:pt>
                <c:pt idx="348">
                  <c:v>5.9600000000000097</c:v>
                </c:pt>
                <c:pt idx="349">
                  <c:v>5.9800000000000102</c:v>
                </c:pt>
                <c:pt idx="350">
                  <c:v>6.0000000000000098</c:v>
                </c:pt>
                <c:pt idx="351">
                  <c:v>6.0200000000000102</c:v>
                </c:pt>
                <c:pt idx="352">
                  <c:v>6.0400000000000098</c:v>
                </c:pt>
                <c:pt idx="353">
                  <c:v>6.0600000000000103</c:v>
                </c:pt>
                <c:pt idx="354">
                  <c:v>6.0800000000000098</c:v>
                </c:pt>
                <c:pt idx="355">
                  <c:v>6.1000000000000103</c:v>
                </c:pt>
                <c:pt idx="356">
                  <c:v>6.1200000000000099</c:v>
                </c:pt>
                <c:pt idx="357">
                  <c:v>6.1400000000000103</c:v>
                </c:pt>
                <c:pt idx="358">
                  <c:v>6.1600000000000099</c:v>
                </c:pt>
                <c:pt idx="359">
                  <c:v>6.1800000000000104</c:v>
                </c:pt>
                <c:pt idx="360">
                  <c:v>6.2000000000000099</c:v>
                </c:pt>
                <c:pt idx="361">
                  <c:v>6.2200000000000104</c:v>
                </c:pt>
                <c:pt idx="362">
                  <c:v>6.24000000000001</c:v>
                </c:pt>
                <c:pt idx="363">
                  <c:v>6.2600000000000096</c:v>
                </c:pt>
                <c:pt idx="364">
                  <c:v>6.28000000000001</c:v>
                </c:pt>
                <c:pt idx="365">
                  <c:v>6.3000000000000096</c:v>
                </c:pt>
                <c:pt idx="366">
                  <c:v>6.3200000000000101</c:v>
                </c:pt>
                <c:pt idx="367">
                  <c:v>6.3400000000000096</c:v>
                </c:pt>
                <c:pt idx="368">
                  <c:v>6.3600000000000101</c:v>
                </c:pt>
                <c:pt idx="369">
                  <c:v>6.3800000000000097</c:v>
                </c:pt>
                <c:pt idx="370">
                  <c:v>6.4000000000000101</c:v>
                </c:pt>
                <c:pt idx="371">
                  <c:v>6.4200000000000097</c:v>
                </c:pt>
                <c:pt idx="372">
                  <c:v>6.4400000000000102</c:v>
                </c:pt>
                <c:pt idx="373">
                  <c:v>6.4600000000000097</c:v>
                </c:pt>
                <c:pt idx="374">
                  <c:v>6.4800000000000102</c:v>
                </c:pt>
                <c:pt idx="375">
                  <c:v>6.5000000000000098</c:v>
                </c:pt>
                <c:pt idx="376">
                  <c:v>6.5200000000000102</c:v>
                </c:pt>
                <c:pt idx="377">
                  <c:v>6.5400000000000098</c:v>
                </c:pt>
                <c:pt idx="378">
                  <c:v>6.5600000000000103</c:v>
                </c:pt>
                <c:pt idx="379">
                  <c:v>6.5800000000000098</c:v>
                </c:pt>
                <c:pt idx="380">
                  <c:v>6.6000000000000103</c:v>
                </c:pt>
                <c:pt idx="381">
                  <c:v>6.6200000000000099</c:v>
                </c:pt>
                <c:pt idx="382">
                  <c:v>6.6400000000000103</c:v>
                </c:pt>
                <c:pt idx="383">
                  <c:v>6.6600000000000099</c:v>
                </c:pt>
                <c:pt idx="384">
                  <c:v>6.6800000000000104</c:v>
                </c:pt>
                <c:pt idx="385">
                  <c:v>6.7000000000000099</c:v>
                </c:pt>
                <c:pt idx="386">
                  <c:v>6.7200000000000104</c:v>
                </c:pt>
                <c:pt idx="387">
                  <c:v>6.74000000000001</c:v>
                </c:pt>
                <c:pt idx="388">
                  <c:v>6.7600000000000096</c:v>
                </c:pt>
                <c:pt idx="389">
                  <c:v>6.78000000000001</c:v>
                </c:pt>
                <c:pt idx="390">
                  <c:v>6.8000000000000096</c:v>
                </c:pt>
                <c:pt idx="391">
                  <c:v>6.8200000000000101</c:v>
                </c:pt>
                <c:pt idx="392">
                  <c:v>6.8400000000000096</c:v>
                </c:pt>
                <c:pt idx="393">
                  <c:v>6.8600000000000101</c:v>
                </c:pt>
                <c:pt idx="394">
                  <c:v>6.8800000000000097</c:v>
                </c:pt>
                <c:pt idx="395">
                  <c:v>6.9000000000000101</c:v>
                </c:pt>
                <c:pt idx="396">
                  <c:v>6.9200000000000097</c:v>
                </c:pt>
                <c:pt idx="397">
                  <c:v>6.9400000000000102</c:v>
                </c:pt>
                <c:pt idx="398">
                  <c:v>6.9600000000000097</c:v>
                </c:pt>
                <c:pt idx="399">
                  <c:v>6.9800000000000102</c:v>
                </c:pt>
                <c:pt idx="400">
                  <c:v>7.0000000000000098</c:v>
                </c:pt>
                <c:pt idx="401">
                  <c:v>7.0200000000000102</c:v>
                </c:pt>
                <c:pt idx="402">
                  <c:v>7.0400000000000098</c:v>
                </c:pt>
                <c:pt idx="403">
                  <c:v>7.0600000000000103</c:v>
                </c:pt>
                <c:pt idx="404">
                  <c:v>7.0800000000000098</c:v>
                </c:pt>
                <c:pt idx="405">
                  <c:v>7.1000000000000103</c:v>
                </c:pt>
                <c:pt idx="406">
                  <c:v>7.1200000000000099</c:v>
                </c:pt>
                <c:pt idx="407">
                  <c:v>7.1400000000000103</c:v>
                </c:pt>
                <c:pt idx="408">
                  <c:v>7.1600000000000099</c:v>
                </c:pt>
                <c:pt idx="409">
                  <c:v>7.1800000000000104</c:v>
                </c:pt>
                <c:pt idx="410">
                  <c:v>7.2000000000000099</c:v>
                </c:pt>
                <c:pt idx="411">
                  <c:v>7.2200000000000104</c:v>
                </c:pt>
                <c:pt idx="412">
                  <c:v>7.24000000000001</c:v>
                </c:pt>
                <c:pt idx="413">
                  <c:v>7.2600000000000096</c:v>
                </c:pt>
                <c:pt idx="414">
                  <c:v>7.28000000000001</c:v>
                </c:pt>
                <c:pt idx="415">
                  <c:v>7.3000000000000096</c:v>
                </c:pt>
                <c:pt idx="416">
                  <c:v>7.3200000000000101</c:v>
                </c:pt>
                <c:pt idx="417">
                  <c:v>7.3400000000000096</c:v>
                </c:pt>
                <c:pt idx="418">
                  <c:v>7.3600000000000101</c:v>
                </c:pt>
                <c:pt idx="419">
                  <c:v>7.3800000000000097</c:v>
                </c:pt>
                <c:pt idx="420">
                  <c:v>7.4000000000000101</c:v>
                </c:pt>
                <c:pt idx="421">
                  <c:v>7.4200000000000097</c:v>
                </c:pt>
                <c:pt idx="422">
                  <c:v>7.4400000000000102</c:v>
                </c:pt>
                <c:pt idx="423">
                  <c:v>7.4600000000000097</c:v>
                </c:pt>
                <c:pt idx="424">
                  <c:v>7.4800000000000102</c:v>
                </c:pt>
                <c:pt idx="425">
                  <c:v>7.5000000000000098</c:v>
                </c:pt>
                <c:pt idx="426">
                  <c:v>7.5200000000000102</c:v>
                </c:pt>
                <c:pt idx="427">
                  <c:v>7.5400000000000098</c:v>
                </c:pt>
                <c:pt idx="428">
                  <c:v>7.5600000000000103</c:v>
                </c:pt>
                <c:pt idx="429">
                  <c:v>7.5800000000000098</c:v>
                </c:pt>
                <c:pt idx="430">
                  <c:v>7.6000000000000103</c:v>
                </c:pt>
                <c:pt idx="431">
                  <c:v>7.6200000000000099</c:v>
                </c:pt>
                <c:pt idx="432">
                  <c:v>7.6400000000000103</c:v>
                </c:pt>
                <c:pt idx="433">
                  <c:v>7.6600000000000099</c:v>
                </c:pt>
                <c:pt idx="434">
                  <c:v>7.6800000000000104</c:v>
                </c:pt>
                <c:pt idx="435">
                  <c:v>7.7000000000000099</c:v>
                </c:pt>
                <c:pt idx="436">
                  <c:v>7.7200000000000104</c:v>
                </c:pt>
                <c:pt idx="437">
                  <c:v>7.74000000000001</c:v>
                </c:pt>
                <c:pt idx="438">
                  <c:v>7.7600000000000096</c:v>
                </c:pt>
                <c:pt idx="439">
                  <c:v>7.78000000000001</c:v>
                </c:pt>
                <c:pt idx="440">
                  <c:v>7.8000000000000096</c:v>
                </c:pt>
                <c:pt idx="441">
                  <c:v>7.8200000000000101</c:v>
                </c:pt>
                <c:pt idx="442">
                  <c:v>7.8400000000000096</c:v>
                </c:pt>
                <c:pt idx="443">
                  <c:v>7.8600000000000101</c:v>
                </c:pt>
                <c:pt idx="444">
                  <c:v>7.8800000000000097</c:v>
                </c:pt>
                <c:pt idx="445">
                  <c:v>7.9000000000000101</c:v>
                </c:pt>
                <c:pt idx="446">
                  <c:v>7.9200000000000097</c:v>
                </c:pt>
                <c:pt idx="447">
                  <c:v>7.9400000000000102</c:v>
                </c:pt>
                <c:pt idx="448">
                  <c:v>7.9600000000000097</c:v>
                </c:pt>
                <c:pt idx="449">
                  <c:v>7.9800000000000102</c:v>
                </c:pt>
                <c:pt idx="450">
                  <c:v>8.0000000000000107</c:v>
                </c:pt>
              </c:numCache>
            </c:numRef>
          </c:xVal>
          <c:yVal>
            <c:numRef>
              <c:f>fit_4NN_BCC!$E$19:$E$469</c:f>
              <c:numCache>
                <c:formatCode>0.0000E+00</c:formatCode>
                <c:ptCount val="451"/>
                <c:pt idx="0">
                  <c:v>0.13591409142295227</c:v>
                </c:pt>
                <c:pt idx="1">
                  <c:v>7.2099120124113208E-2</c:v>
                </c:pt>
                <c:pt idx="2">
                  <c:v>1.1065235618598972E-2</c:v>
                </c:pt>
                <c:pt idx="3">
                  <c:v>-4.7284904781676455E-2</c:v>
                </c:pt>
                <c:pt idx="4">
                  <c:v>-0.10304551543696791</c:v>
                </c:pt>
                <c:pt idx="5">
                  <c:v>-0.15630777771402407</c:v>
                </c:pt>
                <c:pt idx="6">
                  <c:v>-0.20715993253348769</c:v>
                </c:pt>
                <c:pt idx="7">
                  <c:v>-0.25568737020902466</c:v>
                </c:pt>
                <c:pt idx="8">
                  <c:v>-0.30197271765467171</c:v>
                </c:pt>
                <c:pt idx="9">
                  <c:v>-0.3460959230348048</c:v>
                </c:pt>
                <c:pt idx="10">
                  <c:v>-0.38813433792908625</c:v>
                </c:pt>
                <c:pt idx="11">
                  <c:v>-0.42816279708276905</c:v>
                </c:pt>
                <c:pt idx="12">
                  <c:v>-0.46625369581079584</c:v>
                </c:pt>
                <c:pt idx="13">
                  <c:v>-0.50247706512226153</c:v>
                </c:pt>
                <c:pt idx="14">
                  <c:v>-0.536900644629968</c:v>
                </c:pt>
                <c:pt idx="15">
                  <c:v>-0.56958995330802442</c:v>
                </c:pt>
                <c:pt idx="16">
                  <c:v>-0.60060835815870894</c:v>
                </c:pt>
                <c:pt idx="17">
                  <c:v>-0.63001714084812832</c:v>
                </c:pt>
                <c:pt idx="18">
                  <c:v>-0.65787556236855671</c:v>
                </c:pt>
                <c:pt idx="19">
                  <c:v>-0.68424092578375229</c:v>
                </c:pt>
                <c:pt idx="20">
                  <c:v>-0.70916863711198619</c:v>
                </c:pt>
                <c:pt idx="21">
                  <c:v>-0.73271226440000548</c:v>
                </c:pt>
                <c:pt idx="22">
                  <c:v>-0.75492359503968443</c:v>
                </c:pt>
                <c:pt idx="23">
                  <c:v>-0.77585269137768098</c:v>
                </c:pt>
                <c:pt idx="24">
                  <c:v>-0.79554794466702239</c:v>
                </c:pt>
                <c:pt idx="25">
                  <c:v>-0.81405612740818833</c:v>
                </c:pt>
                <c:pt idx="26">
                  <c:v>-0.8314224441259388</c:v>
                </c:pt>
                <c:pt idx="27">
                  <c:v>-0.84769058062684921</c:v>
                </c:pt>
                <c:pt idx="28">
                  <c:v>-0.86290275178126474</c:v>
                </c:pt>
                <c:pt idx="29">
                  <c:v>-0.8770997478721746</c:v>
                </c:pt>
                <c:pt idx="30">
                  <c:v>-0.89032097955231071</c:v>
                </c:pt>
                <c:pt idx="31">
                  <c:v>-0.90260452144964809</c:v>
                </c:pt>
                <c:pt idx="32">
                  <c:v>-0.91398715446033185</c:v>
                </c:pt>
                <c:pt idx="33">
                  <c:v>-0.92450440676699686</c:v>
                </c:pt>
                <c:pt idx="34">
                  <c:v>-0.93419059361936319</c:v>
                </c:pt>
                <c:pt idx="35">
                  <c:v>-0.94307885591297513</c:v>
                </c:pt>
                <c:pt idx="36">
                  <c:v>-0.95120119760093325</c:v>
                </c:pt>
                <c:pt idx="37">
                  <c:v>-0.95858852197250966</c:v>
                </c:pt>
                <c:pt idx="38">
                  <c:v>-0.9652706668315657</c:v>
                </c:pt>
                <c:pt idx="39">
                  <c:v>-0.97127643860679269</c:v>
                </c:pt>
                <c:pt idx="40">
                  <c:v>-0.97663364542487197</c:v>
                </c:pt>
                <c:pt idx="41">
                  <c:v>-0.9813691291767983</c:v>
                </c:pt>
                <c:pt idx="42">
                  <c:v>-0.98550879660674173</c:v>
                </c:pt>
                <c:pt idx="43">
                  <c:v>-0.98907764945201238</c:v>
                </c:pt>
                <c:pt idx="44">
                  <c:v>-0.99209981366187427</c:v>
                </c:pt>
                <c:pt idx="45">
                  <c:v>-0.99459856772217925</c:v>
                </c:pt>
                <c:pt idx="46">
                  <c:v>-0.99659637011202962</c:v>
                </c:pt>
                <c:pt idx="47">
                  <c:v>-0.99811488591793551</c:v>
                </c:pt>
                <c:pt idx="48">
                  <c:v>-0.99917501263021524</c:v>
                </c:pt>
                <c:pt idx="49">
                  <c:v>-0.99979690514568476</c:v>
                </c:pt>
                <c:pt idx="50">
                  <c:v>-1</c:v>
                </c:pt>
                <c:pt idx="51">
                  <c:v>-0.99980303885235966</c:v>
                </c:pt>
                <c:pt idx="52">
                  <c:v>-0.99922409124462153</c:v>
                </c:pt>
                <c:pt idx="53">
                  <c:v>-0.99828057665626635</c:v>
                </c:pt>
                <c:pt idx="54">
                  <c:v>-0.99698928587603408</c:v>
                </c:pt>
                <c:pt idx="55">
                  <c:v>-0.99536640171045743</c:v>
                </c:pt>
                <c:pt idx="56">
                  <c:v>-0.99342751904894888</c:v>
                </c:pt>
                <c:pt idx="57">
                  <c:v>-0.99118766430453542</c:v>
                </c:pt>
                <c:pt idx="58">
                  <c:v>-0.98866131424878523</c:v>
                </c:pt>
                <c:pt idx="59">
                  <c:v>-0.98586241425894838</c:v>
                </c:pt>
                <c:pt idx="60">
                  <c:v>-0.98280439599480929</c:v>
                </c:pt>
                <c:pt idx="61">
                  <c:v>-0.979500194522259</c:v>
                </c:pt>
                <c:pt idx="62">
                  <c:v>-0.97596226490009541</c:v>
                </c:pt>
                <c:pt idx="63">
                  <c:v>-0.97220259824609767</c:v>
                </c:pt>
                <c:pt idx="64">
                  <c:v>-0.96823273729795045</c:v>
                </c:pt>
                <c:pt idx="65">
                  <c:v>-0.96406379148415355</c:v>
                </c:pt>
                <c:pt idx="66">
                  <c:v>-0.95970645151961365</c:v>
                </c:pt>
                <c:pt idx="67">
                  <c:v>-0.95517100354019013</c:v>
                </c:pt>
                <c:pt idx="68">
                  <c:v>-0.95046734279006062</c:v>
                </c:pt>
                <c:pt idx="69">
                  <c:v>-0.94560498687536609</c:v>
                </c:pt>
                <c:pt idx="70">
                  <c:v>-0.94059308859720914</c:v>
                </c:pt>
                <c:pt idx="71">
                  <c:v>-0.93544044837670337</c:v>
                </c:pt>
                <c:pt idx="72">
                  <c:v>-0.9301555262844009</c:v>
                </c:pt>
                <c:pt idx="73">
                  <c:v>-0.92474645368606501</c:v>
                </c:pt>
                <c:pt idx="74">
                  <c:v>-0.91922104451641973</c:v>
                </c:pt>
                <c:pt idx="75">
                  <c:v>-0.91358680619215415</c:v>
                </c:pt>
                <c:pt idx="76">
                  <c:v>-0.90785095017514517</c:v>
                </c:pt>
                <c:pt idx="77">
                  <c:v>-0.9020204021965349</c:v>
                </c:pt>
                <c:pt idx="78">
                  <c:v>-0.89610181215199491</c:v>
                </c:pt>
                <c:pt idx="79">
                  <c:v>-0.8901015636782007</c:v>
                </c:pt>
                <c:pt idx="80">
                  <c:v>-0.88402578342025773</c:v>
                </c:pt>
                <c:pt idx="81">
                  <c:v>-0.87788034999952591</c:v>
                </c:pt>
                <c:pt idx="82">
                  <c:v>-0.87167090269101677</c:v>
                </c:pt>
                <c:pt idx="83">
                  <c:v>-0.86540284981927196</c:v>
                </c:pt>
                <c:pt idx="84">
                  <c:v>-0.85908137688136532</c:v>
                </c:pt>
                <c:pt idx="85">
                  <c:v>-0.85271145440541884</c:v>
                </c:pt>
                <c:pt idx="86">
                  <c:v>-0.84629784555277865</c:v>
                </c:pt>
                <c:pt idx="87">
                  <c:v>-0.83984511347175461</c:v>
                </c:pt>
                <c:pt idx="88">
                  <c:v>-0.83335762841059535</c:v>
                </c:pt>
                <c:pt idx="89">
                  <c:v>-0.82683957459714363</c:v>
                </c:pt>
                <c:pt idx="90">
                  <c:v>-0.82029495689239973</c:v>
                </c:pt>
                <c:pt idx="91">
                  <c:v>-0.81372760722500193</c:v>
                </c:pt>
                <c:pt idx="92">
                  <c:v>-0.80714119081343205</c:v>
                </c:pt>
                <c:pt idx="93">
                  <c:v>-0.80053921218254764</c:v>
                </c:pt>
                <c:pt idx="94">
                  <c:v>-0.7939250209808465</c:v>
                </c:pt>
                <c:pt idx="95">
                  <c:v>-0.7873018176046831</c:v>
                </c:pt>
                <c:pt idx="96">
                  <c:v>-0.78067265863546809</c:v>
                </c:pt>
                <c:pt idx="97">
                  <c:v>-0.7740404620957021</c:v>
                </c:pt>
                <c:pt idx="98">
                  <c:v>-0.76740801252952351</c:v>
                </c:pt>
                <c:pt idx="99">
                  <c:v>-0.7607779659132784</c:v>
                </c:pt>
                <c:pt idx="100">
                  <c:v>-0.75415285440145674</c:v>
                </c:pt>
                <c:pt idx="101">
                  <c:v>-0.74753509091317782</c:v>
                </c:pt>
                <c:pt idx="102">
                  <c:v>-0.74092697356425563</c:v>
                </c:pt>
                <c:pt idx="103">
                  <c:v>-0.73433068994972139</c:v>
                </c:pt>
                <c:pt idx="104">
                  <c:v>-0.72774832128153533</c:v>
                </c:pt>
                <c:pt idx="105">
                  <c:v>-0.72118184638607419</c:v>
                </c:pt>
                <c:pt idx="106">
                  <c:v>-0.71463314556585156</c:v>
                </c:pt>
                <c:pt idx="107">
                  <c:v>-0.70810400432978104</c:v>
                </c:pt>
                <c:pt idx="108">
                  <c:v>-0.70159611699617419</c:v>
                </c:pt>
                <c:pt idx="109">
                  <c:v>-0.6951110901725307</c:v>
                </c:pt>
                <c:pt idx="110">
                  <c:v>-0.68865044611605897</c:v>
                </c:pt>
                <c:pt idx="111">
                  <c:v>-0.6822156259787433</c:v>
                </c:pt>
                <c:pt idx="112">
                  <c:v>-0.67580799294066463</c:v>
                </c:pt>
                <c:pt idx="113">
                  <c:v>-0.66942883523515628</c:v>
                </c:pt>
                <c:pt idx="114">
                  <c:v>-0.66307936906928355</c:v>
                </c:pt>
                <c:pt idx="115">
                  <c:v>-0.65676074144301522</c:v>
                </c:pt>
                <c:pt idx="116">
                  <c:v>-0.65047403287036254</c:v>
                </c:pt>
                <c:pt idx="117">
                  <c:v>-0.64422026000565269</c:v>
                </c:pt>
                <c:pt idx="118">
                  <c:v>-0.63800037817801614</c:v>
                </c:pt>
                <c:pt idx="119">
                  <c:v>-0.63181528383706353</c:v>
                </c:pt>
                <c:pt idx="120">
                  <c:v>-0.625665816912644</c:v>
                </c:pt>
                <c:pt idx="121">
                  <c:v>-0.61955276309148222</c:v>
                </c:pt>
                <c:pt idx="122">
                  <c:v>-0.61347685601341095</c:v>
                </c:pt>
                <c:pt idx="123">
                  <c:v>-0.60743877938982538</c:v>
                </c:pt>
                <c:pt idx="124">
                  <c:v>-0.60143916904691241</c:v>
                </c:pt>
                <c:pt idx="125">
                  <c:v>-0.59547861489612208</c:v>
                </c:pt>
                <c:pt idx="126">
                  <c:v>-0.58955766283427535</c:v>
                </c:pt>
                <c:pt idx="127">
                  <c:v>-0.58367681657562898</c:v>
                </c:pt>
                <c:pt idx="128">
                  <c:v>-0.57783653941814384</c:v>
                </c:pt>
                <c:pt idx="129">
                  <c:v>-0.5720372559461343</c:v>
                </c:pt>
                <c:pt idx="130">
                  <c:v>-0.56627935367140947</c:v>
                </c:pt>
                <c:pt idx="131">
                  <c:v>-0.56056318461494858</c:v>
                </c:pt>
                <c:pt idx="132">
                  <c:v>-0.5548890668310924</c:v>
                </c:pt>
                <c:pt idx="133">
                  <c:v>-0.54925728587616796</c:v>
                </c:pt>
                <c:pt idx="134">
                  <c:v>-0.54366809622340362</c:v>
                </c:pt>
                <c:pt idx="135">
                  <c:v>-0.53812172262593783</c:v>
                </c:pt>
                <c:pt idx="136">
                  <c:v>-0.53261836142965868</c:v>
                </c:pt>
                <c:pt idx="137">
                  <c:v>-0.52715818183756913</c:v>
                </c:pt>
                <c:pt idx="138">
                  <c:v>-0.52174132712730814</c:v>
                </c:pt>
                <c:pt idx="139">
                  <c:v>-0.51636791582341335</c:v>
                </c:pt>
                <c:pt idx="140">
                  <c:v>-0.51103804282585685</c:v>
                </c:pt>
                <c:pt idx="141">
                  <c:v>-0.50575178049634195</c:v>
                </c:pt>
                <c:pt idx="142">
                  <c:v>-0.50050917970379305</c:v>
                </c:pt>
                <c:pt idx="143">
                  <c:v>-0.49531027083043683</c:v>
                </c:pt>
                <c:pt idx="144">
                  <c:v>-0.49015506473981585</c:v>
                </c:pt>
                <c:pt idx="145">
                  <c:v>-0.48504355370804436</c:v>
                </c:pt>
                <c:pt idx="146">
                  <c:v>-0.47997571231956543</c:v>
                </c:pt>
                <c:pt idx="147">
                  <c:v>-0.47495149832863282</c:v>
                </c:pt>
                <c:pt idx="148">
                  <c:v>-0.46997085348770123</c:v>
                </c:pt>
                <c:pt idx="149">
                  <c:v>-0.46503370434386943</c:v>
                </c:pt>
                <c:pt idx="150">
                  <c:v>-0.46013996300448318</c:v>
                </c:pt>
                <c:pt idx="151">
                  <c:v>-0.45528952787297339</c:v>
                </c:pt>
                <c:pt idx="152">
                  <c:v>-0.45048228435596382</c:v>
                </c:pt>
                <c:pt idx="153">
                  <c:v>-0.44571810554265462</c:v>
                </c:pt>
                <c:pt idx="154">
                  <c:v>-0.44099685285745233</c:v>
                </c:pt>
                <c:pt idx="155">
                  <c:v>-0.43631837668678719</c:v>
                </c:pt>
                <c:pt idx="156">
                  <c:v>-0.43168251698102544</c:v>
                </c:pt>
                <c:pt idx="157">
                  <c:v>-0.42708910383235843</c:v>
                </c:pt>
                <c:pt idx="158">
                  <c:v>-0.42253795802951749</c:v>
                </c:pt>
                <c:pt idx="159">
                  <c:v>-0.41802889159013895</c:v>
                </c:pt>
                <c:pt idx="160">
                  <c:v>-0.41356170827157496</c:v>
                </c:pt>
                <c:pt idx="161">
                  <c:v>-0.40913620406091911</c:v>
                </c:pt>
                <c:pt idx="162">
                  <c:v>-0.40475216764499311</c:v>
                </c:pt>
                <c:pt idx="163">
                  <c:v>-0.40040938086101246</c:v>
                </c:pt>
                <c:pt idx="164">
                  <c:v>-0.39610761912862863</c:v>
                </c:pt>
                <c:pt idx="165">
                  <c:v>-0.39184665186401996</c:v>
                </c:pt>
                <c:pt idx="166">
                  <c:v>-0.38762624287668251</c:v>
                </c:pt>
                <c:pt idx="167">
                  <c:v>-0.38344615074954858</c:v>
                </c:pt>
                <c:pt idx="168">
                  <c:v>-0.37930612920304263</c:v>
                </c:pt>
                <c:pt idx="169">
                  <c:v>-0.37520592744366138</c:v>
                </c:pt>
                <c:pt idx="170">
                  <c:v>-0.37114529049764444</c:v>
                </c:pt>
                <c:pt idx="171">
                  <c:v>-0.36712395953028842</c:v>
                </c:pt>
                <c:pt idx="172">
                  <c:v>-0.36314167215142995</c:v>
                </c:pt>
                <c:pt idx="173">
                  <c:v>-0.3591981627076139</c:v>
                </c:pt>
                <c:pt idx="174">
                  <c:v>-0.35529316256143995</c:v>
                </c:pt>
                <c:pt idx="175">
                  <c:v>-0.35142640035856676</c:v>
                </c:pt>
                <c:pt idx="176">
                  <c:v>-0.34759760228283526</c:v>
                </c:pt>
                <c:pt idx="177">
                  <c:v>-0.34380649229995819</c:v>
                </c:pt>
                <c:pt idx="178">
                  <c:v>-0.34005279239020592</c:v>
                </c:pt>
                <c:pt idx="179">
                  <c:v>-0.33633622277050607</c:v>
                </c:pt>
                <c:pt idx="180">
                  <c:v>-0.33265650210635861</c:v>
                </c:pt>
                <c:pt idx="181">
                  <c:v>-0.32901334771395385</c:v>
                </c:pt>
                <c:pt idx="182">
                  <c:v>-0.32540647575287007</c:v>
                </c:pt>
                <c:pt idx="183">
                  <c:v>-0.3218356014097109</c:v>
                </c:pt>
                <c:pt idx="184">
                  <c:v>-0.31830043907303263</c:v>
                </c:pt>
                <c:pt idx="185">
                  <c:v>-0.31480070249989889</c:v>
                </c:pt>
                <c:pt idx="186">
                  <c:v>-0.31133610497438774</c:v>
                </c:pt>
                <c:pt idx="187">
                  <c:v>-0.30790635945836586</c:v>
                </c:pt>
                <c:pt idx="188">
                  <c:v>-0.30451117873483219</c:v>
                </c:pt>
                <c:pt idx="189">
                  <c:v>-0.30115027554412388</c:v>
                </c:pt>
                <c:pt idx="190">
                  <c:v>-0.29782336271326754</c:v>
                </c:pt>
                <c:pt idx="191">
                  <c:v>-0.29453015327874665</c:v>
                </c:pt>
                <c:pt idx="192">
                  <c:v>-0.29127036060294864</c:v>
                </c:pt>
                <c:pt idx="193">
                  <c:v>-0.28804369848454459</c:v>
                </c:pt>
                <c:pt idx="194">
                  <c:v>-0.284849881263046</c:v>
                </c:pt>
                <c:pt idx="195">
                  <c:v>-0.28168862391777405</c:v>
                </c:pt>
                <c:pt idx="196">
                  <c:v>-0.27855964216146789</c:v>
                </c:pt>
                <c:pt idx="197">
                  <c:v>-0.27546265252875285</c:v>
                </c:pt>
                <c:pt idx="198">
                  <c:v>-0.27239737245967638</c:v>
                </c:pt>
                <c:pt idx="199">
                  <c:v>-0.26936352037851891</c:v>
                </c:pt>
                <c:pt idx="200">
                  <c:v>-0.26636081576807208</c:v>
                </c:pt>
                <c:pt idx="201">
                  <c:v>-0.26338897923957644</c:v>
                </c:pt>
                <c:pt idx="202">
                  <c:v>-0.26044773259849813</c:v>
                </c:pt>
                <c:pt idx="203">
                  <c:v>-0.25753679890632158</c:v>
                </c:pt>
                <c:pt idx="204">
                  <c:v>-0.25465590253852627</c:v>
                </c:pt>
                <c:pt idx="205">
                  <c:v>-0.25180476923891099</c:v>
                </c:pt>
                <c:pt idx="206">
                  <c:v>-0.24898312617042126</c:v>
                </c:pt>
                <c:pt idx="207">
                  <c:v>-0.24619070196263182</c:v>
                </c:pt>
                <c:pt idx="208">
                  <c:v>-0.24342722675602899</c:v>
                </c:pt>
                <c:pt idx="209">
                  <c:v>-0.2406924322432327</c:v>
                </c:pt>
                <c:pt idx="210">
                  <c:v>-0.23798605170729334</c:v>
                </c:pt>
                <c:pt idx="211">
                  <c:v>-0.23530782005719147</c:v>
                </c:pt>
                <c:pt idx="212">
                  <c:v>-0.23265747386066771</c:v>
                </c:pt>
                <c:pt idx="213">
                  <c:v>-0.23003475137449966</c:v>
                </c:pt>
                <c:pt idx="214">
                  <c:v>-0.22743939257234341</c:v>
                </c:pt>
                <c:pt idx="215">
                  <c:v>-0.22487113917025017</c:v>
                </c:pt>
                <c:pt idx="216">
                  <c:v>-0.22232973464996358</c:v>
                </c:pt>
                <c:pt idx="217">
                  <c:v>-0.21981492428010208</c:v>
                </c:pt>
                <c:pt idx="218">
                  <c:v>-0.21732645513532356</c:v>
                </c:pt>
                <c:pt idx="219">
                  <c:v>-0.21486407611356781</c:v>
                </c:pt>
                <c:pt idx="220">
                  <c:v>-0.21242753795146754</c:v>
                </c:pt>
                <c:pt idx="221">
                  <c:v>-0.21001659323801611</c:v>
                </c:pt>
                <c:pt idx="222">
                  <c:v>-0.20763099642657476</c:v>
                </c:pt>
                <c:pt idx="223">
                  <c:v>-0.20527050384530274</c:v>
                </c:pt>
                <c:pt idx="224">
                  <c:v>-0.20293487370608385</c:v>
                </c:pt>
                <c:pt idx="225">
                  <c:v>-0.20062386611202856</c:v>
                </c:pt>
                <c:pt idx="226">
                  <c:v>-0.19833724306361966</c:v>
                </c:pt>
                <c:pt idx="227">
                  <c:v>-0.19607476846357175</c:v>
                </c:pt>
                <c:pt idx="228">
                  <c:v>-0.19383620812046998</c:v>
                </c:pt>
                <c:pt idx="229">
                  <c:v>-0.1916213297512514</c:v>
                </c:pt>
                <c:pt idx="230">
                  <c:v>-0.18942990298258985</c:v>
                </c:pt>
                <c:pt idx="231">
                  <c:v>-0.18726169935124148</c:v>
                </c:pt>
                <c:pt idx="232">
                  <c:v>-0.18511649230340799</c:v>
                </c:pt>
                <c:pt idx="233">
                  <c:v>-0.18299405719316994</c:v>
                </c:pt>
                <c:pt idx="234">
                  <c:v>-0.18089417128004226</c:v>
                </c:pt>
                <c:pt idx="235">
                  <c:v>-0.17881661372570018</c:v>
                </c:pt>
                <c:pt idx="236">
                  <c:v>-0.17676116558992308</c:v>
                </c:pt>
                <c:pt idx="237">
                  <c:v>-0.17472760982580132</c:v>
                </c:pt>
                <c:pt idx="238">
                  <c:v>-0.1727157312742488</c:v>
                </c:pt>
                <c:pt idx="239">
                  <c:v>-0.17072531665786286</c:v>
                </c:pt>
                <c:pt idx="240">
                  <c:v>-0.16875615457417081</c:v>
                </c:pt>
                <c:pt idx="241">
                  <c:v>-0.16680803548830084</c:v>
                </c:pt>
                <c:pt idx="242">
                  <c:v>-0.16488075172511354</c:v>
                </c:pt>
                <c:pt idx="243">
                  <c:v>-0.16297409746082844</c:v>
                </c:pt>
                <c:pt idx="244">
                  <c:v>-0.1610878687141786</c:v>
                </c:pt>
                <c:pt idx="245">
                  <c:v>-0.15922186333712504</c:v>
                </c:pt>
                <c:pt idx="246">
                  <c:v>-0.15737588100516056</c:v>
                </c:pt>
                <c:pt idx="247">
                  <c:v>-0.15554972320723237</c:v>
                </c:pt>
                <c:pt idx="248">
                  <c:v>-0.15374319323531047</c:v>
                </c:pt>
                <c:pt idx="249">
                  <c:v>-0.15195609617362824</c:v>
                </c:pt>
                <c:pt idx="250">
                  <c:v>-0.15018823888762026</c:v>
                </c:pt>
                <c:pt idx="251">
                  <c:v>-0.14843943001258111</c:v>
                </c:pt>
                <c:pt idx="252">
                  <c:v>-0.14670947994206732</c:v>
                </c:pt>
                <c:pt idx="253">
                  <c:v>-0.14499820081606568</c:v>
                </c:pt>
                <c:pt idx="254">
                  <c:v>-0.14330540650894621</c:v>
                </c:pt>
                <c:pt idx="255">
                  <c:v>-0.14163091261722177</c:v>
                </c:pt>
                <c:pt idx="256">
                  <c:v>-0.13997453644713073</c:v>
                </c:pt>
                <c:pt idx="257">
                  <c:v>-0.13833609700206295</c:v>
                </c:pt>
                <c:pt idx="258">
                  <c:v>-0.13671541496984282</c:v>
                </c:pt>
                <c:pt idx="259">
                  <c:v>-0.13511231270988799</c:v>
                </c:pt>
                <c:pt idx="260">
                  <c:v>-0.13352661424026166</c:v>
                </c:pt>
                <c:pt idx="261">
                  <c:v>-0.13195814522461791</c:v>
                </c:pt>
                <c:pt idx="262">
                  <c:v>-0.1304067329590809</c:v>
                </c:pt>
                <c:pt idx="263">
                  <c:v>-0.12887220635904298</c:v>
                </c:pt>
                <c:pt idx="264">
                  <c:v>-0.12735439594591452</c:v>
                </c:pt>
                <c:pt idx="265">
                  <c:v>-0.12585313383381794</c:v>
                </c:pt>
                <c:pt idx="266">
                  <c:v>-0.12436825371626142</c:v>
                </c:pt>
                <c:pt idx="267">
                  <c:v>-0.12289959085277859</c:v>
                </c:pt>
                <c:pt idx="268">
                  <c:v>-0.12144698205556177</c:v>
                </c:pt>
                <c:pt idx="269">
                  <c:v>-0.12001026567608071</c:v>
                </c:pt>
                <c:pt idx="270">
                  <c:v>-0.11858928159171866</c:v>
                </c:pt>
                <c:pt idx="271">
                  <c:v>-0.11718387119241051</c:v>
                </c:pt>
                <c:pt idx="272">
                  <c:v>-0.11579387736730884</c:v>
                </c:pt>
                <c:pt idx="273">
                  <c:v>-0.11441914449146724</c:v>
                </c:pt>
                <c:pt idx="274">
                  <c:v>-0.11305951841257106</c:v>
                </c:pt>
                <c:pt idx="275">
                  <c:v>-0.11171484643769855</c:v>
                </c:pt>
                <c:pt idx="276">
                  <c:v>-0.11038497732013643</c:v>
                </c:pt>
                <c:pt idx="277">
                  <c:v>-0.10906976124623763</c:v>
                </c:pt>
                <c:pt idx="278">
                  <c:v>-0.10776904982235004</c:v>
                </c:pt>
                <c:pt idx="279">
                  <c:v>-0.10648269606179649</c:v>
                </c:pt>
                <c:pt idx="280">
                  <c:v>-0.1052105543719308</c:v>
                </c:pt>
                <c:pt idx="281">
                  <c:v>-0.10395248054125403</c:v>
                </c:pt>
                <c:pt idx="282">
                  <c:v>-0.10270833172661867</c:v>
                </c:pt>
                <c:pt idx="283">
                  <c:v>-0.10147796644050515</c:v>
                </c:pt>
                <c:pt idx="284">
                  <c:v>-0.10026124453837805</c:v>
                </c:pt>
                <c:pt idx="285">
                  <c:v>-9.9058027206134394E-2</c:v>
                </c:pt>
                <c:pt idx="286">
                  <c:v>-9.7868176947632751E-2</c:v>
                </c:pt>
                <c:pt idx="287">
                  <c:v>-9.6691557572323436E-2</c:v>
                </c:pt>
                <c:pt idx="288">
                  <c:v>-9.5528034182959257E-2</c:v>
                </c:pt>
                <c:pt idx="289">
                  <c:v>-9.4377473163411593E-2</c:v>
                </c:pt>
                <c:pt idx="290">
                  <c:v>-9.3239742166576794E-2</c:v>
                </c:pt>
                <c:pt idx="291">
                  <c:v>-9.2114710102389946E-2</c:v>
                </c:pt>
                <c:pt idx="292">
                  <c:v>-9.1002247125928942E-2</c:v>
                </c:pt>
                <c:pt idx="293">
                  <c:v>-8.9902224625628427E-2</c:v>
                </c:pt>
                <c:pt idx="294">
                  <c:v>-8.8814515211591311E-2</c:v>
                </c:pt>
                <c:pt idx="295">
                  <c:v>-8.7738992704011962E-2</c:v>
                </c:pt>
                <c:pt idx="296">
                  <c:v>-8.6675532121694876E-2</c:v>
                </c:pt>
                <c:pt idx="297">
                  <c:v>-8.5624009670686785E-2</c:v>
                </c:pt>
                <c:pt idx="298">
                  <c:v>-8.458430273300975E-2</c:v>
                </c:pt>
                <c:pt idx="299">
                  <c:v>-8.3556289855508642E-2</c:v>
                </c:pt>
                <c:pt idx="300">
                  <c:v>-8.253985073879648E-2</c:v>
                </c:pt>
                <c:pt idx="301">
                  <c:v>-8.1534866226314812E-2</c:v>
                </c:pt>
                <c:pt idx="302">
                  <c:v>-8.0541218293496281E-2</c:v>
                </c:pt>
                <c:pt idx="303">
                  <c:v>-7.9558790037042831E-2</c:v>
                </c:pt>
                <c:pt idx="304">
                  <c:v>-7.8587465664301567E-2</c:v>
                </c:pt>
                <c:pt idx="305">
                  <c:v>-7.7627130482756129E-2</c:v>
                </c:pt>
                <c:pt idx="306">
                  <c:v>-7.6677670889619923E-2</c:v>
                </c:pt>
                <c:pt idx="307">
                  <c:v>-7.5738974361543754E-2</c:v>
                </c:pt>
                <c:pt idx="308">
                  <c:v>-7.4810929444420915E-2</c:v>
                </c:pt>
                <c:pt idx="309">
                  <c:v>-7.3893425743305249E-2</c:v>
                </c:pt>
                <c:pt idx="310">
                  <c:v>-7.2986353912432869E-2</c:v>
                </c:pt>
                <c:pt idx="311">
                  <c:v>-7.2089605645348803E-2</c:v>
                </c:pt>
                <c:pt idx="312">
                  <c:v>-7.1203073665138811E-2</c:v>
                </c:pt>
                <c:pt idx="313">
                  <c:v>-7.0326651714764765E-2</c:v>
                </c:pt>
                <c:pt idx="314">
                  <c:v>-6.9460234547503372E-2</c:v>
                </c:pt>
                <c:pt idx="315">
                  <c:v>-6.8603717917487567E-2</c:v>
                </c:pt>
                <c:pt idx="316">
                  <c:v>-6.7756998570349003E-2</c:v>
                </c:pt>
                <c:pt idx="317">
                  <c:v>-6.6919974233962051E-2</c:v>
                </c:pt>
                <c:pt idx="318">
                  <c:v>-6.6092543609287013E-2</c:v>
                </c:pt>
                <c:pt idx="319">
                  <c:v>-6.5274606361313076E-2</c:v>
                </c:pt>
                <c:pt idx="320">
                  <c:v>-6.4466063110098726E-2</c:v>
                </c:pt>
                <c:pt idx="321">
                  <c:v>-6.3666815421909828E-2</c:v>
                </c:pt>
                <c:pt idx="322">
                  <c:v>-6.2876765800453399E-2</c:v>
                </c:pt>
                <c:pt idx="323">
                  <c:v>-6.2095817678206995E-2</c:v>
                </c:pt>
                <c:pt idx="324">
                  <c:v>-6.1323875407841733E-2</c:v>
                </c:pt>
                <c:pt idx="325">
                  <c:v>-6.0560844253739018E-2</c:v>
                </c:pt>
                <c:pt idx="326">
                  <c:v>-5.980663038359859E-2</c:v>
                </c:pt>
                <c:pt idx="327">
                  <c:v>-5.9061140860138243E-2</c:v>
                </c:pt>
                <c:pt idx="328">
                  <c:v>-5.8324283632882924E-2</c:v>
                </c:pt>
                <c:pt idx="329">
                  <c:v>-5.7595967530043091E-2</c:v>
                </c:pt>
                <c:pt idx="330">
                  <c:v>-5.6876102250480294E-2</c:v>
                </c:pt>
                <c:pt idx="331">
                  <c:v>-5.6164598355760029E-2</c:v>
                </c:pt>
                <c:pt idx="332">
                  <c:v>-5.5461367262289459E-2</c:v>
                </c:pt>
                <c:pt idx="333">
                  <c:v>-5.4766321233540263E-2</c:v>
                </c:pt>
                <c:pt idx="334">
                  <c:v>-5.4079373372354113E-2</c:v>
                </c:pt>
                <c:pt idx="335">
                  <c:v>-5.3400437613331062E-2</c:v>
                </c:pt>
                <c:pt idx="336">
                  <c:v>-5.272942871529851E-2</c:v>
                </c:pt>
                <c:pt idx="337">
                  <c:v>-5.2066262253860671E-2</c:v>
                </c:pt>
                <c:pt idx="338">
                  <c:v>-5.1410854614026585E-2</c:v>
                </c:pt>
                <c:pt idx="339">
                  <c:v>-5.0763122982916263E-2</c:v>
                </c:pt>
                <c:pt idx="340">
                  <c:v>-5.0122985342543551E-2</c:v>
                </c:pt>
                <c:pt idx="341">
                  <c:v>-4.9490360462674458E-2</c:v>
                </c:pt>
                <c:pt idx="342">
                  <c:v>-4.8865167893760567E-2</c:v>
                </c:pt>
                <c:pt idx="343">
                  <c:v>-4.8247327959945414E-2</c:v>
                </c:pt>
                <c:pt idx="344">
                  <c:v>-4.7636761752143937E-2</c:v>
                </c:pt>
                <c:pt idx="345">
                  <c:v>-4.703339112119289E-2</c:v>
                </c:pt>
                <c:pt idx="346">
                  <c:v>-4.6437138671072083E-2</c:v>
                </c:pt>
                <c:pt idx="347">
                  <c:v>-4.5847927752194637E-2</c:v>
                </c:pt>
                <c:pt idx="348">
                  <c:v>-4.5265682454765969E-2</c:v>
                </c:pt>
                <c:pt idx="349">
                  <c:v>-4.4690327602209826E-2</c:v>
                </c:pt>
                <c:pt idx="350">
                  <c:v>-4.4121788744660898E-2</c:v>
                </c:pt>
                <c:pt idx="351">
                  <c:v>-4.3559992152522722E-2</c:v>
                </c:pt>
                <c:pt idx="352">
                  <c:v>-4.3004864810090089E-2</c:v>
                </c:pt>
                <c:pt idx="353">
                  <c:v>-4.2456334409234686E-2</c:v>
                </c:pt>
                <c:pt idx="354">
                  <c:v>-4.1914329343153651E-2</c:v>
                </c:pt>
                <c:pt idx="355">
                  <c:v>-4.1378778700179281E-2</c:v>
                </c:pt>
                <c:pt idx="356">
                  <c:v>-4.0849612257649701E-2</c:v>
                </c:pt>
                <c:pt idx="357">
                  <c:v>-4.0326760475839128E-2</c:v>
                </c:pt>
                <c:pt idx="358">
                  <c:v>-3.9810154491947129E-2</c:v>
                </c:pt>
                <c:pt idx="359">
                  <c:v>-3.9299726114145665E-2</c:v>
                </c:pt>
                <c:pt idx="360">
                  <c:v>-3.8795407815683532E-2</c:v>
                </c:pt>
                <c:pt idx="361">
                  <c:v>-3.829713272904673E-2</c:v>
                </c:pt>
                <c:pt idx="362">
                  <c:v>-3.7804834640174693E-2</c:v>
                </c:pt>
                <c:pt idx="363">
                  <c:v>-3.7318447982730638E-2</c:v>
                </c:pt>
                <c:pt idx="364">
                  <c:v>-3.6837907832426048E-2</c:v>
                </c:pt>
                <c:pt idx="365">
                  <c:v>-3.6363149901398148E-2</c:v>
                </c:pt>
                <c:pt idx="366">
                  <c:v>-3.589411053263937E-2</c:v>
                </c:pt>
                <c:pt idx="367">
                  <c:v>-3.5430726694478533E-2</c:v>
                </c:pt>
                <c:pt idx="368">
                  <c:v>-3.497293597511248E-2</c:v>
                </c:pt>
                <c:pt idx="369">
                  <c:v>-3.4520676577187936E-2</c:v>
                </c:pt>
                <c:pt idx="370">
                  <c:v>-3.4073887312432286E-2</c:v>
                </c:pt>
                <c:pt idx="371">
                  <c:v>-3.3632507596333218E-2</c:v>
                </c:pt>
                <c:pt idx="372">
                  <c:v>-3.3196477442865829E-2</c:v>
                </c:pt>
                <c:pt idx="373">
                  <c:v>-3.2765737459267204E-2</c:v>
                </c:pt>
                <c:pt idx="374">
                  <c:v>-3.2340228840857105E-2</c:v>
                </c:pt>
                <c:pt idx="375">
                  <c:v>-3.1919893365904888E-2</c:v>
                </c:pt>
                <c:pt idx="376">
                  <c:v>-3.1504673390541062E-2</c:v>
                </c:pt>
                <c:pt idx="377">
                  <c:v>-3.1094511843713913E-2</c:v>
                </c:pt>
                <c:pt idx="378">
                  <c:v>-3.068935222218952E-2</c:v>
                </c:pt>
                <c:pt idx="379">
                  <c:v>-3.0289138585595534E-2</c:v>
                </c:pt>
                <c:pt idx="380">
                  <c:v>-2.9893815551507247E-2</c:v>
                </c:pt>
                <c:pt idx="381">
                  <c:v>-2.9503328290576121E-2</c:v>
                </c:pt>
                <c:pt idx="382">
                  <c:v>-2.9117622521699596E-2</c:v>
                </c:pt>
                <c:pt idx="383">
                  <c:v>-2.8736644507232116E-2</c:v>
                </c:pt>
                <c:pt idx="384">
                  <c:v>-2.8360341048236405E-2</c:v>
                </c:pt>
                <c:pt idx="385">
                  <c:v>-2.798865947977483E-2</c:v>
                </c:pt>
                <c:pt idx="386">
                  <c:v>-2.7621547666240007E-2</c:v>
                </c:pt>
                <c:pt idx="387">
                  <c:v>-2.7258953996724417E-2</c:v>
                </c:pt>
                <c:pt idx="388">
                  <c:v>-2.6900827380428243E-2</c:v>
                </c:pt>
                <c:pt idx="389">
                  <c:v>-2.6547117242105279E-2</c:v>
                </c:pt>
                <c:pt idx="390">
                  <c:v>-2.6197773517546156E-2</c:v>
                </c:pt>
                <c:pt idx="391">
                  <c:v>-2.5852746649098441E-2</c:v>
                </c:pt>
                <c:pt idx="392">
                  <c:v>-2.5511987581223441E-2</c:v>
                </c:pt>
                <c:pt idx="393">
                  <c:v>-2.5175447756088758E-2</c:v>
                </c:pt>
                <c:pt idx="394">
                  <c:v>-2.4843079109196753E-2</c:v>
                </c:pt>
                <c:pt idx="395">
                  <c:v>-2.4514834065047928E-2</c:v>
                </c:pt>
                <c:pt idx="396">
                  <c:v>-2.4190665532839297E-2</c:v>
                </c:pt>
                <c:pt idx="397">
                  <c:v>-2.3870526902196862E-2</c:v>
                </c:pt>
                <c:pt idx="398">
                  <c:v>-2.3554372038942333E-2</c:v>
                </c:pt>
                <c:pt idx="399">
                  <c:v>-2.324215528089316E-2</c:v>
                </c:pt>
                <c:pt idx="400">
                  <c:v>-2.2933831433695935E-2</c:v>
                </c:pt>
                <c:pt idx="401">
                  <c:v>-2.2629355766692467E-2</c:v>
                </c:pt>
                <c:pt idx="402">
                  <c:v>-2.2328684008818479E-2</c:v>
                </c:pt>
                <c:pt idx="403">
                  <c:v>-2.2031772344534201E-2</c:v>
                </c:pt>
                <c:pt idx="404">
                  <c:v>-2.1738577409786936E-2</c:v>
                </c:pt>
                <c:pt idx="405">
                  <c:v>-2.1449056288004829E-2</c:v>
                </c:pt>
                <c:pt idx="406">
                  <c:v>-2.1163166506121916E-2</c:v>
                </c:pt>
                <c:pt idx="407">
                  <c:v>-2.0880866030633764E-2</c:v>
                </c:pt>
                <c:pt idx="408">
                  <c:v>-2.0602113263683719E-2</c:v>
                </c:pt>
                <c:pt idx="409">
                  <c:v>-2.0326867039179127E-2</c:v>
                </c:pt>
                <c:pt idx="410">
                  <c:v>-2.0055086618937578E-2</c:v>
                </c:pt>
                <c:pt idx="411">
                  <c:v>-1.978673168886249E-2</c:v>
                </c:pt>
                <c:pt idx="412">
                  <c:v>-1.9521762355148166E-2</c:v>
                </c:pt>
                <c:pt idx="413">
                  <c:v>-1.9260139140513631E-2</c:v>
                </c:pt>
                <c:pt idx="414">
                  <c:v>-1.9001822980465273E-2</c:v>
                </c:pt>
                <c:pt idx="415">
                  <c:v>-1.874677521958797E-2</c:v>
                </c:pt>
                <c:pt idx="416">
                  <c:v>-1.8494957607864227E-2</c:v>
                </c:pt>
                <c:pt idx="417">
                  <c:v>-1.8246332297021401E-2</c:v>
                </c:pt>
                <c:pt idx="418">
                  <c:v>-1.8000861836906447E-2</c:v>
                </c:pt>
                <c:pt idx="419">
                  <c:v>-1.7758509171888211E-2</c:v>
                </c:pt>
                <c:pt idx="420">
                  <c:v>-1.7519237637286782E-2</c:v>
                </c:pt>
                <c:pt idx="421">
                  <c:v>-1.7283010955829931E-2</c:v>
                </c:pt>
                <c:pt idx="422">
                  <c:v>-1.7049793234136065E-2</c:v>
                </c:pt>
                <c:pt idx="423">
                  <c:v>-1.681954895922395E-2</c:v>
                </c:pt>
                <c:pt idx="424">
                  <c:v>-1.6592242995048405E-2</c:v>
                </c:pt>
                <c:pt idx="425">
                  <c:v>-1.6367840579062345E-2</c:v>
                </c:pt>
                <c:pt idx="426">
                  <c:v>-1.6146307318804391E-2</c:v>
                </c:pt>
                <c:pt idx="427">
                  <c:v>-1.5927609188512409E-2</c:v>
                </c:pt>
                <c:pt idx="428">
                  <c:v>-1.5711712525762232E-2</c:v>
                </c:pt>
                <c:pt idx="429">
                  <c:v>-1.5498584028131845E-2</c:v>
                </c:pt>
                <c:pt idx="430">
                  <c:v>-1.5288190749890419E-2</c:v>
                </c:pt>
                <c:pt idx="431">
                  <c:v>-1.5080500098712436E-2</c:v>
                </c:pt>
                <c:pt idx="432">
                  <c:v>-1.4875479832416241E-2</c:v>
                </c:pt>
                <c:pt idx="433">
                  <c:v>-1.467309805572734E-2</c:v>
                </c:pt>
                <c:pt idx="434">
                  <c:v>-1.4473323217065796E-2</c:v>
                </c:pt>
                <c:pt idx="435">
                  <c:v>-1.4276124105357944E-2</c:v>
                </c:pt>
                <c:pt idx="436">
                  <c:v>-1.4081469846871947E-2</c:v>
                </c:pt>
                <c:pt idx="437">
                  <c:v>-1.3889329902077261E-2</c:v>
                </c:pt>
                <c:pt idx="438">
                  <c:v>-1.3699674062527648E-2</c:v>
                </c:pt>
                <c:pt idx="439">
                  <c:v>-1.351247244776772E-2</c:v>
                </c:pt>
                <c:pt idx="440">
                  <c:v>-1.3327695502262824E-2</c:v>
                </c:pt>
                <c:pt idx="441">
                  <c:v>-1.3145313992351984E-2</c:v>
                </c:pt>
                <c:pt idx="442">
                  <c:v>-1.2965299003224006E-2</c:v>
                </c:pt>
                <c:pt idx="443">
                  <c:v>-1.2787621935916265E-2</c:v>
                </c:pt>
                <c:pt idx="444">
                  <c:v>-1.2612254504336364E-2</c:v>
                </c:pt>
                <c:pt idx="445">
                  <c:v>-1.2439168732306223E-2</c:v>
                </c:pt>
                <c:pt idx="446">
                  <c:v>-1.2268336950628693E-2</c:v>
                </c:pt>
                <c:pt idx="447">
                  <c:v>-1.2099731794176345E-2</c:v>
                </c:pt>
                <c:pt idx="448">
                  <c:v>-1.1933326199002494E-2</c:v>
                </c:pt>
                <c:pt idx="449">
                  <c:v>-1.1769093399474136E-2</c:v>
                </c:pt>
                <c:pt idx="450">
                  <c:v>-1.1607006925426825E-2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6F-4167-BC78-27FC78A402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separation, a*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At val="-1"/>
        <c:crossBetween val="midCat"/>
        <c:majorUnit val="1"/>
        <c:minorUnit val="0.5"/>
      </c:valAx>
      <c:valAx>
        <c:axId val="2068580831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binding energy, Eu*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3520536754097793E-2"/>
              <c:y val="0.2125229658792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-1"/>
        <c:crossBetween val="midCat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(Eu) and</a:t>
            </a:r>
            <a:r>
              <a:rPr lang="en-US" baseline="0"/>
              <a:t> TB-SMA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730953442140485"/>
          <c:y val="0.14831524731509377"/>
          <c:w val="0.83846849332512685"/>
          <c:h val="0.760972292802610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fit_4NN_BCC!$H$18</c:f>
              <c:strCache>
                <c:ptCount val="1"/>
                <c:pt idx="0">
                  <c:v>Eu(r) [eV/atom]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fit_4NN_BCC!$G$19:$G$469</c:f>
              <c:numCache>
                <c:formatCode>General</c:formatCode>
                <c:ptCount val="451"/>
                <c:pt idx="0">
                  <c:v>1.7843633762304982</c:v>
                </c:pt>
                <c:pt idx="1">
                  <c:v>1.7979304740399682</c:v>
                </c:pt>
                <c:pt idx="2">
                  <c:v>1.8114975718494386</c:v>
                </c:pt>
                <c:pt idx="3">
                  <c:v>1.8250646696589083</c:v>
                </c:pt>
                <c:pt idx="4">
                  <c:v>1.8386317674683783</c:v>
                </c:pt>
                <c:pt idx="5">
                  <c:v>1.8521988652778487</c:v>
                </c:pt>
                <c:pt idx="6">
                  <c:v>1.8657659630873185</c:v>
                </c:pt>
                <c:pt idx="7">
                  <c:v>1.8793330608967886</c:v>
                </c:pt>
                <c:pt idx="8">
                  <c:v>1.8929001587062588</c:v>
                </c:pt>
                <c:pt idx="9">
                  <c:v>1.906467256515729</c:v>
                </c:pt>
                <c:pt idx="10">
                  <c:v>1.9200343543251988</c:v>
                </c:pt>
                <c:pt idx="11">
                  <c:v>1.9336014521346689</c:v>
                </c:pt>
                <c:pt idx="12">
                  <c:v>1.9471685499441391</c:v>
                </c:pt>
                <c:pt idx="13">
                  <c:v>1.9607356477536093</c:v>
                </c:pt>
                <c:pt idx="14">
                  <c:v>1.9743027455630791</c:v>
                </c:pt>
                <c:pt idx="15">
                  <c:v>1.9878698433725492</c:v>
                </c:pt>
                <c:pt idx="16">
                  <c:v>2.0014369411820194</c:v>
                </c:pt>
                <c:pt idx="17">
                  <c:v>2.0150040389914894</c:v>
                </c:pt>
                <c:pt idx="18">
                  <c:v>2.0285711368009598</c:v>
                </c:pt>
                <c:pt idx="19">
                  <c:v>2.0421382346104293</c:v>
                </c:pt>
                <c:pt idx="20">
                  <c:v>2.0557053324198997</c:v>
                </c:pt>
                <c:pt idx="21">
                  <c:v>2.0692724302293697</c:v>
                </c:pt>
                <c:pt idx="22">
                  <c:v>2.0828395280388396</c:v>
                </c:pt>
                <c:pt idx="23">
                  <c:v>2.0964066258483096</c:v>
                </c:pt>
                <c:pt idx="24">
                  <c:v>2.10997372365778</c:v>
                </c:pt>
                <c:pt idx="25">
                  <c:v>2.12354082146725</c:v>
                </c:pt>
                <c:pt idx="26">
                  <c:v>2.1371079192767199</c:v>
                </c:pt>
                <c:pt idx="27">
                  <c:v>2.1506750170861899</c:v>
                </c:pt>
                <c:pt idx="28">
                  <c:v>2.1642421148956603</c:v>
                </c:pt>
                <c:pt idx="29">
                  <c:v>2.1778092127051307</c:v>
                </c:pt>
                <c:pt idx="30">
                  <c:v>2.1913763105146011</c:v>
                </c:pt>
                <c:pt idx="31">
                  <c:v>2.2049434083240711</c:v>
                </c:pt>
                <c:pt idx="32">
                  <c:v>2.2185105061335411</c:v>
                </c:pt>
                <c:pt idx="33">
                  <c:v>2.232077603943011</c:v>
                </c:pt>
                <c:pt idx="34">
                  <c:v>2.2456447017524814</c:v>
                </c:pt>
                <c:pt idx="35">
                  <c:v>2.2592117995619514</c:v>
                </c:pt>
                <c:pt idx="36">
                  <c:v>2.2727788973714214</c:v>
                </c:pt>
                <c:pt idx="37">
                  <c:v>2.2863459951808913</c:v>
                </c:pt>
                <c:pt idx="38">
                  <c:v>2.2999130929903613</c:v>
                </c:pt>
                <c:pt idx="39">
                  <c:v>2.3134801907998317</c:v>
                </c:pt>
                <c:pt idx="40">
                  <c:v>2.3270472886093017</c:v>
                </c:pt>
                <c:pt idx="41">
                  <c:v>2.3406143864187721</c:v>
                </c:pt>
                <c:pt idx="42">
                  <c:v>2.3541814842282416</c:v>
                </c:pt>
                <c:pt idx="43">
                  <c:v>2.367748582037712</c:v>
                </c:pt>
                <c:pt idx="44">
                  <c:v>2.381315679847182</c:v>
                </c:pt>
                <c:pt idx="45">
                  <c:v>2.3948827776566524</c:v>
                </c:pt>
                <c:pt idx="46">
                  <c:v>2.4084498754661219</c:v>
                </c:pt>
                <c:pt idx="47">
                  <c:v>2.4220169732755923</c:v>
                </c:pt>
                <c:pt idx="48">
                  <c:v>2.4355840710850623</c:v>
                </c:pt>
                <c:pt idx="49">
                  <c:v>2.4491511688945322</c:v>
                </c:pt>
                <c:pt idx="50">
                  <c:v>2.4627182667040017</c:v>
                </c:pt>
                <c:pt idx="51">
                  <c:v>2.4762853645134717</c:v>
                </c:pt>
                <c:pt idx="52">
                  <c:v>2.4898524623229421</c:v>
                </c:pt>
                <c:pt idx="53">
                  <c:v>2.5034195601324121</c:v>
                </c:pt>
                <c:pt idx="54">
                  <c:v>2.5169866579418825</c:v>
                </c:pt>
                <c:pt idx="55">
                  <c:v>2.530553755751352</c:v>
                </c:pt>
                <c:pt idx="56">
                  <c:v>2.544120853560822</c:v>
                </c:pt>
                <c:pt idx="57">
                  <c:v>2.5576879513702924</c:v>
                </c:pt>
                <c:pt idx="58">
                  <c:v>2.5712550491797623</c:v>
                </c:pt>
                <c:pt idx="59">
                  <c:v>2.5848221469892323</c:v>
                </c:pt>
                <c:pt idx="60">
                  <c:v>2.5983892447987027</c:v>
                </c:pt>
                <c:pt idx="61">
                  <c:v>2.6119563426081722</c:v>
                </c:pt>
                <c:pt idx="62">
                  <c:v>2.6255234404176426</c:v>
                </c:pt>
                <c:pt idx="63">
                  <c:v>2.6390905382271126</c:v>
                </c:pt>
                <c:pt idx="64">
                  <c:v>2.6526576360365826</c:v>
                </c:pt>
                <c:pt idx="65">
                  <c:v>2.666224733846053</c:v>
                </c:pt>
                <c:pt idx="66">
                  <c:v>2.6797918316555229</c:v>
                </c:pt>
                <c:pt idx="67">
                  <c:v>2.6933589294649933</c:v>
                </c:pt>
                <c:pt idx="68">
                  <c:v>2.7069260272744629</c:v>
                </c:pt>
                <c:pt idx="69">
                  <c:v>2.7204931250839328</c:v>
                </c:pt>
                <c:pt idx="70">
                  <c:v>2.7340602228934032</c:v>
                </c:pt>
                <c:pt idx="71">
                  <c:v>2.7476273207028732</c:v>
                </c:pt>
                <c:pt idx="72">
                  <c:v>2.7611944185123432</c:v>
                </c:pt>
                <c:pt idx="73">
                  <c:v>2.7747615163218136</c:v>
                </c:pt>
                <c:pt idx="74">
                  <c:v>2.7883286141312835</c:v>
                </c:pt>
                <c:pt idx="75">
                  <c:v>2.8018957119407539</c:v>
                </c:pt>
                <c:pt idx="76">
                  <c:v>2.8154628097502234</c:v>
                </c:pt>
                <c:pt idx="77">
                  <c:v>2.8290299075596934</c:v>
                </c:pt>
                <c:pt idx="78">
                  <c:v>2.8425970053691638</c:v>
                </c:pt>
                <c:pt idx="79">
                  <c:v>2.8561641031786338</c:v>
                </c:pt>
                <c:pt idx="80">
                  <c:v>2.8697312009881042</c:v>
                </c:pt>
                <c:pt idx="81">
                  <c:v>2.8832982987975742</c:v>
                </c:pt>
                <c:pt idx="82">
                  <c:v>2.8968653966070437</c:v>
                </c:pt>
                <c:pt idx="83">
                  <c:v>2.9104324944165141</c:v>
                </c:pt>
                <c:pt idx="84">
                  <c:v>2.923999592225984</c:v>
                </c:pt>
                <c:pt idx="85">
                  <c:v>2.937566690035454</c:v>
                </c:pt>
                <c:pt idx="86">
                  <c:v>2.9511337878449244</c:v>
                </c:pt>
                <c:pt idx="87">
                  <c:v>2.9647008856543944</c:v>
                </c:pt>
                <c:pt idx="88">
                  <c:v>2.9782679834638648</c:v>
                </c:pt>
                <c:pt idx="89">
                  <c:v>2.9918350812733343</c:v>
                </c:pt>
                <c:pt idx="90">
                  <c:v>3.0054021790828043</c:v>
                </c:pt>
                <c:pt idx="91">
                  <c:v>3.0189692768922747</c:v>
                </c:pt>
                <c:pt idx="92">
                  <c:v>3.0325363747017446</c:v>
                </c:pt>
                <c:pt idx="93">
                  <c:v>3.0461034725112146</c:v>
                </c:pt>
                <c:pt idx="94">
                  <c:v>3.059670570320685</c:v>
                </c:pt>
                <c:pt idx="95">
                  <c:v>3.073237668130155</c:v>
                </c:pt>
                <c:pt idx="96">
                  <c:v>3.0868047659396254</c:v>
                </c:pt>
                <c:pt idx="97">
                  <c:v>3.1003718637490949</c:v>
                </c:pt>
                <c:pt idx="98">
                  <c:v>3.1139389615585649</c:v>
                </c:pt>
                <c:pt idx="99">
                  <c:v>3.1275060593680353</c:v>
                </c:pt>
                <c:pt idx="100">
                  <c:v>3.1410731571775052</c:v>
                </c:pt>
                <c:pt idx="101">
                  <c:v>3.1546402549869756</c:v>
                </c:pt>
                <c:pt idx="102">
                  <c:v>3.1682073527964456</c:v>
                </c:pt>
                <c:pt idx="103">
                  <c:v>3.1817744506059151</c:v>
                </c:pt>
                <c:pt idx="104">
                  <c:v>3.1953415484153855</c:v>
                </c:pt>
                <c:pt idx="105">
                  <c:v>3.2089086462248555</c:v>
                </c:pt>
                <c:pt idx="106">
                  <c:v>3.2224757440343259</c:v>
                </c:pt>
                <c:pt idx="107">
                  <c:v>3.2360428418437959</c:v>
                </c:pt>
                <c:pt idx="108">
                  <c:v>3.2496099396532658</c:v>
                </c:pt>
                <c:pt idx="109">
                  <c:v>3.2631770374627354</c:v>
                </c:pt>
                <c:pt idx="110">
                  <c:v>3.2767441352722058</c:v>
                </c:pt>
                <c:pt idx="111">
                  <c:v>3.2903112330816757</c:v>
                </c:pt>
                <c:pt idx="112">
                  <c:v>3.3038783308911461</c:v>
                </c:pt>
                <c:pt idx="113">
                  <c:v>3.3174454287006161</c:v>
                </c:pt>
                <c:pt idx="114">
                  <c:v>3.3310125265100861</c:v>
                </c:pt>
                <c:pt idx="115">
                  <c:v>3.3445796243195565</c:v>
                </c:pt>
                <c:pt idx="116">
                  <c:v>3.3581467221290269</c:v>
                </c:pt>
                <c:pt idx="117">
                  <c:v>3.3717138199384968</c:v>
                </c:pt>
                <c:pt idx="118">
                  <c:v>3.3852809177479664</c:v>
                </c:pt>
                <c:pt idx="119">
                  <c:v>3.3988480155574363</c:v>
                </c:pt>
                <c:pt idx="120">
                  <c:v>3.4124151133669067</c:v>
                </c:pt>
                <c:pt idx="121">
                  <c:v>3.4259822111763767</c:v>
                </c:pt>
                <c:pt idx="122">
                  <c:v>3.4395493089858471</c:v>
                </c:pt>
                <c:pt idx="123">
                  <c:v>3.4531164067953171</c:v>
                </c:pt>
                <c:pt idx="124">
                  <c:v>3.4666835046047866</c:v>
                </c:pt>
                <c:pt idx="125">
                  <c:v>3.480250602414257</c:v>
                </c:pt>
                <c:pt idx="126">
                  <c:v>3.493817700223727</c:v>
                </c:pt>
                <c:pt idx="127">
                  <c:v>3.5073847980331974</c:v>
                </c:pt>
                <c:pt idx="128">
                  <c:v>3.5209518958426673</c:v>
                </c:pt>
                <c:pt idx="129">
                  <c:v>3.5345189936521373</c:v>
                </c:pt>
                <c:pt idx="130">
                  <c:v>3.5480860914616077</c:v>
                </c:pt>
                <c:pt idx="131">
                  <c:v>3.5616531892710772</c:v>
                </c:pt>
                <c:pt idx="132">
                  <c:v>3.5752202870805472</c:v>
                </c:pt>
                <c:pt idx="133">
                  <c:v>3.5887873848900176</c:v>
                </c:pt>
                <c:pt idx="134">
                  <c:v>3.6023544826994875</c:v>
                </c:pt>
                <c:pt idx="135">
                  <c:v>3.6159215805089575</c:v>
                </c:pt>
                <c:pt idx="136">
                  <c:v>3.6294886783184279</c:v>
                </c:pt>
                <c:pt idx="137">
                  <c:v>3.6430557761278979</c:v>
                </c:pt>
                <c:pt idx="138">
                  <c:v>3.6566228739373683</c:v>
                </c:pt>
                <c:pt idx="139">
                  <c:v>3.6701899717468378</c:v>
                </c:pt>
                <c:pt idx="140">
                  <c:v>3.6837570695563078</c:v>
                </c:pt>
                <c:pt idx="141">
                  <c:v>3.6973241673657782</c:v>
                </c:pt>
                <c:pt idx="142">
                  <c:v>3.7108912651752486</c:v>
                </c:pt>
                <c:pt idx="143">
                  <c:v>3.7244583629847186</c:v>
                </c:pt>
                <c:pt idx="144">
                  <c:v>3.7380254607941885</c:v>
                </c:pt>
                <c:pt idx="145">
                  <c:v>3.751592558603658</c:v>
                </c:pt>
                <c:pt idx="146">
                  <c:v>3.765159656413128</c:v>
                </c:pt>
                <c:pt idx="147">
                  <c:v>3.7787267542225984</c:v>
                </c:pt>
                <c:pt idx="148">
                  <c:v>3.7922938520320688</c:v>
                </c:pt>
                <c:pt idx="149">
                  <c:v>3.8058609498415388</c:v>
                </c:pt>
                <c:pt idx="150">
                  <c:v>3.8194280476510087</c:v>
                </c:pt>
                <c:pt idx="151">
                  <c:v>3.8329951454604791</c:v>
                </c:pt>
                <c:pt idx="152">
                  <c:v>3.8465622432699487</c:v>
                </c:pt>
                <c:pt idx="153">
                  <c:v>3.8601293410794191</c:v>
                </c:pt>
                <c:pt idx="154">
                  <c:v>3.873696438888889</c:v>
                </c:pt>
                <c:pt idx="155">
                  <c:v>3.887263536698359</c:v>
                </c:pt>
                <c:pt idx="156">
                  <c:v>3.9008306345078294</c:v>
                </c:pt>
                <c:pt idx="157">
                  <c:v>3.9143977323172994</c:v>
                </c:pt>
                <c:pt idx="158">
                  <c:v>3.9279648301267698</c:v>
                </c:pt>
                <c:pt idx="159">
                  <c:v>3.9415319279362397</c:v>
                </c:pt>
                <c:pt idx="160">
                  <c:v>3.9550990257457093</c:v>
                </c:pt>
                <c:pt idx="161">
                  <c:v>3.9686661235551797</c:v>
                </c:pt>
                <c:pt idx="162">
                  <c:v>3.9822332213646496</c:v>
                </c:pt>
                <c:pt idx="163">
                  <c:v>3.9958003191741196</c:v>
                </c:pt>
                <c:pt idx="164">
                  <c:v>4.00936741698359</c:v>
                </c:pt>
                <c:pt idx="165">
                  <c:v>4.02293451479306</c:v>
                </c:pt>
                <c:pt idx="166">
                  <c:v>4.0365016126025299</c:v>
                </c:pt>
                <c:pt idx="167">
                  <c:v>4.0500687104119999</c:v>
                </c:pt>
                <c:pt idx="168">
                  <c:v>4.0636358082214699</c:v>
                </c:pt>
                <c:pt idx="169">
                  <c:v>4.0772029060309407</c:v>
                </c:pt>
                <c:pt idx="170">
                  <c:v>4.0907700038404098</c:v>
                </c:pt>
                <c:pt idx="171">
                  <c:v>4.1043371016498797</c:v>
                </c:pt>
                <c:pt idx="172">
                  <c:v>4.1179041994593497</c:v>
                </c:pt>
                <c:pt idx="173">
                  <c:v>4.1314712972688206</c:v>
                </c:pt>
                <c:pt idx="174">
                  <c:v>4.1450383950782905</c:v>
                </c:pt>
                <c:pt idx="175">
                  <c:v>4.1586054928877605</c:v>
                </c:pt>
                <c:pt idx="176">
                  <c:v>4.1721725906972305</c:v>
                </c:pt>
                <c:pt idx="177">
                  <c:v>4.1857396885067013</c:v>
                </c:pt>
                <c:pt idx="178">
                  <c:v>4.1993067863161704</c:v>
                </c:pt>
                <c:pt idx="179">
                  <c:v>4.2128738841256412</c:v>
                </c:pt>
                <c:pt idx="180">
                  <c:v>4.2264409819351112</c:v>
                </c:pt>
                <c:pt idx="181">
                  <c:v>4.2400080797445812</c:v>
                </c:pt>
                <c:pt idx="182">
                  <c:v>4.2535751775540511</c:v>
                </c:pt>
                <c:pt idx="183">
                  <c:v>4.2671422753635211</c:v>
                </c:pt>
                <c:pt idx="184">
                  <c:v>4.2807093731729919</c:v>
                </c:pt>
                <c:pt idx="185">
                  <c:v>4.294276470982461</c:v>
                </c:pt>
                <c:pt idx="186">
                  <c:v>4.307843568791931</c:v>
                </c:pt>
                <c:pt idx="187">
                  <c:v>4.3214106666014018</c:v>
                </c:pt>
                <c:pt idx="188">
                  <c:v>4.3349777644108709</c:v>
                </c:pt>
                <c:pt idx="189">
                  <c:v>4.3485448622203418</c:v>
                </c:pt>
                <c:pt idx="190">
                  <c:v>4.3621119600298117</c:v>
                </c:pt>
                <c:pt idx="191">
                  <c:v>4.3756790578392817</c:v>
                </c:pt>
                <c:pt idx="192">
                  <c:v>4.3892461556487516</c:v>
                </c:pt>
                <c:pt idx="193">
                  <c:v>4.4028132534582216</c:v>
                </c:pt>
                <c:pt idx="194">
                  <c:v>4.4163803512676916</c:v>
                </c:pt>
                <c:pt idx="195">
                  <c:v>4.4299474490771624</c:v>
                </c:pt>
                <c:pt idx="196">
                  <c:v>4.4435145468866324</c:v>
                </c:pt>
                <c:pt idx="197">
                  <c:v>4.4570816446961024</c:v>
                </c:pt>
                <c:pt idx="198">
                  <c:v>4.4706487425055714</c:v>
                </c:pt>
                <c:pt idx="199">
                  <c:v>4.4842158403150423</c:v>
                </c:pt>
                <c:pt idx="200">
                  <c:v>4.4977829381245122</c:v>
                </c:pt>
                <c:pt idx="201">
                  <c:v>4.5113500359339822</c:v>
                </c:pt>
                <c:pt idx="202">
                  <c:v>4.5249171337434522</c:v>
                </c:pt>
                <c:pt idx="203">
                  <c:v>4.538484231552923</c:v>
                </c:pt>
                <c:pt idx="204">
                  <c:v>4.552051329362393</c:v>
                </c:pt>
                <c:pt idx="205">
                  <c:v>4.5656184271718629</c:v>
                </c:pt>
                <c:pt idx="206">
                  <c:v>4.5791855249813329</c:v>
                </c:pt>
                <c:pt idx="207">
                  <c:v>4.5927526227908029</c:v>
                </c:pt>
                <c:pt idx="208">
                  <c:v>4.6063197206002728</c:v>
                </c:pt>
                <c:pt idx="209">
                  <c:v>4.6198868184097428</c:v>
                </c:pt>
                <c:pt idx="210">
                  <c:v>4.6334539162192137</c:v>
                </c:pt>
                <c:pt idx="211">
                  <c:v>4.6470210140286836</c:v>
                </c:pt>
                <c:pt idx="212">
                  <c:v>4.6605881118381527</c:v>
                </c:pt>
                <c:pt idx="213">
                  <c:v>4.6741552096476227</c:v>
                </c:pt>
                <c:pt idx="214">
                  <c:v>4.6877223074570926</c:v>
                </c:pt>
                <c:pt idx="215">
                  <c:v>4.7012894052665635</c:v>
                </c:pt>
                <c:pt idx="216">
                  <c:v>4.7148565030760334</c:v>
                </c:pt>
                <c:pt idx="217">
                  <c:v>4.7284236008855034</c:v>
                </c:pt>
                <c:pt idx="218">
                  <c:v>4.7419906986949734</c:v>
                </c:pt>
                <c:pt idx="219">
                  <c:v>4.7555577965044433</c:v>
                </c:pt>
                <c:pt idx="220">
                  <c:v>4.7691248943139133</c:v>
                </c:pt>
                <c:pt idx="221">
                  <c:v>4.7826919921233841</c:v>
                </c:pt>
                <c:pt idx="222">
                  <c:v>4.7962590899328541</c:v>
                </c:pt>
                <c:pt idx="223">
                  <c:v>4.8098261877423241</c:v>
                </c:pt>
                <c:pt idx="224">
                  <c:v>4.823393285551794</c:v>
                </c:pt>
                <c:pt idx="225">
                  <c:v>4.836960383361264</c:v>
                </c:pt>
                <c:pt idx="226">
                  <c:v>4.8505274811707348</c:v>
                </c:pt>
                <c:pt idx="227">
                  <c:v>4.8640945789802039</c:v>
                </c:pt>
                <c:pt idx="228">
                  <c:v>4.8776616767896739</c:v>
                </c:pt>
                <c:pt idx="229">
                  <c:v>4.8912287745991438</c:v>
                </c:pt>
                <c:pt idx="230">
                  <c:v>4.9047958724086147</c:v>
                </c:pt>
                <c:pt idx="231">
                  <c:v>4.9183629702180847</c:v>
                </c:pt>
                <c:pt idx="232">
                  <c:v>4.9319300680275546</c:v>
                </c:pt>
                <c:pt idx="233">
                  <c:v>4.9454971658370246</c:v>
                </c:pt>
                <c:pt idx="234">
                  <c:v>4.9590642636464954</c:v>
                </c:pt>
                <c:pt idx="235">
                  <c:v>4.9726313614559645</c:v>
                </c:pt>
                <c:pt idx="236">
                  <c:v>4.9861984592654354</c:v>
                </c:pt>
                <c:pt idx="237">
                  <c:v>4.9997655570749053</c:v>
                </c:pt>
                <c:pt idx="238">
                  <c:v>5.0133326548843753</c:v>
                </c:pt>
                <c:pt idx="239">
                  <c:v>5.0268997526938453</c:v>
                </c:pt>
                <c:pt idx="240">
                  <c:v>5.0404668505033143</c:v>
                </c:pt>
                <c:pt idx="241">
                  <c:v>5.0540339483127861</c:v>
                </c:pt>
                <c:pt idx="242">
                  <c:v>5.0676010461222543</c:v>
                </c:pt>
                <c:pt idx="243">
                  <c:v>5.0811681439317251</c:v>
                </c:pt>
                <c:pt idx="244">
                  <c:v>5.0947352417411951</c:v>
                </c:pt>
                <c:pt idx="245">
                  <c:v>5.108302339550665</c:v>
                </c:pt>
                <c:pt idx="246">
                  <c:v>5.1218694373601359</c:v>
                </c:pt>
                <c:pt idx="247">
                  <c:v>5.135436535169605</c:v>
                </c:pt>
                <c:pt idx="248">
                  <c:v>5.1490036329790758</c:v>
                </c:pt>
                <c:pt idx="249">
                  <c:v>5.1625707307885458</c:v>
                </c:pt>
                <c:pt idx="250">
                  <c:v>5.1761378285980157</c:v>
                </c:pt>
                <c:pt idx="251">
                  <c:v>5.1897049264074866</c:v>
                </c:pt>
                <c:pt idx="252">
                  <c:v>5.2032720242169566</c:v>
                </c:pt>
                <c:pt idx="253">
                  <c:v>5.2168391220264265</c:v>
                </c:pt>
                <c:pt idx="254">
                  <c:v>5.2304062198358956</c:v>
                </c:pt>
                <c:pt idx="255">
                  <c:v>5.2439733176453656</c:v>
                </c:pt>
                <c:pt idx="256">
                  <c:v>5.2575404154548364</c:v>
                </c:pt>
                <c:pt idx="257">
                  <c:v>5.2711075132643055</c:v>
                </c:pt>
                <c:pt idx="258">
                  <c:v>5.2846746110737763</c:v>
                </c:pt>
                <c:pt idx="259">
                  <c:v>5.2982417088832543</c:v>
                </c:pt>
                <c:pt idx="260">
                  <c:v>5.3118088066927163</c:v>
                </c:pt>
                <c:pt idx="261">
                  <c:v>5.3253759045021871</c:v>
                </c:pt>
                <c:pt idx="262">
                  <c:v>5.3389430023116571</c:v>
                </c:pt>
                <c:pt idx="263">
                  <c:v>5.3525101001211333</c:v>
                </c:pt>
                <c:pt idx="264">
                  <c:v>5.366077197930597</c:v>
                </c:pt>
                <c:pt idx="265">
                  <c:v>5.379644295740067</c:v>
                </c:pt>
                <c:pt idx="266">
                  <c:v>5.3932113935495378</c:v>
                </c:pt>
                <c:pt idx="267">
                  <c:v>5.4067784913590131</c:v>
                </c:pt>
                <c:pt idx="268">
                  <c:v>5.4203455891684778</c:v>
                </c:pt>
                <c:pt idx="269">
                  <c:v>5.4339126869779468</c:v>
                </c:pt>
                <c:pt idx="270">
                  <c:v>5.4474797847874168</c:v>
                </c:pt>
                <c:pt idx="271">
                  <c:v>5.4610468825968947</c:v>
                </c:pt>
                <c:pt idx="272">
                  <c:v>5.4746139804063576</c:v>
                </c:pt>
                <c:pt idx="273">
                  <c:v>5.4881810782158276</c:v>
                </c:pt>
                <c:pt idx="274">
                  <c:v>5.5017481760252975</c:v>
                </c:pt>
                <c:pt idx="275">
                  <c:v>5.5153152738347737</c:v>
                </c:pt>
                <c:pt idx="276">
                  <c:v>5.5288823716442375</c:v>
                </c:pt>
                <c:pt idx="277">
                  <c:v>5.5424494694537074</c:v>
                </c:pt>
                <c:pt idx="278">
                  <c:v>5.5560165672631783</c:v>
                </c:pt>
                <c:pt idx="279">
                  <c:v>5.5695836650726545</c:v>
                </c:pt>
                <c:pt idx="280">
                  <c:v>5.5831507628821182</c:v>
                </c:pt>
                <c:pt idx="281">
                  <c:v>5.5967178606915891</c:v>
                </c:pt>
                <c:pt idx="282">
                  <c:v>5.6102849585010652</c:v>
                </c:pt>
                <c:pt idx="283">
                  <c:v>5.6238520563105352</c:v>
                </c:pt>
                <c:pt idx="284">
                  <c:v>5.637419154120006</c:v>
                </c:pt>
                <c:pt idx="285">
                  <c:v>5.650986251929468</c:v>
                </c:pt>
                <c:pt idx="286">
                  <c:v>5.664553349738946</c:v>
                </c:pt>
                <c:pt idx="287">
                  <c:v>5.6781204475484142</c:v>
                </c:pt>
                <c:pt idx="288">
                  <c:v>5.6916875453578859</c:v>
                </c:pt>
                <c:pt idx="289">
                  <c:v>5.7052546431673488</c:v>
                </c:pt>
                <c:pt idx="290">
                  <c:v>5.7188217409768249</c:v>
                </c:pt>
                <c:pt idx="291">
                  <c:v>5.7323888387862958</c:v>
                </c:pt>
                <c:pt idx="292">
                  <c:v>5.7459559365957649</c:v>
                </c:pt>
                <c:pt idx="293">
                  <c:v>5.7595230344052295</c:v>
                </c:pt>
                <c:pt idx="294">
                  <c:v>5.7730901322147057</c:v>
                </c:pt>
                <c:pt idx="295">
                  <c:v>5.7866572300241756</c:v>
                </c:pt>
                <c:pt idx="296">
                  <c:v>5.8002243278336456</c:v>
                </c:pt>
                <c:pt idx="297">
                  <c:v>5.8137914256431085</c:v>
                </c:pt>
                <c:pt idx="298">
                  <c:v>5.8273585234525864</c:v>
                </c:pt>
                <c:pt idx="299">
                  <c:v>5.8409256212620564</c:v>
                </c:pt>
                <c:pt idx="300">
                  <c:v>5.8544927190715264</c:v>
                </c:pt>
                <c:pt idx="301">
                  <c:v>5.8680598168809892</c:v>
                </c:pt>
                <c:pt idx="302">
                  <c:v>5.8816269146904654</c:v>
                </c:pt>
                <c:pt idx="303">
                  <c:v>5.8951940124999371</c:v>
                </c:pt>
                <c:pt idx="304">
                  <c:v>5.9087611103094062</c:v>
                </c:pt>
                <c:pt idx="305">
                  <c:v>5.92232820811887</c:v>
                </c:pt>
                <c:pt idx="306">
                  <c:v>5.9358953059283461</c:v>
                </c:pt>
                <c:pt idx="307">
                  <c:v>5.9494624037378161</c:v>
                </c:pt>
                <c:pt idx="308">
                  <c:v>5.9630295015472869</c:v>
                </c:pt>
                <c:pt idx="309">
                  <c:v>5.9765965993567569</c:v>
                </c:pt>
                <c:pt idx="310">
                  <c:v>5.9901636971662269</c:v>
                </c:pt>
                <c:pt idx="311">
                  <c:v>6.0037307949756977</c:v>
                </c:pt>
                <c:pt idx="312">
                  <c:v>6.0172978927851668</c:v>
                </c:pt>
                <c:pt idx="313">
                  <c:v>6.0308649905946377</c:v>
                </c:pt>
                <c:pt idx="314">
                  <c:v>6.0444320884041076</c:v>
                </c:pt>
                <c:pt idx="315">
                  <c:v>6.0579991862135776</c:v>
                </c:pt>
                <c:pt idx="316">
                  <c:v>6.0715662840230467</c:v>
                </c:pt>
                <c:pt idx="317">
                  <c:v>6.0851333818325166</c:v>
                </c:pt>
                <c:pt idx="318">
                  <c:v>6.0987004796419875</c:v>
                </c:pt>
                <c:pt idx="319">
                  <c:v>6.1122675774514565</c:v>
                </c:pt>
                <c:pt idx="320">
                  <c:v>6.1258346752609274</c:v>
                </c:pt>
                <c:pt idx="321">
                  <c:v>6.1394017730703974</c:v>
                </c:pt>
                <c:pt idx="322">
                  <c:v>6.1529688708798673</c:v>
                </c:pt>
                <c:pt idx="323">
                  <c:v>6.1665359686893382</c:v>
                </c:pt>
                <c:pt idx="324">
                  <c:v>6.1801030664988081</c:v>
                </c:pt>
                <c:pt idx="325">
                  <c:v>6.1936701643082781</c:v>
                </c:pt>
                <c:pt idx="326">
                  <c:v>6.207237262117749</c:v>
                </c:pt>
                <c:pt idx="327">
                  <c:v>6.220804359927218</c:v>
                </c:pt>
                <c:pt idx="328">
                  <c:v>6.2343714577366889</c:v>
                </c:pt>
                <c:pt idx="329">
                  <c:v>6.2479385555461571</c:v>
                </c:pt>
                <c:pt idx="330">
                  <c:v>6.2615056533556288</c:v>
                </c:pt>
                <c:pt idx="331">
                  <c:v>6.2750727511650979</c:v>
                </c:pt>
                <c:pt idx="332">
                  <c:v>6.2886398489745678</c:v>
                </c:pt>
                <c:pt idx="333">
                  <c:v>6.3022069467840387</c:v>
                </c:pt>
                <c:pt idx="334">
                  <c:v>6.3157740445935087</c:v>
                </c:pt>
                <c:pt idx="335">
                  <c:v>6.3293411424029786</c:v>
                </c:pt>
                <c:pt idx="336">
                  <c:v>6.3429082402124495</c:v>
                </c:pt>
                <c:pt idx="337">
                  <c:v>6.3564753380219186</c:v>
                </c:pt>
                <c:pt idx="338">
                  <c:v>6.3700424358313885</c:v>
                </c:pt>
                <c:pt idx="339">
                  <c:v>6.3836095336408585</c:v>
                </c:pt>
                <c:pt idx="340">
                  <c:v>6.3971766314503293</c:v>
                </c:pt>
                <c:pt idx="341">
                  <c:v>6.4107437292597993</c:v>
                </c:pt>
                <c:pt idx="342">
                  <c:v>6.4243108270692693</c:v>
                </c:pt>
                <c:pt idx="343">
                  <c:v>6.4378779248787401</c:v>
                </c:pt>
                <c:pt idx="344">
                  <c:v>6.4514450226882083</c:v>
                </c:pt>
                <c:pt idx="345">
                  <c:v>6.46501212049768</c:v>
                </c:pt>
                <c:pt idx="346">
                  <c:v>6.4785792183071491</c:v>
                </c:pt>
                <c:pt idx="347">
                  <c:v>6.4921463161166191</c:v>
                </c:pt>
                <c:pt idx="348">
                  <c:v>6.505713413926089</c:v>
                </c:pt>
                <c:pt idx="349">
                  <c:v>6.519280511735559</c:v>
                </c:pt>
                <c:pt idx="350">
                  <c:v>6.5328476095450299</c:v>
                </c:pt>
                <c:pt idx="351">
                  <c:v>6.5464147073544998</c:v>
                </c:pt>
                <c:pt idx="352">
                  <c:v>6.5599818051639698</c:v>
                </c:pt>
                <c:pt idx="353">
                  <c:v>6.5735489029734406</c:v>
                </c:pt>
                <c:pt idx="354">
                  <c:v>6.5871160007829097</c:v>
                </c:pt>
                <c:pt idx="355">
                  <c:v>6.6006830985923806</c:v>
                </c:pt>
                <c:pt idx="356">
                  <c:v>6.6142501964018505</c:v>
                </c:pt>
                <c:pt idx="357">
                  <c:v>6.6278172942113205</c:v>
                </c:pt>
                <c:pt idx="358">
                  <c:v>6.6413843920207896</c:v>
                </c:pt>
                <c:pt idx="359">
                  <c:v>6.6549514898302595</c:v>
                </c:pt>
                <c:pt idx="360">
                  <c:v>6.6685185876397304</c:v>
                </c:pt>
                <c:pt idx="361">
                  <c:v>6.6820856854492003</c:v>
                </c:pt>
                <c:pt idx="362">
                  <c:v>6.6956527832586703</c:v>
                </c:pt>
                <c:pt idx="363">
                  <c:v>6.7092198810681403</c:v>
                </c:pt>
                <c:pt idx="364">
                  <c:v>6.7227869788776102</c:v>
                </c:pt>
                <c:pt idx="365">
                  <c:v>6.7363540766870811</c:v>
                </c:pt>
                <c:pt idx="366">
                  <c:v>6.749921174496551</c:v>
                </c:pt>
                <c:pt idx="367">
                  <c:v>6.763488272306021</c:v>
                </c:pt>
                <c:pt idx="368">
                  <c:v>6.777055370115491</c:v>
                </c:pt>
                <c:pt idx="369">
                  <c:v>6.7906224679249609</c:v>
                </c:pt>
                <c:pt idx="370">
                  <c:v>6.8041895657344318</c:v>
                </c:pt>
                <c:pt idx="371">
                  <c:v>6.8177566635439</c:v>
                </c:pt>
                <c:pt idx="372">
                  <c:v>6.8313237613533717</c:v>
                </c:pt>
                <c:pt idx="373">
                  <c:v>6.8448908591628408</c:v>
                </c:pt>
                <c:pt idx="374">
                  <c:v>6.8584579569723108</c:v>
                </c:pt>
                <c:pt idx="375">
                  <c:v>6.8720250547817816</c:v>
                </c:pt>
                <c:pt idx="376">
                  <c:v>6.8855921525912516</c:v>
                </c:pt>
                <c:pt idx="377">
                  <c:v>6.8991592504007215</c:v>
                </c:pt>
                <c:pt idx="378">
                  <c:v>6.9127263482101924</c:v>
                </c:pt>
                <c:pt idx="379">
                  <c:v>6.9262934460196615</c:v>
                </c:pt>
                <c:pt idx="380">
                  <c:v>6.9398605438291323</c:v>
                </c:pt>
                <c:pt idx="381">
                  <c:v>6.9534276416386014</c:v>
                </c:pt>
                <c:pt idx="382">
                  <c:v>6.9669947394480722</c:v>
                </c:pt>
                <c:pt idx="383">
                  <c:v>6.9805618372575422</c:v>
                </c:pt>
                <c:pt idx="384">
                  <c:v>6.9941289350670122</c:v>
                </c:pt>
                <c:pt idx="385">
                  <c:v>7.007696032876483</c:v>
                </c:pt>
                <c:pt idx="386">
                  <c:v>7.021263130685953</c:v>
                </c:pt>
                <c:pt idx="387">
                  <c:v>7.0348302284954229</c:v>
                </c:pt>
                <c:pt idx="388">
                  <c:v>7.0483973263048911</c:v>
                </c:pt>
                <c:pt idx="389">
                  <c:v>7.061964424114362</c:v>
                </c:pt>
                <c:pt idx="390">
                  <c:v>7.0755315219238319</c:v>
                </c:pt>
                <c:pt idx="391">
                  <c:v>7.0890986197333019</c:v>
                </c:pt>
                <c:pt idx="392">
                  <c:v>7.1026657175427728</c:v>
                </c:pt>
                <c:pt idx="393">
                  <c:v>7.1162328153522427</c:v>
                </c:pt>
                <c:pt idx="394">
                  <c:v>7.1297999131617127</c:v>
                </c:pt>
                <c:pt idx="395">
                  <c:v>7.1433670109711835</c:v>
                </c:pt>
                <c:pt idx="396">
                  <c:v>7.1569341087806526</c:v>
                </c:pt>
                <c:pt idx="397">
                  <c:v>7.1705012065901235</c:v>
                </c:pt>
                <c:pt idx="398">
                  <c:v>7.1840683043995934</c:v>
                </c:pt>
                <c:pt idx="399">
                  <c:v>7.1976354022090634</c:v>
                </c:pt>
                <c:pt idx="400">
                  <c:v>7.2112025000185325</c:v>
                </c:pt>
                <c:pt idx="401">
                  <c:v>7.2247695978280024</c:v>
                </c:pt>
                <c:pt idx="402">
                  <c:v>7.2383366956374733</c:v>
                </c:pt>
                <c:pt idx="403">
                  <c:v>7.2519037934469432</c:v>
                </c:pt>
                <c:pt idx="404">
                  <c:v>7.2654708912564132</c:v>
                </c:pt>
                <c:pt idx="405">
                  <c:v>7.2790379890658841</c:v>
                </c:pt>
                <c:pt idx="406">
                  <c:v>7.2926050868753531</c:v>
                </c:pt>
                <c:pt idx="407">
                  <c:v>7.306172184684824</c:v>
                </c:pt>
                <c:pt idx="408">
                  <c:v>7.319739282494294</c:v>
                </c:pt>
                <c:pt idx="409">
                  <c:v>7.3333063803037639</c:v>
                </c:pt>
                <c:pt idx="410">
                  <c:v>7.3468734781132339</c:v>
                </c:pt>
                <c:pt idx="411">
                  <c:v>7.3604405759227038</c:v>
                </c:pt>
                <c:pt idx="412">
                  <c:v>7.3740076737321747</c:v>
                </c:pt>
                <c:pt idx="413">
                  <c:v>7.3875747715416429</c:v>
                </c:pt>
                <c:pt idx="414">
                  <c:v>7.4011418693511146</c:v>
                </c:pt>
                <c:pt idx="415">
                  <c:v>7.4147089671605837</c:v>
                </c:pt>
                <c:pt idx="416">
                  <c:v>7.4282760649700537</c:v>
                </c:pt>
                <c:pt idx="417">
                  <c:v>7.4418431627795236</c:v>
                </c:pt>
                <c:pt idx="418">
                  <c:v>7.4554102605889945</c:v>
                </c:pt>
                <c:pt idx="419">
                  <c:v>7.4689773583984644</c:v>
                </c:pt>
                <c:pt idx="420">
                  <c:v>7.4825444562079344</c:v>
                </c:pt>
                <c:pt idx="421">
                  <c:v>7.4961115540174044</c:v>
                </c:pt>
                <c:pt idx="422">
                  <c:v>7.5096786518268752</c:v>
                </c:pt>
                <c:pt idx="423">
                  <c:v>7.5232457496363452</c:v>
                </c:pt>
                <c:pt idx="424">
                  <c:v>7.5368128474458151</c:v>
                </c:pt>
                <c:pt idx="425">
                  <c:v>7.5503799452552851</c:v>
                </c:pt>
                <c:pt idx="426">
                  <c:v>7.5639470430647551</c:v>
                </c:pt>
                <c:pt idx="427">
                  <c:v>7.577514140874225</c:v>
                </c:pt>
                <c:pt idx="428">
                  <c:v>7.5910812386836959</c:v>
                </c:pt>
                <c:pt idx="429">
                  <c:v>7.6046483364931658</c:v>
                </c:pt>
                <c:pt idx="430">
                  <c:v>7.6182154343026349</c:v>
                </c:pt>
                <c:pt idx="431">
                  <c:v>7.6317825321121049</c:v>
                </c:pt>
                <c:pt idx="432">
                  <c:v>7.6453496299215757</c:v>
                </c:pt>
                <c:pt idx="433">
                  <c:v>7.6589167277310457</c:v>
                </c:pt>
                <c:pt idx="434">
                  <c:v>7.6724838255405157</c:v>
                </c:pt>
                <c:pt idx="435">
                  <c:v>7.6860509233499856</c:v>
                </c:pt>
                <c:pt idx="436">
                  <c:v>7.6996180211594556</c:v>
                </c:pt>
                <c:pt idx="437">
                  <c:v>7.7131851189689256</c:v>
                </c:pt>
                <c:pt idx="438">
                  <c:v>7.7267522167783955</c:v>
                </c:pt>
                <c:pt idx="439">
                  <c:v>7.7403193145878664</c:v>
                </c:pt>
                <c:pt idx="440">
                  <c:v>7.7538864123973363</c:v>
                </c:pt>
                <c:pt idx="441">
                  <c:v>7.7674535102068063</c:v>
                </c:pt>
                <c:pt idx="442">
                  <c:v>7.7810206080162754</c:v>
                </c:pt>
                <c:pt idx="443">
                  <c:v>7.7945877058257471</c:v>
                </c:pt>
                <c:pt idx="444">
                  <c:v>7.8081548036352162</c:v>
                </c:pt>
                <c:pt idx="445">
                  <c:v>7.8217219014446862</c:v>
                </c:pt>
                <c:pt idx="446">
                  <c:v>7.8352889992541561</c:v>
                </c:pt>
                <c:pt idx="447">
                  <c:v>7.8488560970636261</c:v>
                </c:pt>
                <c:pt idx="448">
                  <c:v>7.862423194873096</c:v>
                </c:pt>
                <c:pt idx="449">
                  <c:v>7.8759902926825669</c:v>
                </c:pt>
                <c:pt idx="450">
                  <c:v>7.8895573904920369</c:v>
                </c:pt>
              </c:numCache>
            </c:numRef>
          </c:xVal>
          <c:yVal>
            <c:numRef>
              <c:f>fit_4NN_BCC!$H$19:$H$469</c:f>
              <c:numCache>
                <c:formatCode>0.0000</c:formatCode>
                <c:ptCount val="451"/>
                <c:pt idx="0">
                  <c:v>1.1492895570724844</c:v>
                </c:pt>
                <c:pt idx="1">
                  <c:v>0.60967015976950123</c:v>
                </c:pt>
                <c:pt idx="2">
                  <c:v>9.3567632390872901E-2</c:v>
                </c:pt>
                <c:pt idx="3">
                  <c:v>-0.39984115483385607</c:v>
                </c:pt>
                <c:pt idx="4">
                  <c:v>-0.87135287853500065</c:v>
                </c:pt>
                <c:pt idx="5">
                  <c:v>-1.3217385683497875</c:v>
                </c:pt>
                <c:pt idx="6">
                  <c:v>-1.7517443895031717</c:v>
                </c:pt>
                <c:pt idx="7">
                  <c:v>-2.1620924024875126</c:v>
                </c:pt>
                <c:pt idx="8">
                  <c:v>-2.5534813004879036</c:v>
                </c:pt>
                <c:pt idx="9">
                  <c:v>-2.9265871251823095</c:v>
                </c:pt>
                <c:pt idx="10">
                  <c:v>-3.2820639615283538</c:v>
                </c:pt>
                <c:pt idx="11">
                  <c:v>-3.6205446121318947</c:v>
                </c:pt>
                <c:pt idx="12">
                  <c:v>-3.9426412517760894</c:v>
                </c:pt>
                <c:pt idx="13">
                  <c:v>-4.2489460626738431</c:v>
                </c:pt>
                <c:pt idx="14">
                  <c:v>-4.54003185099101</c:v>
                </c:pt>
                <c:pt idx="15">
                  <c:v>-4.8164526451726548</c:v>
                </c:pt>
                <c:pt idx="16">
                  <c:v>-5.0787442765900428</c:v>
                </c:pt>
                <c:pt idx="17">
                  <c:v>-5.3274249430117733</c:v>
                </c:pt>
                <c:pt idx="18">
                  <c:v>-5.5629957553885143</c:v>
                </c:pt>
                <c:pt idx="19">
                  <c:v>-5.7859412684274085</c:v>
                </c:pt>
                <c:pt idx="20">
                  <c:v>-5.9967299954189546</c:v>
                </c:pt>
                <c:pt idx="21">
                  <c:v>-6.1958149077664464</c:v>
                </c:pt>
                <c:pt idx="22">
                  <c:v>-6.3836339196555709</c:v>
                </c:pt>
                <c:pt idx="23">
                  <c:v>-6.5606103582896695</c:v>
                </c:pt>
                <c:pt idx="24">
                  <c:v>-6.727153420104341</c:v>
                </c:pt>
                <c:pt idx="25">
                  <c:v>-6.8836586133636413</c:v>
                </c:pt>
                <c:pt idx="26">
                  <c:v>-7.0305081875289384</c:v>
                </c:pt>
                <c:pt idx="27">
                  <c:v>-7.1680715497806364</c:v>
                </c:pt>
                <c:pt idx="28">
                  <c:v>-7.2967056690623737</c:v>
                </c:pt>
                <c:pt idx="29">
                  <c:v>-7.4167554680071079</c:v>
                </c:pt>
                <c:pt idx="30">
                  <c:v>-7.5285542030943384</c:v>
                </c:pt>
                <c:pt idx="31">
                  <c:v>-7.6324238333782235</c:v>
                </c:pt>
                <c:pt idx="32">
                  <c:v>-7.7286753781165656</c:v>
                </c:pt>
                <c:pt idx="33">
                  <c:v>-7.8176092636217254</c:v>
                </c:pt>
                <c:pt idx="34">
                  <c:v>-7.8995156596453349</c:v>
                </c:pt>
                <c:pt idx="35">
                  <c:v>-7.9746748056001175</c:v>
                </c:pt>
                <c:pt idx="36">
                  <c:v>-8.0433573269134904</c:v>
                </c:pt>
                <c:pt idx="37">
                  <c:v>-8.1058245417995405</c:v>
                </c:pt>
                <c:pt idx="38">
                  <c:v>-8.1623287587277193</c:v>
                </c:pt>
                <c:pt idx="39">
                  <c:v>-8.2131135648590394</c:v>
                </c:pt>
                <c:pt idx="40">
                  <c:v>-8.2584141057127169</c:v>
                </c:pt>
                <c:pt idx="41">
                  <c:v>-8.2984573563190054</c:v>
                </c:pt>
                <c:pt idx="42">
                  <c:v>-8.3334623841066087</c:v>
                </c:pt>
                <c:pt idx="43">
                  <c:v>-8.3636406037662159</c:v>
                </c:pt>
                <c:pt idx="44">
                  <c:v>-8.3891960243248089</c:v>
                </c:pt>
                <c:pt idx="45">
                  <c:v>-8.4103254886587475</c:v>
                </c:pt>
                <c:pt idx="46">
                  <c:v>-8.4272189056673223</c:v>
                </c:pt>
                <c:pt idx="47">
                  <c:v>-8.4400594753220624</c:v>
                </c:pt>
                <c:pt idx="48">
                  <c:v>-8.4490239068010986</c:v>
                </c:pt>
                <c:pt idx="49">
                  <c:v>-8.4542826299119103</c:v>
                </c:pt>
                <c:pt idx="50">
                  <c:v>-8.4559999999999995</c:v>
                </c:pt>
                <c:pt idx="51">
                  <c:v>-8.4543344965355534</c:v>
                </c:pt>
                <c:pt idx="52">
                  <c:v>-8.4494389155645191</c:v>
                </c:pt>
                <c:pt idx="53">
                  <c:v>-8.4414605562053886</c:v>
                </c:pt>
                <c:pt idx="54">
                  <c:v>-8.4305414013677442</c:v>
                </c:pt>
                <c:pt idx="55">
                  <c:v>-8.4168182928636277</c:v>
                </c:pt>
                <c:pt idx="56">
                  <c:v>-8.4004231010779105</c:v>
                </c:pt>
                <c:pt idx="57">
                  <c:v>-8.38148288935915</c:v>
                </c:pt>
                <c:pt idx="58">
                  <c:v>-8.3601200732877281</c:v>
                </c:pt>
                <c:pt idx="59">
                  <c:v>-8.3364525749736682</c:v>
                </c:pt>
                <c:pt idx="60">
                  <c:v>-8.3105939725321072</c:v>
                </c:pt>
                <c:pt idx="61">
                  <c:v>-8.2826536448802219</c:v>
                </c:pt>
                <c:pt idx="62">
                  <c:v>-8.2527369119952052</c:v>
                </c:pt>
                <c:pt idx="63">
                  <c:v>-8.2209451707690011</c:v>
                </c:pt>
                <c:pt idx="64">
                  <c:v>-8.187376026591469</c:v>
                </c:pt>
                <c:pt idx="65">
                  <c:v>-8.1521234207900033</c:v>
                </c:pt>
                <c:pt idx="66">
                  <c:v>-8.1152777540498526</c:v>
                </c:pt>
                <c:pt idx="67">
                  <c:v>-8.0769260059358476</c:v>
                </c:pt>
                <c:pt idx="68">
                  <c:v>-8.0371518506327515</c:v>
                </c:pt>
                <c:pt idx="69">
                  <c:v>-7.9960357690180945</c:v>
                </c:pt>
                <c:pt idx="70">
                  <c:v>-7.9536551571779999</c:v>
                </c:pt>
                <c:pt idx="71">
                  <c:v>-7.910084431473404</c:v>
                </c:pt>
                <c:pt idx="72">
                  <c:v>-7.8653951302608931</c:v>
                </c:pt>
                <c:pt idx="73">
                  <c:v>-7.8196560123693652</c:v>
                </c:pt>
                <c:pt idx="74">
                  <c:v>-7.7729331524308449</c:v>
                </c:pt>
                <c:pt idx="75">
                  <c:v>-7.7252900331608556</c:v>
                </c:pt>
                <c:pt idx="76">
                  <c:v>-7.6767876346810278</c:v>
                </c:pt>
                <c:pt idx="77">
                  <c:v>-7.6274845209738986</c:v>
                </c:pt>
                <c:pt idx="78">
                  <c:v>-7.5774369235572685</c:v>
                </c:pt>
                <c:pt idx="79">
                  <c:v>-7.5266988224628655</c:v>
                </c:pt>
                <c:pt idx="80">
                  <c:v>-7.4753220246016987</c:v>
                </c:pt>
                <c:pt idx="81">
                  <c:v>-7.4233562395959902</c:v>
                </c:pt>
                <c:pt idx="82">
                  <c:v>-7.3708491531552376</c:v>
                </c:pt>
                <c:pt idx="83">
                  <c:v>-7.3178464980717628</c:v>
                </c:pt>
                <c:pt idx="84">
                  <c:v>-7.2643921229088253</c:v>
                </c:pt>
                <c:pt idx="85">
                  <c:v>-7.2105280584522218</c:v>
                </c:pt>
                <c:pt idx="86">
                  <c:v>-7.1562945819942962</c:v>
                </c:pt>
                <c:pt idx="87">
                  <c:v>-7.1017302795171569</c:v>
                </c:pt>
                <c:pt idx="88">
                  <c:v>-7.0468721058399941</c:v>
                </c:pt>
                <c:pt idx="89">
                  <c:v>-6.9917554427934467</c:v>
                </c:pt>
                <c:pt idx="90">
                  <c:v>-6.9364141554821312</c:v>
                </c:pt>
                <c:pt idx="91">
                  <c:v>-6.8808806466946155</c:v>
                </c:pt>
                <c:pt idx="92">
                  <c:v>-6.8251859095183818</c:v>
                </c:pt>
                <c:pt idx="93">
                  <c:v>-6.7693595782156226</c:v>
                </c:pt>
                <c:pt idx="94">
                  <c:v>-6.7134299774140374</c:v>
                </c:pt>
                <c:pt idx="95">
                  <c:v>-6.6574241696652008</c:v>
                </c:pt>
                <c:pt idx="96">
                  <c:v>-6.601368001421517</c:v>
                </c:pt>
                <c:pt idx="97">
                  <c:v>-6.5452861474812565</c:v>
                </c:pt>
                <c:pt idx="98">
                  <c:v>-6.4892021539496501</c:v>
                </c:pt>
                <c:pt idx="99">
                  <c:v>-6.4331384797626825</c:v>
                </c:pt>
                <c:pt idx="100">
                  <c:v>-6.3771165368187175</c:v>
                </c:pt>
                <c:pt idx="101">
                  <c:v>-6.3211567287618315</c:v>
                </c:pt>
                <c:pt idx="102">
                  <c:v>-6.2652784884593453</c:v>
                </c:pt>
                <c:pt idx="103">
                  <c:v>-6.2095003142148437</c:v>
                </c:pt>
                <c:pt idx="104">
                  <c:v>-6.1538398047566618</c:v>
                </c:pt>
                <c:pt idx="105">
                  <c:v>-6.0983136930406436</c:v>
                </c:pt>
                <c:pt idx="106">
                  <c:v>-6.0429378789048398</c:v>
                </c:pt>
                <c:pt idx="107">
                  <c:v>-5.9877274606126285</c:v>
                </c:pt>
                <c:pt idx="108">
                  <c:v>-5.9326967653196485</c:v>
                </c:pt>
                <c:pt idx="109">
                  <c:v>-5.8778593784989193</c:v>
                </c:pt>
                <c:pt idx="110">
                  <c:v>-5.8232281723573944</c:v>
                </c:pt>
                <c:pt idx="111">
                  <c:v>-5.7688153332762528</c:v>
                </c:pt>
                <c:pt idx="112">
                  <c:v>-5.7146323883062591</c:v>
                </c:pt>
                <c:pt idx="113">
                  <c:v>-5.6606902307484814</c:v>
                </c:pt>
                <c:pt idx="114">
                  <c:v>-5.6069991448498611</c:v>
                </c:pt>
                <c:pt idx="115">
                  <c:v>-5.5535688296421366</c:v>
                </c:pt>
                <c:pt idx="116">
                  <c:v>-5.5004084219517857</c:v>
                </c:pt>
                <c:pt idx="117">
                  <c:v>-5.4475265186077984</c:v>
                </c:pt>
                <c:pt idx="118">
                  <c:v>-5.394931197873305</c:v>
                </c:pt>
                <c:pt idx="119">
                  <c:v>-5.3426300401262088</c:v>
                </c:pt>
                <c:pt idx="120">
                  <c:v>-5.2906301478133173</c:v>
                </c:pt>
                <c:pt idx="121">
                  <c:v>-5.2389381647015734</c:v>
                </c:pt>
                <c:pt idx="122">
                  <c:v>-5.187560294449403</c:v>
                </c:pt>
                <c:pt idx="123">
                  <c:v>-5.1365023185203631</c:v>
                </c:pt>
                <c:pt idx="124">
                  <c:v>-5.0857696134606911</c:v>
                </c:pt>
                <c:pt idx="125">
                  <c:v>-5.0353671675616081</c:v>
                </c:pt>
                <c:pt idx="126">
                  <c:v>-4.985299596926632</c:v>
                </c:pt>
                <c:pt idx="127">
                  <c:v>-4.9355711609635184</c:v>
                </c:pt>
                <c:pt idx="128">
                  <c:v>-4.8861857773198238</c:v>
                </c:pt>
                <c:pt idx="129">
                  <c:v>-4.8371470362805109</c:v>
                </c:pt>
                <c:pt idx="130">
                  <c:v>-4.7884582146454386</c:v>
                </c:pt>
                <c:pt idx="131">
                  <c:v>-4.7401222891040051</c:v>
                </c:pt>
                <c:pt idx="132">
                  <c:v>-4.6921419491237168</c:v>
                </c:pt>
                <c:pt idx="133">
                  <c:v>-4.6445196093688761</c:v>
                </c:pt>
                <c:pt idx="134">
                  <c:v>-4.5972574216651001</c:v>
                </c:pt>
                <c:pt idx="135">
                  <c:v>-4.5503572865249309</c:v>
                </c:pt>
                <c:pt idx="136">
                  <c:v>-4.5038208642491933</c:v>
                </c:pt>
                <c:pt idx="137">
                  <c:v>-4.4576495856184843</c:v>
                </c:pt>
                <c:pt idx="138">
                  <c:v>-4.4118446621885177</c:v>
                </c:pt>
                <c:pt idx="139">
                  <c:v>-4.3664070962027823</c:v>
                </c:pt>
                <c:pt idx="140">
                  <c:v>-4.3213376901354454</c:v>
                </c:pt>
                <c:pt idx="141">
                  <c:v>-4.2766370558770674</c:v>
                </c:pt>
                <c:pt idx="142">
                  <c:v>-4.2323056235752743</c:v>
                </c:pt>
                <c:pt idx="143">
                  <c:v>-4.1883436501421736</c:v>
                </c:pt>
                <c:pt idx="144">
                  <c:v>-4.1447512274398823</c:v>
                </c:pt>
                <c:pt idx="145">
                  <c:v>-4.1015282901552226</c:v>
                </c:pt>
                <c:pt idx="146">
                  <c:v>-4.0586746233742454</c:v>
                </c:pt>
                <c:pt idx="147">
                  <c:v>-4.0161898698669187</c:v>
                </c:pt>
                <c:pt idx="148">
                  <c:v>-3.9740735370920013</c:v>
                </c:pt>
                <c:pt idx="149">
                  <c:v>-3.9323250039317599</c:v>
                </c:pt>
                <c:pt idx="150">
                  <c:v>-3.8909435271659096</c:v>
                </c:pt>
                <c:pt idx="151">
                  <c:v>-3.8499282476938625</c:v>
                </c:pt>
                <c:pt idx="152">
                  <c:v>-3.8092781965140299</c:v>
                </c:pt>
                <c:pt idx="153">
                  <c:v>-3.7689923004686872</c:v>
                </c:pt>
                <c:pt idx="154">
                  <c:v>-3.7290693877626166</c:v>
                </c:pt>
                <c:pt idx="155">
                  <c:v>-3.6895081932634719</c:v>
                </c:pt>
                <c:pt idx="156">
                  <c:v>-3.6503073635915508</c:v>
                </c:pt>
                <c:pt idx="157">
                  <c:v>-3.6114654620064228</c:v>
                </c:pt>
                <c:pt idx="158">
                  <c:v>-3.5729809730976001</c:v>
                </c:pt>
                <c:pt idx="159">
                  <c:v>-3.534852307286215</c:v>
                </c:pt>
                <c:pt idx="160">
                  <c:v>-3.4970778051444373</c:v>
                </c:pt>
                <c:pt idx="161">
                  <c:v>-3.4596557415391316</c:v>
                </c:pt>
                <c:pt idx="162">
                  <c:v>-3.4225843296060612</c:v>
                </c:pt>
                <c:pt idx="163">
                  <c:v>-3.385861724560721</c:v>
                </c:pt>
                <c:pt idx="164">
                  <c:v>-3.3494860273516838</c:v>
                </c:pt>
                <c:pt idx="165">
                  <c:v>-3.3134552881621531</c:v>
                </c:pt>
                <c:pt idx="166">
                  <c:v>-3.2777675097652268</c:v>
                </c:pt>
                <c:pt idx="167">
                  <c:v>-3.2424206507381821</c:v>
                </c:pt>
                <c:pt idx="168">
                  <c:v>-3.2074126285409279</c:v>
                </c:pt>
                <c:pt idx="169">
                  <c:v>-3.1727413224636005</c:v>
                </c:pt>
                <c:pt idx="170">
                  <c:v>-3.1384045764480812</c:v>
                </c:pt>
                <c:pt idx="171">
                  <c:v>-3.1044002017881187</c:v>
                </c:pt>
                <c:pt idx="172">
                  <c:v>-3.0707259797124915</c:v>
                </c:pt>
                <c:pt idx="173">
                  <c:v>-3.0373796638555834</c:v>
                </c:pt>
                <c:pt idx="174">
                  <c:v>-3.0043589826195363</c:v>
                </c:pt>
                <c:pt idx="175">
                  <c:v>-2.9716616414320405</c:v>
                </c:pt>
                <c:pt idx="176">
                  <c:v>-2.939285324903655</c:v>
                </c:pt>
                <c:pt idx="177">
                  <c:v>-2.907227698888446</c:v>
                </c:pt>
                <c:pt idx="178">
                  <c:v>-2.8754864124515809</c:v>
                </c:pt>
                <c:pt idx="179">
                  <c:v>-2.8440590997473989</c:v>
                </c:pt>
                <c:pt idx="180">
                  <c:v>-2.812943381811368</c:v>
                </c:pt>
                <c:pt idx="181">
                  <c:v>-2.7821368682691938</c:v>
                </c:pt>
                <c:pt idx="182">
                  <c:v>-2.7516371589662691</c:v>
                </c:pt>
                <c:pt idx="183">
                  <c:v>-2.7214418455205154</c:v>
                </c:pt>
                <c:pt idx="184">
                  <c:v>-2.6915485128015639</c:v>
                </c:pt>
                <c:pt idx="185">
                  <c:v>-2.6619547403391448</c:v>
                </c:pt>
                <c:pt idx="186">
                  <c:v>-2.6326581036634229</c:v>
                </c:pt>
                <c:pt idx="187">
                  <c:v>-2.6036561755799417</c:v>
                </c:pt>
                <c:pt idx="188">
                  <c:v>-2.5749465273817411</c:v>
                </c:pt>
                <c:pt idx="189">
                  <c:v>-2.5465267300011112</c:v>
                </c:pt>
                <c:pt idx="190">
                  <c:v>-2.51839435510339</c:v>
                </c:pt>
                <c:pt idx="191">
                  <c:v>-2.4905469761250814</c:v>
                </c:pt>
                <c:pt idx="192">
                  <c:v>-2.4629821692585332</c:v>
                </c:pt>
                <c:pt idx="193">
                  <c:v>-2.4356975143853092</c:v>
                </c:pt>
                <c:pt idx="194">
                  <c:v>-2.4086905959603171</c:v>
                </c:pt>
                <c:pt idx="195">
                  <c:v>-2.3819590038486971</c:v>
                </c:pt>
                <c:pt idx="196">
                  <c:v>-2.3555003341173721</c:v>
                </c:pt>
                <c:pt idx="197">
                  <c:v>-2.3293121897831339</c:v>
                </c:pt>
                <c:pt idx="198">
                  <c:v>-2.303392181519023</c:v>
                </c:pt>
                <c:pt idx="199">
                  <c:v>-2.2777379283207559</c:v>
                </c:pt>
                <c:pt idx="200">
                  <c:v>-2.2523470581348173</c:v>
                </c:pt>
                <c:pt idx="201">
                  <c:v>-2.2272172084498583</c:v>
                </c:pt>
                <c:pt idx="202">
                  <c:v>-2.2023460268528998</c:v>
                </c:pt>
                <c:pt idx="203">
                  <c:v>-2.177731171551855</c:v>
                </c:pt>
                <c:pt idx="204">
                  <c:v>-2.1533703118657783</c:v>
                </c:pt>
                <c:pt idx="205">
                  <c:v>-2.1292611286842313</c:v>
                </c:pt>
                <c:pt idx="206">
                  <c:v>-2.1054013148970823</c:v>
                </c:pt>
                <c:pt idx="207">
                  <c:v>-2.0817885757960148</c:v>
                </c:pt>
                <c:pt idx="208">
                  <c:v>-2.0584206294489813</c:v>
                </c:pt>
                <c:pt idx="209">
                  <c:v>-2.0352952070487755</c:v>
                </c:pt>
                <c:pt idx="210">
                  <c:v>-2.0124100532368723</c:v>
                </c:pt>
                <c:pt idx="211">
                  <c:v>-1.989762926403611</c:v>
                </c:pt>
                <c:pt idx="212">
                  <c:v>-1.9673515989658061</c:v>
                </c:pt>
                <c:pt idx="213">
                  <c:v>-1.9451738576227691</c:v>
                </c:pt>
                <c:pt idx="214">
                  <c:v>-1.9232275035917359</c:v>
                </c:pt>
                <c:pt idx="215">
                  <c:v>-1.9015103528236352</c:v>
                </c:pt>
                <c:pt idx="216">
                  <c:v>-1.8800202362000922</c:v>
                </c:pt>
                <c:pt idx="217">
                  <c:v>-1.8587549997125432</c:v>
                </c:pt>
                <c:pt idx="218">
                  <c:v>-1.8377125046242959</c:v>
                </c:pt>
                <c:pt idx="219">
                  <c:v>-1.8168906276163292</c:v>
                </c:pt>
                <c:pt idx="220">
                  <c:v>-1.7962872609176095</c:v>
                </c:pt>
                <c:pt idx="221">
                  <c:v>-1.775900312420664</c:v>
                </c:pt>
                <c:pt idx="222">
                  <c:v>-1.755727705783116</c:v>
                </c:pt>
                <c:pt idx="223">
                  <c:v>-1.7357673805158798</c:v>
                </c:pt>
                <c:pt idx="224">
                  <c:v>-1.7160172920586447</c:v>
                </c:pt>
                <c:pt idx="225">
                  <c:v>-1.6964754118433136</c:v>
                </c:pt>
                <c:pt idx="226">
                  <c:v>-1.6771397273459678</c:v>
                </c:pt>
                <c:pt idx="227">
                  <c:v>-1.6580082421279625</c:v>
                </c:pt>
                <c:pt idx="228">
                  <c:v>-1.6390789758666942</c:v>
                </c:pt>
                <c:pt idx="229">
                  <c:v>-1.620349964376582</c:v>
                </c:pt>
                <c:pt idx="230">
                  <c:v>-1.6018192596207799</c:v>
                </c:pt>
                <c:pt idx="231">
                  <c:v>-1.5834849297140978</c:v>
                </c:pt>
                <c:pt idx="232">
                  <c:v>-1.5653450589176179</c:v>
                </c:pt>
                <c:pt idx="233">
                  <c:v>-1.5473977476254448</c:v>
                </c:pt>
                <c:pt idx="234">
                  <c:v>-1.5296411123440372</c:v>
                </c:pt>
                <c:pt idx="235">
                  <c:v>-1.5120732856645207</c:v>
                </c:pt>
                <c:pt idx="236">
                  <c:v>-1.4946924162283894</c:v>
                </c:pt>
                <c:pt idx="237">
                  <c:v>-1.4774966686869759</c:v>
                </c:pt>
                <c:pt idx="238">
                  <c:v>-1.4604842236550477</c:v>
                </c:pt>
                <c:pt idx="239">
                  <c:v>-1.4436532776588882</c:v>
                </c:pt>
                <c:pt idx="240">
                  <c:v>-1.4270020430791885</c:v>
                </c:pt>
                <c:pt idx="241">
                  <c:v>-1.4105287480890718</c:v>
                </c:pt>
                <c:pt idx="242">
                  <c:v>-1.39423163658756</c:v>
                </c:pt>
                <c:pt idx="243">
                  <c:v>-1.3781089681287653</c:v>
                </c:pt>
                <c:pt idx="244">
                  <c:v>-1.3621590178470944</c:v>
                </c:pt>
                <c:pt idx="245">
                  <c:v>-1.3463800763787295</c:v>
                </c:pt>
                <c:pt idx="246">
                  <c:v>-1.3307704497796378</c:v>
                </c:pt>
                <c:pt idx="247">
                  <c:v>-1.3153284594403569</c:v>
                </c:pt>
                <c:pt idx="248">
                  <c:v>-1.3000524419977852</c:v>
                </c:pt>
                <c:pt idx="249">
                  <c:v>-1.2849407492442002</c:v>
                </c:pt>
                <c:pt idx="250">
                  <c:v>-1.2699917480337168</c:v>
                </c:pt>
                <c:pt idx="251">
                  <c:v>-1.255203820186386</c:v>
                </c:pt>
                <c:pt idx="252">
                  <c:v>-1.2405753623901212</c:v>
                </c:pt>
                <c:pt idx="253">
                  <c:v>-1.2261047861006513</c:v>
                </c:pt>
                <c:pt idx="254">
                  <c:v>-1.2117905174396493</c:v>
                </c:pt>
                <c:pt idx="255">
                  <c:v>-1.1976309970912271</c:v>
                </c:pt>
                <c:pt idx="256">
                  <c:v>-1.1836246801969375</c:v>
                </c:pt>
                <c:pt idx="257">
                  <c:v>-1.1697700362494441</c:v>
                </c:pt>
                <c:pt idx="258">
                  <c:v>-1.1560655489849909</c:v>
                </c:pt>
                <c:pt idx="259">
                  <c:v>-1.1425097162748128</c:v>
                </c:pt>
                <c:pt idx="260">
                  <c:v>-1.1291010500156526</c:v>
                </c:pt>
                <c:pt idx="261">
                  <c:v>-1.1158380760193691</c:v>
                </c:pt>
                <c:pt idx="262">
                  <c:v>-1.1027193339019881</c:v>
                </c:pt>
                <c:pt idx="263">
                  <c:v>-1.0897433769720675</c:v>
                </c:pt>
                <c:pt idx="264">
                  <c:v>-1.0769087721186532</c:v>
                </c:pt>
                <c:pt idx="265">
                  <c:v>-1.0642140996987643</c:v>
                </c:pt>
                <c:pt idx="266">
                  <c:v>-1.0516579534247066</c:v>
                </c:pt>
                <c:pt idx="267">
                  <c:v>-1.0392389402510958</c:v>
                </c:pt>
                <c:pt idx="268">
                  <c:v>-1.0269556802618303</c:v>
                </c:pt>
                <c:pt idx="269">
                  <c:v>-1.0148068065569384</c:v>
                </c:pt>
                <c:pt idx="270">
                  <c:v>-1.002790965139573</c:v>
                </c:pt>
                <c:pt idx="271">
                  <c:v>-0.99090681480302312</c:v>
                </c:pt>
                <c:pt idx="272">
                  <c:v>-0.97915302701796347</c:v>
                </c:pt>
                <c:pt idx="273">
                  <c:v>-0.96752828581984696</c:v>
                </c:pt>
                <c:pt idx="274">
                  <c:v>-0.95603128769670076</c:v>
                </c:pt>
                <c:pt idx="275">
                  <c:v>-0.94466074147717893</c:v>
                </c:pt>
                <c:pt idx="276">
                  <c:v>-0.93341536821907367</c:v>
                </c:pt>
                <c:pt idx="277">
                  <c:v>-0.92229390109818543</c:v>
                </c:pt>
                <c:pt idx="278">
                  <c:v>-0.91129508529779191</c:v>
                </c:pt>
                <c:pt idx="279">
                  <c:v>-0.90041767789855109</c:v>
                </c:pt>
                <c:pt idx="280">
                  <c:v>-0.88966044776904685</c:v>
                </c:pt>
                <c:pt idx="281">
                  <c:v>-0.87902217545684391</c:v>
                </c:pt>
                <c:pt idx="282">
                  <c:v>-0.86850165308028737</c:v>
                </c:pt>
                <c:pt idx="283">
                  <c:v>-0.85809768422091148</c:v>
                </c:pt>
                <c:pt idx="284">
                  <c:v>-0.84780908381652476</c:v>
                </c:pt>
                <c:pt idx="285">
                  <c:v>-0.8376346780550723</c:v>
                </c:pt>
                <c:pt idx="286">
                  <c:v>-0.82757330426918241</c:v>
                </c:pt>
                <c:pt idx="287">
                  <c:v>-0.81762381083156688</c:v>
                </c:pt>
                <c:pt idx="288">
                  <c:v>-0.80778505705110337</c:v>
                </c:pt>
                <c:pt idx="289">
                  <c:v>-0.79805591306980839</c:v>
                </c:pt>
                <c:pt idx="290">
                  <c:v>-0.78843525976057338</c:v>
                </c:pt>
                <c:pt idx="291">
                  <c:v>-0.7789219886258093</c:v>
                </c:pt>
                <c:pt idx="292">
                  <c:v>-0.76951500169685505</c:v>
                </c:pt>
                <c:pt idx="293">
                  <c:v>-0.76021321143431397</c:v>
                </c:pt>
                <c:pt idx="294">
                  <c:v>-0.75101554062921605</c:v>
                </c:pt>
                <c:pt idx="295">
                  <c:v>-0.74192092230512507</c:v>
                </c:pt>
                <c:pt idx="296">
                  <c:v>-0.73292829962105188</c:v>
                </c:pt>
                <c:pt idx="297">
                  <c:v>-0.72403662577532746</c:v>
                </c:pt>
                <c:pt idx="298">
                  <c:v>-0.71524486391033049</c:v>
                </c:pt>
                <c:pt idx="299">
                  <c:v>-0.706551987018181</c:v>
                </c:pt>
                <c:pt idx="300">
                  <c:v>-0.69795697784726296</c:v>
                </c:pt>
                <c:pt idx="301">
                  <c:v>-0.68945882880971809</c:v>
                </c:pt>
                <c:pt idx="302">
                  <c:v>-0.68105654188980447</c:v>
                </c:pt>
                <c:pt idx="303">
                  <c:v>-0.6727491285532341</c:v>
                </c:pt>
                <c:pt idx="304">
                  <c:v>-0.66453560965733405</c:v>
                </c:pt>
                <c:pt idx="305">
                  <c:v>-0.65641501536218583</c:v>
                </c:pt>
                <c:pt idx="306">
                  <c:v>-0.64838638504262602</c:v>
                </c:pt>
                <c:pt idx="307">
                  <c:v>-0.64044876720121402</c:v>
                </c:pt>
                <c:pt idx="308">
                  <c:v>-0.63260121938202318</c:v>
                </c:pt>
                <c:pt idx="309">
                  <c:v>-0.62484280808538917</c:v>
                </c:pt>
                <c:pt idx="310">
                  <c:v>-0.6171726086835323</c:v>
                </c:pt>
                <c:pt idx="311">
                  <c:v>-0.60958970533706935</c:v>
                </c:pt>
                <c:pt idx="312">
                  <c:v>-0.60209319091241376</c:v>
                </c:pt>
                <c:pt idx="313">
                  <c:v>-0.59468216690005082</c:v>
                </c:pt>
                <c:pt idx="314">
                  <c:v>-0.58735574333368856</c:v>
                </c:pt>
                <c:pt idx="315">
                  <c:v>-0.58011303871027486</c:v>
                </c:pt>
                <c:pt idx="316">
                  <c:v>-0.57295317991087114</c:v>
                </c:pt>
                <c:pt idx="317">
                  <c:v>-0.56587530212238302</c:v>
                </c:pt>
                <c:pt idx="318">
                  <c:v>-0.55887854876013099</c:v>
                </c:pt>
                <c:pt idx="319">
                  <c:v>-0.55196207139126341</c:v>
                </c:pt>
                <c:pt idx="320">
                  <c:v>-0.54512502965899479</c:v>
                </c:pt>
                <c:pt idx="321">
                  <c:v>-0.5383665912076695</c:v>
                </c:pt>
                <c:pt idx="322">
                  <c:v>-0.53168593160863387</c:v>
                </c:pt>
                <c:pt idx="323">
                  <c:v>-0.52508223428691836</c:v>
                </c:pt>
                <c:pt idx="324">
                  <c:v>-0.51855469044870972</c:v>
                </c:pt>
                <c:pt idx="325">
                  <c:v>-0.51210249900961713</c:v>
                </c:pt>
                <c:pt idx="326">
                  <c:v>-0.50572486652370963</c:v>
                </c:pt>
                <c:pt idx="327">
                  <c:v>-0.49942100711332893</c:v>
                </c:pt>
                <c:pt idx="328">
                  <c:v>-0.49319014239965797</c:v>
                </c:pt>
                <c:pt idx="329">
                  <c:v>-0.48703150143404433</c:v>
                </c:pt>
                <c:pt idx="330">
                  <c:v>-0.48094432063006132</c:v>
                </c:pt>
                <c:pt idx="331">
                  <c:v>-0.47492784369630675</c:v>
                </c:pt>
                <c:pt idx="332">
                  <c:v>-0.46898132156991962</c:v>
                </c:pt>
                <c:pt idx="333">
                  <c:v>-0.4631040123508165</c:v>
                </c:pt>
                <c:pt idx="334">
                  <c:v>-0.45729518123662632</c:v>
                </c:pt>
                <c:pt idx="335">
                  <c:v>-0.45155410045832745</c:v>
                </c:pt>
                <c:pt idx="336">
                  <c:v>-0.4458800492165641</c:v>
                </c:pt>
                <c:pt idx="337">
                  <c:v>-0.44027231361864583</c:v>
                </c:pt>
                <c:pt idx="338">
                  <c:v>-0.43473018661620877</c:v>
                </c:pt>
                <c:pt idx="339">
                  <c:v>-0.4292529679435399</c:v>
                </c:pt>
                <c:pt idx="340">
                  <c:v>-0.42383996405654822</c:v>
                </c:pt>
                <c:pt idx="341">
                  <c:v>-0.41849048807237516</c:v>
                </c:pt>
                <c:pt idx="342">
                  <c:v>-0.4132038597096393</c:v>
                </c:pt>
                <c:pt idx="343">
                  <c:v>-0.40797940522929838</c:v>
                </c:pt>
                <c:pt idx="344">
                  <c:v>-0.40281645737612909</c:v>
                </c:pt>
                <c:pt idx="345">
                  <c:v>-0.39771435532080707</c:v>
                </c:pt>
                <c:pt idx="346">
                  <c:v>-0.39267244460258549</c:v>
                </c:pt>
                <c:pt idx="347">
                  <c:v>-0.38769007707255787</c:v>
                </c:pt>
                <c:pt idx="348">
                  <c:v>-0.38276661083750102</c:v>
                </c:pt>
                <c:pt idx="349">
                  <c:v>-0.37790141020428625</c:v>
                </c:pt>
                <c:pt idx="350">
                  <c:v>-0.37309384562485254</c:v>
                </c:pt>
                <c:pt idx="351">
                  <c:v>-0.36834329364173218</c:v>
                </c:pt>
                <c:pt idx="352">
                  <c:v>-0.36364913683412176</c:v>
                </c:pt>
                <c:pt idx="353">
                  <c:v>-0.35901076376448848</c:v>
                </c:pt>
                <c:pt idx="354">
                  <c:v>-0.35442756892570726</c:v>
                </c:pt>
                <c:pt idx="355">
                  <c:v>-0.34989895268871596</c:v>
                </c:pt>
                <c:pt idx="356">
                  <c:v>-0.34542432125068584</c:v>
                </c:pt>
                <c:pt idx="357">
                  <c:v>-0.34100308658369566</c:v>
                </c:pt>
                <c:pt idx="358">
                  <c:v>-0.33663466638390493</c:v>
                </c:pt>
                <c:pt idx="359">
                  <c:v>-0.33231848402121572</c:v>
                </c:pt>
                <c:pt idx="360">
                  <c:v>-0.32805396848941992</c:v>
                </c:pt>
                <c:pt idx="361">
                  <c:v>-0.32384055435681913</c:v>
                </c:pt>
                <c:pt idx="362">
                  <c:v>-0.3196776817173172</c:v>
                </c:pt>
                <c:pt idx="363">
                  <c:v>-0.31556479614197019</c:v>
                </c:pt>
                <c:pt idx="364">
                  <c:v>-0.31150134863099466</c:v>
                </c:pt>
                <c:pt idx="365">
                  <c:v>-0.30748679556622277</c:v>
                </c:pt>
                <c:pt idx="366">
                  <c:v>-0.3035205986639985</c:v>
                </c:pt>
                <c:pt idx="367">
                  <c:v>-0.29960222492851046</c:v>
                </c:pt>
                <c:pt idx="368">
                  <c:v>-0.29573114660555111</c:v>
                </c:pt>
                <c:pt idx="369">
                  <c:v>-0.29190684113670118</c:v>
                </c:pt>
                <c:pt idx="370">
                  <c:v>-0.28812879111392736</c:v>
                </c:pt>
                <c:pt idx="371">
                  <c:v>-0.28439648423459368</c:v>
                </c:pt>
                <c:pt idx="372">
                  <c:v>-0.28070941325687343</c:v>
                </c:pt>
                <c:pt idx="373">
                  <c:v>-0.27706707595556346</c:v>
                </c:pt>
                <c:pt idx="374">
                  <c:v>-0.27346897507828766</c:v>
                </c:pt>
                <c:pt idx="375">
                  <c:v>-0.26991461830209168</c:v>
                </c:pt>
                <c:pt idx="376">
                  <c:v>-0.26640351819041519</c:v>
                </c:pt>
                <c:pt idx="377">
                  <c:v>-0.26293519215044481</c:v>
                </c:pt>
                <c:pt idx="378">
                  <c:v>-0.25950916239083455</c:v>
                </c:pt>
                <c:pt idx="379">
                  <c:v>-0.25612495587979583</c:v>
                </c:pt>
                <c:pt idx="380">
                  <c:v>-0.25278210430354525</c:v>
                </c:pt>
                <c:pt idx="381">
                  <c:v>-0.24948014402511165</c:v>
                </c:pt>
                <c:pt idx="382">
                  <c:v>-0.24621861604349174</c:v>
                </c:pt>
                <c:pt idx="383">
                  <c:v>-0.24299706595315476</c:v>
                </c:pt>
                <c:pt idx="384">
                  <c:v>-0.23981504390388703</c:v>
                </c:pt>
                <c:pt idx="385">
                  <c:v>-0.23667210456097595</c:v>
                </c:pt>
                <c:pt idx="386">
                  <c:v>-0.23356780706572547</c:v>
                </c:pt>
                <c:pt idx="387">
                  <c:v>-0.23050171499630162</c:v>
                </c:pt>
                <c:pt idx="388">
                  <c:v>-0.22747339632890123</c:v>
                </c:pt>
                <c:pt idx="389">
                  <c:v>-0.22448242339924224</c:v>
                </c:pt>
                <c:pt idx="390">
                  <c:v>-0.2215283728643703</c:v>
                </c:pt>
                <c:pt idx="391">
                  <c:v>-0.21861082566477641</c:v>
                </c:pt>
                <c:pt idx="392">
                  <c:v>-0.2157293669868254</c:v>
                </c:pt>
                <c:pt idx="393">
                  <c:v>-0.2128835862254865</c:v>
                </c:pt>
                <c:pt idx="394">
                  <c:v>-0.21007307694736771</c:v>
                </c:pt>
                <c:pt idx="395">
                  <c:v>-0.20729743685404528</c:v>
                </c:pt>
                <c:pt idx="396">
                  <c:v>-0.20455626774568908</c:v>
                </c:pt>
                <c:pt idx="397">
                  <c:v>-0.20184917548497666</c:v>
                </c:pt>
                <c:pt idx="398">
                  <c:v>-0.19917576996129635</c:v>
                </c:pt>
                <c:pt idx="399">
                  <c:v>-0.19653566505523254</c:v>
                </c:pt>
                <c:pt idx="400">
                  <c:v>-0.19392847860333282</c:v>
                </c:pt>
                <c:pt idx="401">
                  <c:v>-0.19135383236315145</c:v>
                </c:pt>
                <c:pt idx="402">
                  <c:v>-0.18881135197856905</c:v>
                </c:pt>
                <c:pt idx="403">
                  <c:v>-0.18630066694538122</c:v>
                </c:pt>
                <c:pt idx="404">
                  <c:v>-0.18382141057715834</c:v>
                </c:pt>
                <c:pt idx="405">
                  <c:v>-0.18137321997136882</c:v>
                </c:pt>
                <c:pt idx="406">
                  <c:v>-0.17895573597576692</c:v>
                </c:pt>
                <c:pt idx="407">
                  <c:v>-0.17656860315503911</c:v>
                </c:pt>
                <c:pt idx="408">
                  <c:v>-0.17421146975770951</c:v>
                </c:pt>
                <c:pt idx="409">
                  <c:v>-0.17188398768329868</c:v>
                </c:pt>
                <c:pt idx="410">
                  <c:v>-0.16958581244973617</c:v>
                </c:pt>
                <c:pt idx="411">
                  <c:v>-0.1673166031610212</c:v>
                </c:pt>
                <c:pt idx="412">
                  <c:v>-0.16507602247513289</c:v>
                </c:pt>
                <c:pt idx="413">
                  <c:v>-0.16286373657218323</c:v>
                </c:pt>
                <c:pt idx="414">
                  <c:v>-0.16067941512281433</c:v>
                </c:pt>
                <c:pt idx="415">
                  <c:v>-0.15852273125683589</c:v>
                </c:pt>
                <c:pt idx="416">
                  <c:v>-0.1563933615320999</c:v>
                </c:pt>
                <c:pt idx="417">
                  <c:v>-0.15429098590361298</c:v>
                </c:pt>
                <c:pt idx="418">
                  <c:v>-0.15221528769288092</c:v>
                </c:pt>
                <c:pt idx="419">
                  <c:v>-0.15016595355748671</c:v>
                </c:pt>
                <c:pt idx="420">
                  <c:v>-0.14814267346089705</c:v>
                </c:pt>
                <c:pt idx="421">
                  <c:v>-0.14614514064249787</c:v>
                </c:pt>
                <c:pt idx="422">
                  <c:v>-0.14417305158785454</c:v>
                </c:pt>
                <c:pt idx="423">
                  <c:v>-0.14222610599919772</c:v>
                </c:pt>
                <c:pt idx="424">
                  <c:v>-0.14030400676612931</c:v>
                </c:pt>
                <c:pt idx="425">
                  <c:v>-0.13840645993655118</c:v>
                </c:pt>
                <c:pt idx="426">
                  <c:v>-0.13653317468780993</c:v>
                </c:pt>
                <c:pt idx="427">
                  <c:v>-0.13468386329806092</c:v>
                </c:pt>
                <c:pt idx="428">
                  <c:v>-0.13285824111784542</c:v>
                </c:pt>
                <c:pt idx="429">
                  <c:v>-0.13105602654188286</c:v>
                </c:pt>
                <c:pt idx="430">
                  <c:v>-0.12927694098107337</c:v>
                </c:pt>
                <c:pt idx="431">
                  <c:v>-0.12752070883471237</c:v>
                </c:pt>
                <c:pt idx="432">
                  <c:v>-0.12578705746291172</c:v>
                </c:pt>
                <c:pt idx="433">
                  <c:v>-0.12407571715923039</c:v>
                </c:pt>
                <c:pt idx="434">
                  <c:v>-0.12238642112350837</c:v>
                </c:pt>
                <c:pt idx="435">
                  <c:v>-0.12071890543490678</c:v>
                </c:pt>
                <c:pt idx="436">
                  <c:v>-0.11907290902514917</c:v>
                </c:pt>
                <c:pt idx="437">
                  <c:v>-0.11744817365196529</c:v>
                </c:pt>
                <c:pt idx="438">
                  <c:v>-0.11584444387273379</c:v>
                </c:pt>
                <c:pt idx="439">
                  <c:v>-0.11426146701832383</c:v>
                </c:pt>
                <c:pt idx="440">
                  <c:v>-0.11269899316713443</c:v>
                </c:pt>
                <c:pt idx="441">
                  <c:v>-0.11115677511932837</c:v>
                </c:pt>
                <c:pt idx="442">
                  <c:v>-0.10963456837126219</c:v>
                </c:pt>
                <c:pt idx="443">
                  <c:v>-0.10813213109010793</c:v>
                </c:pt>
                <c:pt idx="444">
                  <c:v>-0.1066492240886683</c:v>
                </c:pt>
                <c:pt idx="445">
                  <c:v>-0.10518561080038143</c:v>
                </c:pt>
                <c:pt idx="446">
                  <c:v>-0.10374105725451624</c:v>
                </c:pt>
                <c:pt idx="447">
                  <c:v>-0.10231533205155517</c:v>
                </c:pt>
                <c:pt idx="448">
                  <c:v>-0.1009082063387651</c:v>
                </c:pt>
                <c:pt idx="449">
                  <c:v>-9.9519453785953282E-2</c:v>
                </c:pt>
                <c:pt idx="450">
                  <c:v>-9.8148850561409234E-2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BE0-45B2-89C1-7E4D9F207C4F}"/>
            </c:ext>
          </c:extLst>
        </c:ser>
        <c:ser>
          <c:idx val="1"/>
          <c:order val="1"/>
          <c:tx>
            <c:strRef>
              <c:f>fit_4NN_BCC!$K$18</c:f>
              <c:strCache>
                <c:ptCount val="1"/>
                <c:pt idx="0">
                  <c:v>E(TB-SMA)[eV]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fit_4NN_BCC!$G$19:$G$469</c:f>
              <c:numCache>
                <c:formatCode>General</c:formatCode>
                <c:ptCount val="451"/>
                <c:pt idx="0">
                  <c:v>1.7843633762304982</c:v>
                </c:pt>
                <c:pt idx="1">
                  <c:v>1.7979304740399682</c:v>
                </c:pt>
                <c:pt idx="2">
                  <c:v>1.8114975718494386</c:v>
                </c:pt>
                <c:pt idx="3">
                  <c:v>1.8250646696589083</c:v>
                </c:pt>
                <c:pt idx="4">
                  <c:v>1.8386317674683783</c:v>
                </c:pt>
                <c:pt idx="5">
                  <c:v>1.8521988652778487</c:v>
                </c:pt>
                <c:pt idx="6">
                  <c:v>1.8657659630873185</c:v>
                </c:pt>
                <c:pt idx="7">
                  <c:v>1.8793330608967886</c:v>
                </c:pt>
                <c:pt idx="8">
                  <c:v>1.8929001587062588</c:v>
                </c:pt>
                <c:pt idx="9">
                  <c:v>1.906467256515729</c:v>
                </c:pt>
                <c:pt idx="10">
                  <c:v>1.9200343543251988</c:v>
                </c:pt>
                <c:pt idx="11">
                  <c:v>1.9336014521346689</c:v>
                </c:pt>
                <c:pt idx="12">
                  <c:v>1.9471685499441391</c:v>
                </c:pt>
                <c:pt idx="13">
                  <c:v>1.9607356477536093</c:v>
                </c:pt>
                <c:pt idx="14">
                  <c:v>1.9743027455630791</c:v>
                </c:pt>
                <c:pt idx="15">
                  <c:v>1.9878698433725492</c:v>
                </c:pt>
                <c:pt idx="16">
                  <c:v>2.0014369411820194</c:v>
                </c:pt>
                <c:pt idx="17">
                  <c:v>2.0150040389914894</c:v>
                </c:pt>
                <c:pt idx="18">
                  <c:v>2.0285711368009598</c:v>
                </c:pt>
                <c:pt idx="19">
                  <c:v>2.0421382346104293</c:v>
                </c:pt>
                <c:pt idx="20">
                  <c:v>2.0557053324198997</c:v>
                </c:pt>
                <c:pt idx="21">
                  <c:v>2.0692724302293697</c:v>
                </c:pt>
                <c:pt idx="22">
                  <c:v>2.0828395280388396</c:v>
                </c:pt>
                <c:pt idx="23">
                  <c:v>2.0964066258483096</c:v>
                </c:pt>
                <c:pt idx="24">
                  <c:v>2.10997372365778</c:v>
                </c:pt>
                <c:pt idx="25">
                  <c:v>2.12354082146725</c:v>
                </c:pt>
                <c:pt idx="26">
                  <c:v>2.1371079192767199</c:v>
                </c:pt>
                <c:pt idx="27">
                  <c:v>2.1506750170861899</c:v>
                </c:pt>
                <c:pt idx="28">
                  <c:v>2.1642421148956603</c:v>
                </c:pt>
                <c:pt idx="29">
                  <c:v>2.1778092127051307</c:v>
                </c:pt>
                <c:pt idx="30">
                  <c:v>2.1913763105146011</c:v>
                </c:pt>
                <c:pt idx="31">
                  <c:v>2.2049434083240711</c:v>
                </c:pt>
                <c:pt idx="32">
                  <c:v>2.2185105061335411</c:v>
                </c:pt>
                <c:pt idx="33">
                  <c:v>2.232077603943011</c:v>
                </c:pt>
                <c:pt idx="34">
                  <c:v>2.2456447017524814</c:v>
                </c:pt>
                <c:pt idx="35">
                  <c:v>2.2592117995619514</c:v>
                </c:pt>
                <c:pt idx="36">
                  <c:v>2.2727788973714214</c:v>
                </c:pt>
                <c:pt idx="37">
                  <c:v>2.2863459951808913</c:v>
                </c:pt>
                <c:pt idx="38">
                  <c:v>2.2999130929903613</c:v>
                </c:pt>
                <c:pt idx="39">
                  <c:v>2.3134801907998317</c:v>
                </c:pt>
                <c:pt idx="40">
                  <c:v>2.3270472886093017</c:v>
                </c:pt>
                <c:pt idx="41">
                  <c:v>2.3406143864187721</c:v>
                </c:pt>
                <c:pt idx="42">
                  <c:v>2.3541814842282416</c:v>
                </c:pt>
                <c:pt idx="43">
                  <c:v>2.367748582037712</c:v>
                </c:pt>
                <c:pt idx="44">
                  <c:v>2.381315679847182</c:v>
                </c:pt>
                <c:pt idx="45">
                  <c:v>2.3948827776566524</c:v>
                </c:pt>
                <c:pt idx="46">
                  <c:v>2.4084498754661219</c:v>
                </c:pt>
                <c:pt idx="47">
                  <c:v>2.4220169732755923</c:v>
                </c:pt>
                <c:pt idx="48">
                  <c:v>2.4355840710850623</c:v>
                </c:pt>
                <c:pt idx="49">
                  <c:v>2.4491511688945322</c:v>
                </c:pt>
                <c:pt idx="50">
                  <c:v>2.4627182667040017</c:v>
                </c:pt>
                <c:pt idx="51">
                  <c:v>2.4762853645134717</c:v>
                </c:pt>
                <c:pt idx="52">
                  <c:v>2.4898524623229421</c:v>
                </c:pt>
                <c:pt idx="53">
                  <c:v>2.5034195601324121</c:v>
                </c:pt>
                <c:pt idx="54">
                  <c:v>2.5169866579418825</c:v>
                </c:pt>
                <c:pt idx="55">
                  <c:v>2.530553755751352</c:v>
                </c:pt>
                <c:pt idx="56">
                  <c:v>2.544120853560822</c:v>
                </c:pt>
                <c:pt idx="57">
                  <c:v>2.5576879513702924</c:v>
                </c:pt>
                <c:pt idx="58">
                  <c:v>2.5712550491797623</c:v>
                </c:pt>
                <c:pt idx="59">
                  <c:v>2.5848221469892323</c:v>
                </c:pt>
                <c:pt idx="60">
                  <c:v>2.5983892447987027</c:v>
                </c:pt>
                <c:pt idx="61">
                  <c:v>2.6119563426081722</c:v>
                </c:pt>
                <c:pt idx="62">
                  <c:v>2.6255234404176426</c:v>
                </c:pt>
                <c:pt idx="63">
                  <c:v>2.6390905382271126</c:v>
                </c:pt>
                <c:pt idx="64">
                  <c:v>2.6526576360365826</c:v>
                </c:pt>
                <c:pt idx="65">
                  <c:v>2.666224733846053</c:v>
                </c:pt>
                <c:pt idx="66">
                  <c:v>2.6797918316555229</c:v>
                </c:pt>
                <c:pt idx="67">
                  <c:v>2.6933589294649933</c:v>
                </c:pt>
                <c:pt idx="68">
                  <c:v>2.7069260272744629</c:v>
                </c:pt>
                <c:pt idx="69">
                  <c:v>2.7204931250839328</c:v>
                </c:pt>
                <c:pt idx="70">
                  <c:v>2.7340602228934032</c:v>
                </c:pt>
                <c:pt idx="71">
                  <c:v>2.7476273207028732</c:v>
                </c:pt>
                <c:pt idx="72">
                  <c:v>2.7611944185123432</c:v>
                </c:pt>
                <c:pt idx="73">
                  <c:v>2.7747615163218136</c:v>
                </c:pt>
                <c:pt idx="74">
                  <c:v>2.7883286141312835</c:v>
                </c:pt>
                <c:pt idx="75">
                  <c:v>2.8018957119407539</c:v>
                </c:pt>
                <c:pt idx="76">
                  <c:v>2.8154628097502234</c:v>
                </c:pt>
                <c:pt idx="77">
                  <c:v>2.8290299075596934</c:v>
                </c:pt>
                <c:pt idx="78">
                  <c:v>2.8425970053691638</c:v>
                </c:pt>
                <c:pt idx="79">
                  <c:v>2.8561641031786338</c:v>
                </c:pt>
                <c:pt idx="80">
                  <c:v>2.8697312009881042</c:v>
                </c:pt>
                <c:pt idx="81">
                  <c:v>2.8832982987975742</c:v>
                </c:pt>
                <c:pt idx="82">
                  <c:v>2.8968653966070437</c:v>
                </c:pt>
                <c:pt idx="83">
                  <c:v>2.9104324944165141</c:v>
                </c:pt>
                <c:pt idx="84">
                  <c:v>2.923999592225984</c:v>
                </c:pt>
                <c:pt idx="85">
                  <c:v>2.937566690035454</c:v>
                </c:pt>
                <c:pt idx="86">
                  <c:v>2.9511337878449244</c:v>
                </c:pt>
                <c:pt idx="87">
                  <c:v>2.9647008856543944</c:v>
                </c:pt>
                <c:pt idx="88">
                  <c:v>2.9782679834638648</c:v>
                </c:pt>
                <c:pt idx="89">
                  <c:v>2.9918350812733343</c:v>
                </c:pt>
                <c:pt idx="90">
                  <c:v>3.0054021790828043</c:v>
                </c:pt>
                <c:pt idx="91">
                  <c:v>3.0189692768922747</c:v>
                </c:pt>
                <c:pt idx="92">
                  <c:v>3.0325363747017446</c:v>
                </c:pt>
                <c:pt idx="93">
                  <c:v>3.0461034725112146</c:v>
                </c:pt>
                <c:pt idx="94">
                  <c:v>3.059670570320685</c:v>
                </c:pt>
                <c:pt idx="95">
                  <c:v>3.073237668130155</c:v>
                </c:pt>
                <c:pt idx="96">
                  <c:v>3.0868047659396254</c:v>
                </c:pt>
                <c:pt idx="97">
                  <c:v>3.1003718637490949</c:v>
                </c:pt>
                <c:pt idx="98">
                  <c:v>3.1139389615585649</c:v>
                </c:pt>
                <c:pt idx="99">
                  <c:v>3.1275060593680353</c:v>
                </c:pt>
                <c:pt idx="100">
                  <c:v>3.1410731571775052</c:v>
                </c:pt>
                <c:pt idx="101">
                  <c:v>3.1546402549869756</c:v>
                </c:pt>
                <c:pt idx="102">
                  <c:v>3.1682073527964456</c:v>
                </c:pt>
                <c:pt idx="103">
                  <c:v>3.1817744506059151</c:v>
                </c:pt>
                <c:pt idx="104">
                  <c:v>3.1953415484153855</c:v>
                </c:pt>
                <c:pt idx="105">
                  <c:v>3.2089086462248555</c:v>
                </c:pt>
                <c:pt idx="106">
                  <c:v>3.2224757440343259</c:v>
                </c:pt>
                <c:pt idx="107">
                  <c:v>3.2360428418437959</c:v>
                </c:pt>
                <c:pt idx="108">
                  <c:v>3.2496099396532658</c:v>
                </c:pt>
                <c:pt idx="109">
                  <c:v>3.2631770374627354</c:v>
                </c:pt>
                <c:pt idx="110">
                  <c:v>3.2767441352722058</c:v>
                </c:pt>
                <c:pt idx="111">
                  <c:v>3.2903112330816757</c:v>
                </c:pt>
                <c:pt idx="112">
                  <c:v>3.3038783308911461</c:v>
                </c:pt>
                <c:pt idx="113">
                  <c:v>3.3174454287006161</c:v>
                </c:pt>
                <c:pt idx="114">
                  <c:v>3.3310125265100861</c:v>
                </c:pt>
                <c:pt idx="115">
                  <c:v>3.3445796243195565</c:v>
                </c:pt>
                <c:pt idx="116">
                  <c:v>3.3581467221290269</c:v>
                </c:pt>
                <c:pt idx="117">
                  <c:v>3.3717138199384968</c:v>
                </c:pt>
                <c:pt idx="118">
                  <c:v>3.3852809177479664</c:v>
                </c:pt>
                <c:pt idx="119">
                  <c:v>3.3988480155574363</c:v>
                </c:pt>
                <c:pt idx="120">
                  <c:v>3.4124151133669067</c:v>
                </c:pt>
                <c:pt idx="121">
                  <c:v>3.4259822111763767</c:v>
                </c:pt>
                <c:pt idx="122">
                  <c:v>3.4395493089858471</c:v>
                </c:pt>
                <c:pt idx="123">
                  <c:v>3.4531164067953171</c:v>
                </c:pt>
                <c:pt idx="124">
                  <c:v>3.4666835046047866</c:v>
                </c:pt>
                <c:pt idx="125">
                  <c:v>3.480250602414257</c:v>
                </c:pt>
                <c:pt idx="126">
                  <c:v>3.493817700223727</c:v>
                </c:pt>
                <c:pt idx="127">
                  <c:v>3.5073847980331974</c:v>
                </c:pt>
                <c:pt idx="128">
                  <c:v>3.5209518958426673</c:v>
                </c:pt>
                <c:pt idx="129">
                  <c:v>3.5345189936521373</c:v>
                </c:pt>
                <c:pt idx="130">
                  <c:v>3.5480860914616077</c:v>
                </c:pt>
                <c:pt idx="131">
                  <c:v>3.5616531892710772</c:v>
                </c:pt>
                <c:pt idx="132">
                  <c:v>3.5752202870805472</c:v>
                </c:pt>
                <c:pt idx="133">
                  <c:v>3.5887873848900176</c:v>
                </c:pt>
                <c:pt idx="134">
                  <c:v>3.6023544826994875</c:v>
                </c:pt>
                <c:pt idx="135">
                  <c:v>3.6159215805089575</c:v>
                </c:pt>
                <c:pt idx="136">
                  <c:v>3.6294886783184279</c:v>
                </c:pt>
                <c:pt idx="137">
                  <c:v>3.6430557761278979</c:v>
                </c:pt>
                <c:pt idx="138">
                  <c:v>3.6566228739373683</c:v>
                </c:pt>
                <c:pt idx="139">
                  <c:v>3.6701899717468378</c:v>
                </c:pt>
                <c:pt idx="140">
                  <c:v>3.6837570695563078</c:v>
                </c:pt>
                <c:pt idx="141">
                  <c:v>3.6973241673657782</c:v>
                </c:pt>
                <c:pt idx="142">
                  <c:v>3.7108912651752486</c:v>
                </c:pt>
                <c:pt idx="143">
                  <c:v>3.7244583629847186</c:v>
                </c:pt>
                <c:pt idx="144">
                  <c:v>3.7380254607941885</c:v>
                </c:pt>
                <c:pt idx="145">
                  <c:v>3.751592558603658</c:v>
                </c:pt>
                <c:pt idx="146">
                  <c:v>3.765159656413128</c:v>
                </c:pt>
                <c:pt idx="147">
                  <c:v>3.7787267542225984</c:v>
                </c:pt>
                <c:pt idx="148">
                  <c:v>3.7922938520320688</c:v>
                </c:pt>
                <c:pt idx="149">
                  <c:v>3.8058609498415388</c:v>
                </c:pt>
                <c:pt idx="150">
                  <c:v>3.8194280476510087</c:v>
                </c:pt>
                <c:pt idx="151">
                  <c:v>3.8329951454604791</c:v>
                </c:pt>
                <c:pt idx="152">
                  <c:v>3.8465622432699487</c:v>
                </c:pt>
                <c:pt idx="153">
                  <c:v>3.8601293410794191</c:v>
                </c:pt>
                <c:pt idx="154">
                  <c:v>3.873696438888889</c:v>
                </c:pt>
                <c:pt idx="155">
                  <c:v>3.887263536698359</c:v>
                </c:pt>
                <c:pt idx="156">
                  <c:v>3.9008306345078294</c:v>
                </c:pt>
                <c:pt idx="157">
                  <c:v>3.9143977323172994</c:v>
                </c:pt>
                <c:pt idx="158">
                  <c:v>3.9279648301267698</c:v>
                </c:pt>
                <c:pt idx="159">
                  <c:v>3.9415319279362397</c:v>
                </c:pt>
                <c:pt idx="160">
                  <c:v>3.9550990257457093</c:v>
                </c:pt>
                <c:pt idx="161">
                  <c:v>3.9686661235551797</c:v>
                </c:pt>
                <c:pt idx="162">
                  <c:v>3.9822332213646496</c:v>
                </c:pt>
                <c:pt idx="163">
                  <c:v>3.9958003191741196</c:v>
                </c:pt>
                <c:pt idx="164">
                  <c:v>4.00936741698359</c:v>
                </c:pt>
                <c:pt idx="165">
                  <c:v>4.02293451479306</c:v>
                </c:pt>
                <c:pt idx="166">
                  <c:v>4.0365016126025299</c:v>
                </c:pt>
                <c:pt idx="167">
                  <c:v>4.0500687104119999</c:v>
                </c:pt>
                <c:pt idx="168">
                  <c:v>4.0636358082214699</c:v>
                </c:pt>
                <c:pt idx="169">
                  <c:v>4.0772029060309407</c:v>
                </c:pt>
                <c:pt idx="170">
                  <c:v>4.0907700038404098</c:v>
                </c:pt>
                <c:pt idx="171">
                  <c:v>4.1043371016498797</c:v>
                </c:pt>
                <c:pt idx="172">
                  <c:v>4.1179041994593497</c:v>
                </c:pt>
                <c:pt idx="173">
                  <c:v>4.1314712972688206</c:v>
                </c:pt>
                <c:pt idx="174">
                  <c:v>4.1450383950782905</c:v>
                </c:pt>
                <c:pt idx="175">
                  <c:v>4.1586054928877605</c:v>
                </c:pt>
                <c:pt idx="176">
                  <c:v>4.1721725906972305</c:v>
                </c:pt>
                <c:pt idx="177">
                  <c:v>4.1857396885067013</c:v>
                </c:pt>
                <c:pt idx="178">
                  <c:v>4.1993067863161704</c:v>
                </c:pt>
                <c:pt idx="179">
                  <c:v>4.2128738841256412</c:v>
                </c:pt>
                <c:pt idx="180">
                  <c:v>4.2264409819351112</c:v>
                </c:pt>
                <c:pt idx="181">
                  <c:v>4.2400080797445812</c:v>
                </c:pt>
                <c:pt idx="182">
                  <c:v>4.2535751775540511</c:v>
                </c:pt>
                <c:pt idx="183">
                  <c:v>4.2671422753635211</c:v>
                </c:pt>
                <c:pt idx="184">
                  <c:v>4.2807093731729919</c:v>
                </c:pt>
                <c:pt idx="185">
                  <c:v>4.294276470982461</c:v>
                </c:pt>
                <c:pt idx="186">
                  <c:v>4.307843568791931</c:v>
                </c:pt>
                <c:pt idx="187">
                  <c:v>4.3214106666014018</c:v>
                </c:pt>
                <c:pt idx="188">
                  <c:v>4.3349777644108709</c:v>
                </c:pt>
                <c:pt idx="189">
                  <c:v>4.3485448622203418</c:v>
                </c:pt>
                <c:pt idx="190">
                  <c:v>4.3621119600298117</c:v>
                </c:pt>
                <c:pt idx="191">
                  <c:v>4.3756790578392817</c:v>
                </c:pt>
                <c:pt idx="192">
                  <c:v>4.3892461556487516</c:v>
                </c:pt>
                <c:pt idx="193">
                  <c:v>4.4028132534582216</c:v>
                </c:pt>
                <c:pt idx="194">
                  <c:v>4.4163803512676916</c:v>
                </c:pt>
                <c:pt idx="195">
                  <c:v>4.4299474490771624</c:v>
                </c:pt>
                <c:pt idx="196">
                  <c:v>4.4435145468866324</c:v>
                </c:pt>
                <c:pt idx="197">
                  <c:v>4.4570816446961024</c:v>
                </c:pt>
                <c:pt idx="198">
                  <c:v>4.4706487425055714</c:v>
                </c:pt>
                <c:pt idx="199">
                  <c:v>4.4842158403150423</c:v>
                </c:pt>
                <c:pt idx="200">
                  <c:v>4.4977829381245122</c:v>
                </c:pt>
                <c:pt idx="201">
                  <c:v>4.5113500359339822</c:v>
                </c:pt>
                <c:pt idx="202">
                  <c:v>4.5249171337434522</c:v>
                </c:pt>
                <c:pt idx="203">
                  <c:v>4.538484231552923</c:v>
                </c:pt>
                <c:pt idx="204">
                  <c:v>4.552051329362393</c:v>
                </c:pt>
                <c:pt idx="205">
                  <c:v>4.5656184271718629</c:v>
                </c:pt>
                <c:pt idx="206">
                  <c:v>4.5791855249813329</c:v>
                </c:pt>
                <c:pt idx="207">
                  <c:v>4.5927526227908029</c:v>
                </c:pt>
                <c:pt idx="208">
                  <c:v>4.6063197206002728</c:v>
                </c:pt>
                <c:pt idx="209">
                  <c:v>4.6198868184097428</c:v>
                </c:pt>
                <c:pt idx="210">
                  <c:v>4.6334539162192137</c:v>
                </c:pt>
                <c:pt idx="211">
                  <c:v>4.6470210140286836</c:v>
                </c:pt>
                <c:pt idx="212">
                  <c:v>4.6605881118381527</c:v>
                </c:pt>
                <c:pt idx="213">
                  <c:v>4.6741552096476227</c:v>
                </c:pt>
                <c:pt idx="214">
                  <c:v>4.6877223074570926</c:v>
                </c:pt>
                <c:pt idx="215">
                  <c:v>4.7012894052665635</c:v>
                </c:pt>
                <c:pt idx="216">
                  <c:v>4.7148565030760334</c:v>
                </c:pt>
                <c:pt idx="217">
                  <c:v>4.7284236008855034</c:v>
                </c:pt>
                <c:pt idx="218">
                  <c:v>4.7419906986949734</c:v>
                </c:pt>
                <c:pt idx="219">
                  <c:v>4.7555577965044433</c:v>
                </c:pt>
                <c:pt idx="220">
                  <c:v>4.7691248943139133</c:v>
                </c:pt>
                <c:pt idx="221">
                  <c:v>4.7826919921233841</c:v>
                </c:pt>
                <c:pt idx="222">
                  <c:v>4.7962590899328541</c:v>
                </c:pt>
                <c:pt idx="223">
                  <c:v>4.8098261877423241</c:v>
                </c:pt>
                <c:pt idx="224">
                  <c:v>4.823393285551794</c:v>
                </c:pt>
                <c:pt idx="225">
                  <c:v>4.836960383361264</c:v>
                </c:pt>
                <c:pt idx="226">
                  <c:v>4.8505274811707348</c:v>
                </c:pt>
                <c:pt idx="227">
                  <c:v>4.8640945789802039</c:v>
                </c:pt>
                <c:pt idx="228">
                  <c:v>4.8776616767896739</c:v>
                </c:pt>
                <c:pt idx="229">
                  <c:v>4.8912287745991438</c:v>
                </c:pt>
                <c:pt idx="230">
                  <c:v>4.9047958724086147</c:v>
                </c:pt>
                <c:pt idx="231">
                  <c:v>4.9183629702180847</c:v>
                </c:pt>
                <c:pt idx="232">
                  <c:v>4.9319300680275546</c:v>
                </c:pt>
                <c:pt idx="233">
                  <c:v>4.9454971658370246</c:v>
                </c:pt>
                <c:pt idx="234">
                  <c:v>4.9590642636464954</c:v>
                </c:pt>
                <c:pt idx="235">
                  <c:v>4.9726313614559645</c:v>
                </c:pt>
                <c:pt idx="236">
                  <c:v>4.9861984592654354</c:v>
                </c:pt>
                <c:pt idx="237">
                  <c:v>4.9997655570749053</c:v>
                </c:pt>
                <c:pt idx="238">
                  <c:v>5.0133326548843753</c:v>
                </c:pt>
                <c:pt idx="239">
                  <c:v>5.0268997526938453</c:v>
                </c:pt>
                <c:pt idx="240">
                  <c:v>5.0404668505033143</c:v>
                </c:pt>
                <c:pt idx="241">
                  <c:v>5.0540339483127861</c:v>
                </c:pt>
                <c:pt idx="242">
                  <c:v>5.0676010461222543</c:v>
                </c:pt>
                <c:pt idx="243">
                  <c:v>5.0811681439317251</c:v>
                </c:pt>
                <c:pt idx="244">
                  <c:v>5.0947352417411951</c:v>
                </c:pt>
                <c:pt idx="245">
                  <c:v>5.108302339550665</c:v>
                </c:pt>
                <c:pt idx="246">
                  <c:v>5.1218694373601359</c:v>
                </c:pt>
                <c:pt idx="247">
                  <c:v>5.135436535169605</c:v>
                </c:pt>
                <c:pt idx="248">
                  <c:v>5.1490036329790758</c:v>
                </c:pt>
                <c:pt idx="249">
                  <c:v>5.1625707307885458</c:v>
                </c:pt>
                <c:pt idx="250">
                  <c:v>5.1761378285980157</c:v>
                </c:pt>
                <c:pt idx="251">
                  <c:v>5.1897049264074866</c:v>
                </c:pt>
                <c:pt idx="252">
                  <c:v>5.2032720242169566</c:v>
                </c:pt>
                <c:pt idx="253">
                  <c:v>5.2168391220264265</c:v>
                </c:pt>
                <c:pt idx="254">
                  <c:v>5.2304062198358956</c:v>
                </c:pt>
                <c:pt idx="255">
                  <c:v>5.2439733176453656</c:v>
                </c:pt>
                <c:pt idx="256">
                  <c:v>5.2575404154548364</c:v>
                </c:pt>
                <c:pt idx="257">
                  <c:v>5.2711075132643055</c:v>
                </c:pt>
                <c:pt idx="258">
                  <c:v>5.2846746110737763</c:v>
                </c:pt>
                <c:pt idx="259">
                  <c:v>5.2982417088832543</c:v>
                </c:pt>
                <c:pt idx="260">
                  <c:v>5.3118088066927163</c:v>
                </c:pt>
                <c:pt idx="261">
                  <c:v>5.3253759045021871</c:v>
                </c:pt>
                <c:pt idx="262">
                  <c:v>5.3389430023116571</c:v>
                </c:pt>
                <c:pt idx="263">
                  <c:v>5.3525101001211333</c:v>
                </c:pt>
                <c:pt idx="264">
                  <c:v>5.366077197930597</c:v>
                </c:pt>
                <c:pt idx="265">
                  <c:v>5.379644295740067</c:v>
                </c:pt>
                <c:pt idx="266">
                  <c:v>5.3932113935495378</c:v>
                </c:pt>
                <c:pt idx="267">
                  <c:v>5.4067784913590131</c:v>
                </c:pt>
                <c:pt idx="268">
                  <c:v>5.4203455891684778</c:v>
                </c:pt>
                <c:pt idx="269">
                  <c:v>5.4339126869779468</c:v>
                </c:pt>
                <c:pt idx="270">
                  <c:v>5.4474797847874168</c:v>
                </c:pt>
                <c:pt idx="271">
                  <c:v>5.4610468825968947</c:v>
                </c:pt>
                <c:pt idx="272">
                  <c:v>5.4746139804063576</c:v>
                </c:pt>
                <c:pt idx="273">
                  <c:v>5.4881810782158276</c:v>
                </c:pt>
                <c:pt idx="274">
                  <c:v>5.5017481760252975</c:v>
                </c:pt>
                <c:pt idx="275">
                  <c:v>5.5153152738347737</c:v>
                </c:pt>
                <c:pt idx="276">
                  <c:v>5.5288823716442375</c:v>
                </c:pt>
                <c:pt idx="277">
                  <c:v>5.5424494694537074</c:v>
                </c:pt>
                <c:pt idx="278">
                  <c:v>5.5560165672631783</c:v>
                </c:pt>
                <c:pt idx="279">
                  <c:v>5.5695836650726545</c:v>
                </c:pt>
                <c:pt idx="280">
                  <c:v>5.5831507628821182</c:v>
                </c:pt>
                <c:pt idx="281">
                  <c:v>5.5967178606915891</c:v>
                </c:pt>
                <c:pt idx="282">
                  <c:v>5.6102849585010652</c:v>
                </c:pt>
                <c:pt idx="283">
                  <c:v>5.6238520563105352</c:v>
                </c:pt>
                <c:pt idx="284">
                  <c:v>5.637419154120006</c:v>
                </c:pt>
                <c:pt idx="285">
                  <c:v>5.650986251929468</c:v>
                </c:pt>
                <c:pt idx="286">
                  <c:v>5.664553349738946</c:v>
                </c:pt>
                <c:pt idx="287">
                  <c:v>5.6781204475484142</c:v>
                </c:pt>
                <c:pt idx="288">
                  <c:v>5.6916875453578859</c:v>
                </c:pt>
                <c:pt idx="289">
                  <c:v>5.7052546431673488</c:v>
                </c:pt>
                <c:pt idx="290">
                  <c:v>5.7188217409768249</c:v>
                </c:pt>
                <c:pt idx="291">
                  <c:v>5.7323888387862958</c:v>
                </c:pt>
                <c:pt idx="292">
                  <c:v>5.7459559365957649</c:v>
                </c:pt>
                <c:pt idx="293">
                  <c:v>5.7595230344052295</c:v>
                </c:pt>
                <c:pt idx="294">
                  <c:v>5.7730901322147057</c:v>
                </c:pt>
                <c:pt idx="295">
                  <c:v>5.7866572300241756</c:v>
                </c:pt>
                <c:pt idx="296">
                  <c:v>5.8002243278336456</c:v>
                </c:pt>
                <c:pt idx="297">
                  <c:v>5.8137914256431085</c:v>
                </c:pt>
                <c:pt idx="298">
                  <c:v>5.8273585234525864</c:v>
                </c:pt>
                <c:pt idx="299">
                  <c:v>5.8409256212620564</c:v>
                </c:pt>
                <c:pt idx="300">
                  <c:v>5.8544927190715264</c:v>
                </c:pt>
                <c:pt idx="301">
                  <c:v>5.8680598168809892</c:v>
                </c:pt>
                <c:pt idx="302">
                  <c:v>5.8816269146904654</c:v>
                </c:pt>
                <c:pt idx="303">
                  <c:v>5.8951940124999371</c:v>
                </c:pt>
                <c:pt idx="304">
                  <c:v>5.9087611103094062</c:v>
                </c:pt>
                <c:pt idx="305">
                  <c:v>5.92232820811887</c:v>
                </c:pt>
                <c:pt idx="306">
                  <c:v>5.9358953059283461</c:v>
                </c:pt>
                <c:pt idx="307">
                  <c:v>5.9494624037378161</c:v>
                </c:pt>
                <c:pt idx="308">
                  <c:v>5.9630295015472869</c:v>
                </c:pt>
                <c:pt idx="309">
                  <c:v>5.9765965993567569</c:v>
                </c:pt>
                <c:pt idx="310">
                  <c:v>5.9901636971662269</c:v>
                </c:pt>
                <c:pt idx="311">
                  <c:v>6.0037307949756977</c:v>
                </c:pt>
                <c:pt idx="312">
                  <c:v>6.0172978927851668</c:v>
                </c:pt>
                <c:pt idx="313">
                  <c:v>6.0308649905946377</c:v>
                </c:pt>
                <c:pt idx="314">
                  <c:v>6.0444320884041076</c:v>
                </c:pt>
                <c:pt idx="315">
                  <c:v>6.0579991862135776</c:v>
                </c:pt>
                <c:pt idx="316">
                  <c:v>6.0715662840230467</c:v>
                </c:pt>
                <c:pt idx="317">
                  <c:v>6.0851333818325166</c:v>
                </c:pt>
                <c:pt idx="318">
                  <c:v>6.0987004796419875</c:v>
                </c:pt>
                <c:pt idx="319">
                  <c:v>6.1122675774514565</c:v>
                </c:pt>
                <c:pt idx="320">
                  <c:v>6.1258346752609274</c:v>
                </c:pt>
                <c:pt idx="321">
                  <c:v>6.1394017730703974</c:v>
                </c:pt>
                <c:pt idx="322">
                  <c:v>6.1529688708798673</c:v>
                </c:pt>
                <c:pt idx="323">
                  <c:v>6.1665359686893382</c:v>
                </c:pt>
                <c:pt idx="324">
                  <c:v>6.1801030664988081</c:v>
                </c:pt>
                <c:pt idx="325">
                  <c:v>6.1936701643082781</c:v>
                </c:pt>
                <c:pt idx="326">
                  <c:v>6.207237262117749</c:v>
                </c:pt>
                <c:pt idx="327">
                  <c:v>6.220804359927218</c:v>
                </c:pt>
                <c:pt idx="328">
                  <c:v>6.2343714577366889</c:v>
                </c:pt>
                <c:pt idx="329">
                  <c:v>6.2479385555461571</c:v>
                </c:pt>
                <c:pt idx="330">
                  <c:v>6.2615056533556288</c:v>
                </c:pt>
                <c:pt idx="331">
                  <c:v>6.2750727511650979</c:v>
                </c:pt>
                <c:pt idx="332">
                  <c:v>6.2886398489745678</c:v>
                </c:pt>
                <c:pt idx="333">
                  <c:v>6.3022069467840387</c:v>
                </c:pt>
                <c:pt idx="334">
                  <c:v>6.3157740445935087</c:v>
                </c:pt>
                <c:pt idx="335">
                  <c:v>6.3293411424029786</c:v>
                </c:pt>
                <c:pt idx="336">
                  <c:v>6.3429082402124495</c:v>
                </c:pt>
                <c:pt idx="337">
                  <c:v>6.3564753380219186</c:v>
                </c:pt>
                <c:pt idx="338">
                  <c:v>6.3700424358313885</c:v>
                </c:pt>
                <c:pt idx="339">
                  <c:v>6.3836095336408585</c:v>
                </c:pt>
                <c:pt idx="340">
                  <c:v>6.3971766314503293</c:v>
                </c:pt>
                <c:pt idx="341">
                  <c:v>6.4107437292597993</c:v>
                </c:pt>
                <c:pt idx="342">
                  <c:v>6.4243108270692693</c:v>
                </c:pt>
                <c:pt idx="343">
                  <c:v>6.4378779248787401</c:v>
                </c:pt>
                <c:pt idx="344">
                  <c:v>6.4514450226882083</c:v>
                </c:pt>
                <c:pt idx="345">
                  <c:v>6.46501212049768</c:v>
                </c:pt>
                <c:pt idx="346">
                  <c:v>6.4785792183071491</c:v>
                </c:pt>
                <c:pt idx="347">
                  <c:v>6.4921463161166191</c:v>
                </c:pt>
                <c:pt idx="348">
                  <c:v>6.505713413926089</c:v>
                </c:pt>
                <c:pt idx="349">
                  <c:v>6.519280511735559</c:v>
                </c:pt>
                <c:pt idx="350">
                  <c:v>6.5328476095450299</c:v>
                </c:pt>
                <c:pt idx="351">
                  <c:v>6.5464147073544998</c:v>
                </c:pt>
                <c:pt idx="352">
                  <c:v>6.5599818051639698</c:v>
                </c:pt>
                <c:pt idx="353">
                  <c:v>6.5735489029734406</c:v>
                </c:pt>
                <c:pt idx="354">
                  <c:v>6.5871160007829097</c:v>
                </c:pt>
                <c:pt idx="355">
                  <c:v>6.6006830985923806</c:v>
                </c:pt>
                <c:pt idx="356">
                  <c:v>6.6142501964018505</c:v>
                </c:pt>
                <c:pt idx="357">
                  <c:v>6.6278172942113205</c:v>
                </c:pt>
                <c:pt idx="358">
                  <c:v>6.6413843920207896</c:v>
                </c:pt>
                <c:pt idx="359">
                  <c:v>6.6549514898302595</c:v>
                </c:pt>
                <c:pt idx="360">
                  <c:v>6.6685185876397304</c:v>
                </c:pt>
                <c:pt idx="361">
                  <c:v>6.6820856854492003</c:v>
                </c:pt>
                <c:pt idx="362">
                  <c:v>6.6956527832586703</c:v>
                </c:pt>
                <c:pt idx="363">
                  <c:v>6.7092198810681403</c:v>
                </c:pt>
                <c:pt idx="364">
                  <c:v>6.7227869788776102</c:v>
                </c:pt>
                <c:pt idx="365">
                  <c:v>6.7363540766870811</c:v>
                </c:pt>
                <c:pt idx="366">
                  <c:v>6.749921174496551</c:v>
                </c:pt>
                <c:pt idx="367">
                  <c:v>6.763488272306021</c:v>
                </c:pt>
                <c:pt idx="368">
                  <c:v>6.777055370115491</c:v>
                </c:pt>
                <c:pt idx="369">
                  <c:v>6.7906224679249609</c:v>
                </c:pt>
                <c:pt idx="370">
                  <c:v>6.8041895657344318</c:v>
                </c:pt>
                <c:pt idx="371">
                  <c:v>6.8177566635439</c:v>
                </c:pt>
                <c:pt idx="372">
                  <c:v>6.8313237613533717</c:v>
                </c:pt>
                <c:pt idx="373">
                  <c:v>6.8448908591628408</c:v>
                </c:pt>
                <c:pt idx="374">
                  <c:v>6.8584579569723108</c:v>
                </c:pt>
                <c:pt idx="375">
                  <c:v>6.8720250547817816</c:v>
                </c:pt>
                <c:pt idx="376">
                  <c:v>6.8855921525912516</c:v>
                </c:pt>
                <c:pt idx="377">
                  <c:v>6.8991592504007215</c:v>
                </c:pt>
                <c:pt idx="378">
                  <c:v>6.9127263482101924</c:v>
                </c:pt>
                <c:pt idx="379">
                  <c:v>6.9262934460196615</c:v>
                </c:pt>
                <c:pt idx="380">
                  <c:v>6.9398605438291323</c:v>
                </c:pt>
                <c:pt idx="381">
                  <c:v>6.9534276416386014</c:v>
                </c:pt>
                <c:pt idx="382">
                  <c:v>6.9669947394480722</c:v>
                </c:pt>
                <c:pt idx="383">
                  <c:v>6.9805618372575422</c:v>
                </c:pt>
                <c:pt idx="384">
                  <c:v>6.9941289350670122</c:v>
                </c:pt>
                <c:pt idx="385">
                  <c:v>7.007696032876483</c:v>
                </c:pt>
                <c:pt idx="386">
                  <c:v>7.021263130685953</c:v>
                </c:pt>
                <c:pt idx="387">
                  <c:v>7.0348302284954229</c:v>
                </c:pt>
                <c:pt idx="388">
                  <c:v>7.0483973263048911</c:v>
                </c:pt>
                <c:pt idx="389">
                  <c:v>7.061964424114362</c:v>
                </c:pt>
                <c:pt idx="390">
                  <c:v>7.0755315219238319</c:v>
                </c:pt>
                <c:pt idx="391">
                  <c:v>7.0890986197333019</c:v>
                </c:pt>
                <c:pt idx="392">
                  <c:v>7.1026657175427728</c:v>
                </c:pt>
                <c:pt idx="393">
                  <c:v>7.1162328153522427</c:v>
                </c:pt>
                <c:pt idx="394">
                  <c:v>7.1297999131617127</c:v>
                </c:pt>
                <c:pt idx="395">
                  <c:v>7.1433670109711835</c:v>
                </c:pt>
                <c:pt idx="396">
                  <c:v>7.1569341087806526</c:v>
                </c:pt>
                <c:pt idx="397">
                  <c:v>7.1705012065901235</c:v>
                </c:pt>
                <c:pt idx="398">
                  <c:v>7.1840683043995934</c:v>
                </c:pt>
                <c:pt idx="399">
                  <c:v>7.1976354022090634</c:v>
                </c:pt>
                <c:pt idx="400">
                  <c:v>7.2112025000185325</c:v>
                </c:pt>
                <c:pt idx="401">
                  <c:v>7.2247695978280024</c:v>
                </c:pt>
                <c:pt idx="402">
                  <c:v>7.2383366956374733</c:v>
                </c:pt>
                <c:pt idx="403">
                  <c:v>7.2519037934469432</c:v>
                </c:pt>
                <c:pt idx="404">
                  <c:v>7.2654708912564132</c:v>
                </c:pt>
                <c:pt idx="405">
                  <c:v>7.2790379890658841</c:v>
                </c:pt>
                <c:pt idx="406">
                  <c:v>7.2926050868753531</c:v>
                </c:pt>
                <c:pt idx="407">
                  <c:v>7.306172184684824</c:v>
                </c:pt>
                <c:pt idx="408">
                  <c:v>7.319739282494294</c:v>
                </c:pt>
                <c:pt idx="409">
                  <c:v>7.3333063803037639</c:v>
                </c:pt>
                <c:pt idx="410">
                  <c:v>7.3468734781132339</c:v>
                </c:pt>
                <c:pt idx="411">
                  <c:v>7.3604405759227038</c:v>
                </c:pt>
                <c:pt idx="412">
                  <c:v>7.3740076737321747</c:v>
                </c:pt>
                <c:pt idx="413">
                  <c:v>7.3875747715416429</c:v>
                </c:pt>
                <c:pt idx="414">
                  <c:v>7.4011418693511146</c:v>
                </c:pt>
                <c:pt idx="415">
                  <c:v>7.4147089671605837</c:v>
                </c:pt>
                <c:pt idx="416">
                  <c:v>7.4282760649700537</c:v>
                </c:pt>
                <c:pt idx="417">
                  <c:v>7.4418431627795236</c:v>
                </c:pt>
                <c:pt idx="418">
                  <c:v>7.4554102605889945</c:v>
                </c:pt>
                <c:pt idx="419">
                  <c:v>7.4689773583984644</c:v>
                </c:pt>
                <c:pt idx="420">
                  <c:v>7.4825444562079344</c:v>
                </c:pt>
                <c:pt idx="421">
                  <c:v>7.4961115540174044</c:v>
                </c:pt>
                <c:pt idx="422">
                  <c:v>7.5096786518268752</c:v>
                </c:pt>
                <c:pt idx="423">
                  <c:v>7.5232457496363452</c:v>
                </c:pt>
                <c:pt idx="424">
                  <c:v>7.5368128474458151</c:v>
                </c:pt>
                <c:pt idx="425">
                  <c:v>7.5503799452552851</c:v>
                </c:pt>
                <c:pt idx="426">
                  <c:v>7.5639470430647551</c:v>
                </c:pt>
                <c:pt idx="427">
                  <c:v>7.577514140874225</c:v>
                </c:pt>
                <c:pt idx="428">
                  <c:v>7.5910812386836959</c:v>
                </c:pt>
                <c:pt idx="429">
                  <c:v>7.6046483364931658</c:v>
                </c:pt>
                <c:pt idx="430">
                  <c:v>7.6182154343026349</c:v>
                </c:pt>
                <c:pt idx="431">
                  <c:v>7.6317825321121049</c:v>
                </c:pt>
                <c:pt idx="432">
                  <c:v>7.6453496299215757</c:v>
                </c:pt>
                <c:pt idx="433">
                  <c:v>7.6589167277310457</c:v>
                </c:pt>
                <c:pt idx="434">
                  <c:v>7.6724838255405157</c:v>
                </c:pt>
                <c:pt idx="435">
                  <c:v>7.6860509233499856</c:v>
                </c:pt>
                <c:pt idx="436">
                  <c:v>7.6996180211594556</c:v>
                </c:pt>
                <c:pt idx="437">
                  <c:v>7.7131851189689256</c:v>
                </c:pt>
                <c:pt idx="438">
                  <c:v>7.7267522167783955</c:v>
                </c:pt>
                <c:pt idx="439">
                  <c:v>7.7403193145878664</c:v>
                </c:pt>
                <c:pt idx="440">
                  <c:v>7.7538864123973363</c:v>
                </c:pt>
                <c:pt idx="441">
                  <c:v>7.7674535102068063</c:v>
                </c:pt>
                <c:pt idx="442">
                  <c:v>7.7810206080162754</c:v>
                </c:pt>
                <c:pt idx="443">
                  <c:v>7.7945877058257471</c:v>
                </c:pt>
                <c:pt idx="444">
                  <c:v>7.8081548036352162</c:v>
                </c:pt>
                <c:pt idx="445">
                  <c:v>7.8217219014446862</c:v>
                </c:pt>
                <c:pt idx="446">
                  <c:v>7.8352889992541561</c:v>
                </c:pt>
                <c:pt idx="447">
                  <c:v>7.8488560970636261</c:v>
                </c:pt>
                <c:pt idx="448">
                  <c:v>7.862423194873096</c:v>
                </c:pt>
                <c:pt idx="449">
                  <c:v>7.8759902926825669</c:v>
                </c:pt>
                <c:pt idx="450">
                  <c:v>7.8895573904920369</c:v>
                </c:pt>
              </c:numCache>
            </c:numRef>
          </c:xVal>
          <c:yVal>
            <c:numRef>
              <c:f>fit_4NN_BCC!$K$19:$K$469</c:f>
              <c:numCache>
                <c:formatCode>General</c:formatCode>
                <c:ptCount val="451"/>
                <c:pt idx="0">
                  <c:v>1.1189289190705978</c:v>
                </c:pt>
                <c:pt idx="1">
                  <c:v>0.558055520959158</c:v>
                </c:pt>
                <c:pt idx="2">
                  <c:v>2.358874684769674E-2</c:v>
                </c:pt>
                <c:pt idx="3">
                  <c:v>-0.48554564913888143</c:v>
                </c:pt>
                <c:pt idx="4">
                  <c:v>-0.970377863606533</c:v>
                </c:pt>
                <c:pt idx="5">
                  <c:v>-1.4318959378384015</c:v>
                </c:pt>
                <c:pt idx="6">
                  <c:v>-1.8710475657915495</c:v>
                </c:pt>
                <c:pt idx="7">
                  <c:v>-2.2887418202363286</c:v>
                </c:pt>
                <c:pt idx="8">
                  <c:v>-2.6858508009274082</c:v>
                </c:pt>
                <c:pt idx="9">
                  <c:v>-3.0632112085041037</c:v>
                </c:pt>
                <c:pt idx="10">
                  <c:v>-3.4216258476353651</c:v>
                </c:pt>
                <c:pt idx="11">
                  <c:v>-3.761865062751319</c:v>
                </c:pt>
                <c:pt idx="12">
                  <c:v>-4.0846681095394928</c:v>
                </c:pt>
                <c:pt idx="13">
                  <c:v>-4.3907444652275665</c:v>
                </c:pt>
                <c:pt idx="14">
                  <c:v>-4.6807750805267325</c:v>
                </c:pt>
                <c:pt idx="15">
                  <c:v>-4.9554135759689402</c:v>
                </c:pt>
                <c:pt idx="16">
                  <c:v>-5.2152873852378754</c:v>
                </c:pt>
                <c:pt idx="17">
                  <c:v>-5.4609988479668896</c:v>
                </c:pt>
                <c:pt idx="18">
                  <c:v>-5.6931262543566081</c:v>
                </c:pt>
                <c:pt idx="19">
                  <c:v>-5.9122248438505096</c:v>
                </c:pt>
                <c:pt idx="20">
                  <c:v>-6.1188277599985916</c:v>
                </c:pt>
                <c:pt idx="21">
                  <c:v>-6.313446963535414</c:v>
                </c:pt>
                <c:pt idx="22">
                  <c:v>-6.4965741056016419</c:v>
                </c:pt>
                <c:pt idx="23">
                  <c:v>-6.6686813629444295</c:v>
                </c:pt>
                <c:pt idx="24">
                  <c:v>-6.8302222368439214</c:v>
                </c:pt>
                <c:pt idx="25">
                  <c:v>-6.9816323174291277</c:v>
                </c:pt>
                <c:pt idx="26">
                  <c:v>-7.1233300149664043</c:v>
                </c:pt>
                <c:pt idx="27">
                  <c:v>-7.2557172596280637</c:v>
                </c:pt>
                <c:pt idx="28">
                  <c:v>-7.3791801711764773</c:v>
                </c:pt>
                <c:pt idx="29">
                  <c:v>-7.4940896999305711</c:v>
                </c:pt>
                <c:pt idx="30">
                  <c:v>-7.6008022403163409</c:v>
                </c:pt>
                <c:pt idx="31">
                  <c:v>-7.6996602182413216</c:v>
                </c:pt>
                <c:pt idx="32">
                  <c:v>-7.7909926534739302</c:v>
                </c:pt>
                <c:pt idx="33">
                  <c:v>-7.8751156981526567</c:v>
                </c:pt>
                <c:pt idx="34">
                  <c:v>-7.9523331524970207</c:v>
                </c:pt>
                <c:pt idx="35">
                  <c:v>-8.0229369587415018</c:v>
                </c:pt>
                <c:pt idx="36">
                  <c:v>-8.0872076742655992</c:v>
                </c:pt>
                <c:pt idx="37">
                  <c:v>-8.1454149248474721</c:v>
                </c:pt>
                <c:pt idx="38">
                  <c:v>-8.1978178389250083</c:v>
                </c:pt>
                <c:pt idx="39">
                  <c:v>-8.2446654637069692</c:v>
                </c:pt>
                <c:pt idx="40">
                  <c:v>-8.2861971639373273</c:v>
                </c:pt>
                <c:pt idx="41">
                  <c:v>-8.322643004078575</c:v>
                </c:pt>
                <c:pt idx="42">
                  <c:v>-8.3542241146441114</c:v>
                </c:pt>
                <c:pt idx="43">
                  <c:v>-8.3811530433760204</c:v>
                </c:pt>
                <c:pt idx="44">
                  <c:v>-8.403634091932128</c:v>
                </c:pt>
                <c:pt idx="45">
                  <c:v>-8.42186363871574</c:v>
                </c:pt>
                <c:pt idx="46">
                  <c:v>-8.436030448452124</c:v>
                </c:pt>
                <c:pt idx="47">
                  <c:v>-8.4463159690880119</c:v>
                </c:pt>
                <c:pt idx="48">
                  <c:v>-8.4528946165640306</c:v>
                </c:pt>
                <c:pt idx="49">
                  <c:v>-8.4559340479846536</c:v>
                </c:pt>
                <c:pt idx="50">
                  <c:v>-8.4555954236863915</c:v>
                </c:pt>
                <c:pt idx="51">
                  <c:v>-8.4520336586820317</c:v>
                </c:pt>
                <c:pt idx="52">
                  <c:v>-8.4453976639370509</c:v>
                </c:pt>
                <c:pt idx="53">
                  <c:v>-8.4358305779135669</c:v>
                </c:pt>
                <c:pt idx="54">
                  <c:v>-8.4234699887975477</c:v>
                </c:pt>
                <c:pt idx="55">
                  <c:v>-8.4084481478061139</c:v>
                </c:pt>
                <c:pt idx="56">
                  <c:v>-8.3908921739539757</c:v>
                </c:pt>
                <c:pt idx="57">
                  <c:v>-8.3709242506409431</c:v>
                </c:pt>
                <c:pt idx="58">
                  <c:v>-8.3486618144062223</c:v>
                </c:pt>
                <c:pt idx="59">
                  <c:v>-8.3242177361797474</c:v>
                </c:pt>
                <c:pt idx="60">
                  <c:v>-8.2977004953460352</c:v>
                </c:pt>
                <c:pt idx="61">
                  <c:v>-8.2692143469219967</c:v>
                </c:pt>
                <c:pt idx="62">
                  <c:v>-8.2388594821367658</c:v>
                </c:pt>
                <c:pt idx="63">
                  <c:v>-8.2067321826888104</c:v>
                </c:pt>
                <c:pt idx="64">
                  <c:v>-8.1729249689434429</c:v>
                </c:pt>
                <c:pt idx="65">
                  <c:v>-8.13752674232218</c:v>
                </c:pt>
                <c:pt idx="66">
                  <c:v>-8.1006229221244936</c:v>
                </c:pt>
                <c:pt idx="67">
                  <c:v>-8.0622955770116675</c:v>
                </c:pt>
                <c:pt idx="68">
                  <c:v>-8.0226235513727424</c:v>
                </c:pt>
                <c:pt idx="69">
                  <c:v>-7.9816825867826431</c:v>
                </c:pt>
                <c:pt idx="70">
                  <c:v>-7.9395454387535906</c:v>
                </c:pt>
                <c:pt idx="71">
                  <c:v>-7.8962819889721327</c:v>
                </c:pt>
                <c:pt idx="72">
                  <c:v>-7.8519593532057321</c:v>
                </c:pt>
                <c:pt idx="73">
                  <c:v>-7.8066419850549948</c:v>
                </c:pt>
                <c:pt idx="74">
                  <c:v>-7.760391775719933</c:v>
                </c:pt>
                <c:pt idx="75">
                  <c:v>-7.7132681499414808</c:v>
                </c:pt>
                <c:pt idx="76">
                  <c:v>-7.6653281582725459</c:v>
                </c:pt>
                <c:pt idx="77">
                  <c:v>-7.6166265658262517</c:v>
                </c:pt>
                <c:pt idx="78">
                  <c:v>-7.5672159376427715</c:v>
                </c:pt>
                <c:pt idx="79">
                  <c:v>-7.5171467208101026</c:v>
                </c:pt>
                <c:pt idx="80">
                  <c:v>-7.4664673234683612</c:v>
                </c:pt>
                <c:pt idx="81">
                  <c:v>-7.4152241908217817</c:v>
                </c:pt>
                <c:pt idx="82">
                  <c:v>-7.3634618782772359</c:v>
                </c:pt>
                <c:pt idx="83">
                  <c:v>-7.311223121823172</c:v>
                </c:pt>
                <c:pt idx="84">
                  <c:v>-7.2585489057580732</c:v>
                </c:pt>
                <c:pt idx="85">
                  <c:v>-7.2054785278729039</c:v>
                </c:pt>
                <c:pt idx="86">
                  <c:v>-7.1520496621877534</c:v>
                </c:pt>
                <c:pt idx="87">
                  <c:v>-7.0982984193385832</c:v>
                </c:pt>
                <c:pt idx="88">
                  <c:v>-7.044259404706108</c:v>
                </c:pt>
                <c:pt idx="89">
                  <c:v>-6.9899657743749533</c:v>
                </c:pt>
                <c:pt idx="90">
                  <c:v>-6.9354492890076038</c:v>
                </c:pt>
                <c:pt idx="91">
                  <c:v>-6.880740365714205</c:v>
                </c:pt>
                <c:pt idx="92">
                  <c:v>-6.8258681279958839</c:v>
                </c:pt>
                <c:pt idx="93">
                  <c:v>-6.7708604538361188</c:v>
                </c:pt>
                <c:pt idx="94">
                  <c:v>-6.7157440220116005</c:v>
                </c:pt>
                <c:pt idx="95">
                  <c:v>-6.6605443566911742</c:v>
                </c:pt>
                <c:pt idx="96">
                  <c:v>-6.6052858703885313</c:v>
                </c:pt>
                <c:pt idx="97">
                  <c:v>-6.5499919053318463</c:v>
                </c:pt>
                <c:pt idx="98">
                  <c:v>-6.4946847733107642</c:v>
                </c:pt>
                <c:pt idx="99">
                  <c:v>-6.4393857940589232</c:v>
                </c:pt>
                <c:pt idx="100">
                  <c:v>-6.3841153322277062</c:v>
                </c:pt>
                <c:pt idx="101">
                  <c:v>-6.3288928330047014</c:v>
                </c:pt>
                <c:pt idx="102">
                  <c:v>-6.2737368564283083</c:v>
                </c:pt>
                <c:pt idx="103">
                  <c:v>-6.2186651104476827</c:v>
                </c:pt>
                <c:pt idx="104">
                  <c:v>-6.1636944827754689</c:v>
                </c:pt>
                <c:pt idx="105">
                  <c:v>-6.1088410715786985</c:v>
                </c:pt>
                <c:pt idx="106">
                  <c:v>-6.0541202150515314</c:v>
                </c:pt>
                <c:pt idx="107">
                  <c:v>-5.9995465199117639</c:v>
                </c:pt>
                <c:pt idx="108">
                  <c:v>-5.9451338888613794</c:v>
                </c:pt>
                <c:pt idx="109">
                  <c:v>-5.8908955470498077</c:v>
                </c:pt>
                <c:pt idx="110">
                  <c:v>-5.836844067577065</c:v>
                </c:pt>
                <c:pt idx="111">
                  <c:v>-5.7829913960724975</c:v>
                </c:pt>
                <c:pt idx="112">
                  <c:v>-5.7293488743834047</c:v>
                </c:pt>
                <c:pt idx="113">
                  <c:v>-5.6759272634065638</c:v>
                </c:pt>
                <c:pt idx="114">
                  <c:v>-5.6227367650942996</c:v>
                </c:pt>
                <c:pt idx="115">
                  <c:v>-5.5697870436656007</c:v>
                </c:pt>
                <c:pt idx="116">
                  <c:v>-5.5170872460515534</c:v>
                </c:pt>
                <c:pt idx="117">
                  <c:v>-5.4646460216032429</c:v>
                </c:pt>
                <c:pt idx="118">
                  <c:v>-5.4124715410891824</c:v>
                </c:pt>
                <c:pt idx="119">
                  <c:v>-5.3605715150083277</c:v>
                </c:pt>
                <c:pt idx="120">
                  <c:v>-5.3089532112436872</c:v>
                </c:pt>
                <c:pt idx="121">
                  <c:v>-5.257623472080609</c:v>
                </c:pt>
                <c:pt idx="122">
                  <c:v>-5.2065887306128937</c:v>
                </c:pt>
                <c:pt idx="123">
                  <c:v>-5.1558550265590233</c:v>
                </c:pt>
                <c:pt idx="124">
                  <c:v>-5.1054280215099181</c:v>
                </c:pt>
                <c:pt idx="125">
                  <c:v>-5.0553130136288535</c:v>
                </c:pt>
                <c:pt idx="126">
                  <c:v>-5.005514951823379</c:v>
                </c:pt>
                <c:pt idx="127">
                  <c:v>-4.9560384494082896</c:v>
                </c:pt>
                <c:pt idx="128">
                  <c:v>-4.9068877972780909</c:v>
                </c:pt>
                <c:pt idx="129">
                  <c:v>-4.8580669766065672</c:v>
                </c:pt>
                <c:pt idx="130">
                  <c:v>-4.809579671090531</c:v>
                </c:pt>
                <c:pt idx="131">
                  <c:v>-4.7614292787540933</c:v>
                </c:pt>
                <c:pt idx="132">
                  <c:v>-4.7136189233292631</c:v>
                </c:pt>
                <c:pt idx="133">
                  <c:v>-4.6661514652280296</c:v>
                </c:pt>
                <c:pt idx="134">
                  <c:v>-4.6190295121205853</c:v>
                </c:pt>
                <c:pt idx="135">
                  <c:v>-4.5722554291337181</c:v>
                </c:pt>
                <c:pt idx="136">
                  <c:v>-4.5258313486829946</c:v>
                </c:pt>
                <c:pt idx="137">
                  <c:v>-4.479759179951742</c:v>
                </c:pt>
                <c:pt idx="138">
                  <c:v>-4.4340406180294201</c:v>
                </c:pt>
                <c:pt idx="139">
                  <c:v>-4.3886771527215291</c:v>
                </c:pt>
                <c:pt idx="140">
                  <c:v>-4.3436700770426597</c:v>
                </c:pt>
                <c:pt idx="141">
                  <c:v>-4.2990204954040028</c:v>
                </c:pt>
                <c:pt idx="142">
                  <c:v>-4.254729331506109</c:v>
                </c:pt>
                <c:pt idx="143">
                  <c:v>-4.210797335947321</c:v>
                </c:pt>
                <c:pt idx="144">
                  <c:v>-4.1672250935579838</c:v>
                </c:pt>
                <c:pt idx="145">
                  <c:v>-4.1240130304700893</c:v>
                </c:pt>
                <c:pt idx="146">
                  <c:v>-4.0811614209317053</c:v>
                </c:pt>
                <c:pt idx="147">
                  <c:v>-4.0386703938751989</c:v>
                </c:pt>
                <c:pt idx="148">
                  <c:v>-3.9965399392479251</c:v>
                </c:pt>
                <c:pt idx="149">
                  <c:v>-3.9547699141137342</c:v>
                </c:pt>
                <c:pt idx="150">
                  <c:v>-3.9133600485333866</c:v>
                </c:pt>
                <c:pt idx="151">
                  <c:v>-3.8723099512316237</c:v>
                </c:pt>
                <c:pt idx="152">
                  <c:v>-3.8316191150584125</c:v>
                </c:pt>
                <c:pt idx="153">
                  <c:v>-3.7912869222515573</c:v>
                </c:pt>
                <c:pt idx="154">
                  <c:v>-3.7513126495076943</c:v>
                </c:pt>
                <c:pt idx="155">
                  <c:v>-3.7116954728683265</c:v>
                </c:pt>
                <c:pt idx="156">
                  <c:v>-3.6724344724274331</c:v>
                </c:pt>
                <c:pt idx="157">
                  <c:v>-3.6335286368668847</c:v>
                </c:pt>
                <c:pt idx="158">
                  <c:v>-3.5949768678256597</c:v>
                </c:pt>
                <c:pt idx="159">
                  <c:v>-3.5567779841087339</c:v>
                </c:pt>
                <c:pt idx="160">
                  <c:v>-3.5189307257411868</c:v>
                </c:pt>
                <c:pt idx="161">
                  <c:v>-3.4814337578729897</c:v>
                </c:pt>
                <c:pt idx="162">
                  <c:v>-3.4442856745396528</c:v>
                </c:pt>
                <c:pt idx="163">
                  <c:v>-3.407485002283777</c:v>
                </c:pt>
                <c:pt idx="164">
                  <c:v>-3.3710302036423769</c:v>
                </c:pt>
                <c:pt idx="165">
                  <c:v>-3.3349196805046515</c:v>
                </c:pt>
                <c:pt idx="166">
                  <c:v>-3.2991517773447119</c:v>
                </c:pt>
                <c:pt idx="167">
                  <c:v>-3.2637247843336512</c:v>
                </c:pt>
                <c:pt idx="168">
                  <c:v>-3.2286369403351536</c:v>
                </c:pt>
                <c:pt idx="169">
                  <c:v>-3.1938864357886896</c:v>
                </c:pt>
                <c:pt idx="170">
                  <c:v>-3.1594714154842647</c:v>
                </c:pt>
                <c:pt idx="171">
                  <c:v>-3.1253899812324244</c:v>
                </c:pt>
                <c:pt idx="172">
                  <c:v>-3.0916401944332654</c:v>
                </c:pt>
                <c:pt idx="173">
                  <c:v>-3.0582200785478926</c:v>
                </c:pt>
                <c:pt idx="174">
                  <c:v>-3.0251276214757699</c:v>
                </c:pt>
                <c:pt idx="175">
                  <c:v>-2.992360777841232</c:v>
                </c:pt>
                <c:pt idx="176">
                  <c:v>-2.9599174711923251</c:v>
                </c:pt>
                <c:pt idx="177">
                  <c:v>-2.9277955961150468</c:v>
                </c:pt>
                <c:pt idx="178">
                  <c:v>-2.8959930202659381</c:v>
                </c:pt>
                <c:pt idx="179">
                  <c:v>-2.8645075863258351</c:v>
                </c:pt>
                <c:pt idx="180">
                  <c:v>-2.8333371138776355</c:v>
                </c:pt>
                <c:pt idx="181">
                  <c:v>-2.8024794012105985</c:v>
                </c:pt>
                <c:pt idx="182">
                  <c:v>-2.77193222705387</c:v>
                </c:pt>
                <c:pt idx="183">
                  <c:v>-2.7416933522416316</c:v>
                </c:pt>
                <c:pt idx="184">
                  <c:v>-2.7117605213122937</c:v>
                </c:pt>
                <c:pt idx="185">
                  <c:v>-2.682131464044057</c:v>
                </c:pt>
                <c:pt idx="186">
                  <c:v>-2.6528038969290129</c:v>
                </c:pt>
                <c:pt idx="187">
                  <c:v>-2.6237755245880248</c:v>
                </c:pt>
                <c:pt idx="188">
                  <c:v>-2.5950440411284004</c:v>
                </c:pt>
                <c:pt idx="189">
                  <c:v>-2.5666071314463701</c:v>
                </c:pt>
                <c:pt idx="190">
                  <c:v>-2.5384624724763611</c:v>
                </c:pt>
                <c:pt idx="191">
                  <c:v>-2.5106077343888686</c:v>
                </c:pt>
                <c:pt idx="192">
                  <c:v>-2.4830405817387922</c:v>
                </c:pt>
                <c:pt idx="193">
                  <c:v>-2.4557586745659497</c:v>
                </c:pt>
                <c:pt idx="194">
                  <c:v>-2.4287596694494655</c:v>
                </c:pt>
                <c:pt idx="195">
                  <c:v>-2.4020412205176664</c:v>
                </c:pt>
                <c:pt idx="196">
                  <c:v>-2.375600980415054</c:v>
                </c:pt>
                <c:pt idx="197">
                  <c:v>-2.3494366012278669</c:v>
                </c:pt>
                <c:pt idx="198">
                  <c:v>-2.3235457353697146</c:v>
                </c:pt>
                <c:pt idx="199">
                  <c:v>-2.2979260364286809</c:v>
                </c:pt>
                <c:pt idx="200">
                  <c:v>-2.2725751599773085</c:v>
                </c:pt>
                <c:pt idx="201">
                  <c:v>-2.2474907643467152</c:v>
                </c:pt>
                <c:pt idx="202">
                  <c:v>-2.2226705113661906</c:v>
                </c:pt>
                <c:pt idx="203">
                  <c:v>-2.1981120670694621</c:v>
                </c:pt>
                <c:pt idx="204">
                  <c:v>-2.1738131023688534</c:v>
                </c:pt>
                <c:pt idx="205">
                  <c:v>-2.1497712936984468</c:v>
                </c:pt>
                <c:pt idx="206">
                  <c:v>-2.1259843236274034</c:v>
                </c:pt>
                <c:pt idx="207">
                  <c:v>-2.1024498814444907</c:v>
                </c:pt>
                <c:pt idx="208">
                  <c:v>-2.0791656637148588</c:v>
                </c:pt>
                <c:pt idx="209">
                  <c:v>-2.0561293748100704</c:v>
                </c:pt>
                <c:pt idx="210">
                  <c:v>-2.0333387274123504</c:v>
                </c:pt>
                <c:pt idx="211">
                  <c:v>-2.0107914429939955</c:v>
                </c:pt>
                <c:pt idx="212">
                  <c:v>-1.9884852522728327</c:v>
                </c:pt>
                <c:pt idx="213">
                  <c:v>-1.9664178956446114</c:v>
                </c:pt>
                <c:pt idx="214">
                  <c:v>-1.9445871235931822</c:v>
                </c:pt>
                <c:pt idx="215">
                  <c:v>-1.9229906970792412</c:v>
                </c:pt>
                <c:pt idx="216">
                  <c:v>-1.9016263879084658</c:v>
                </c:pt>
                <c:pt idx="217">
                  <c:v>-1.8804919790797709</c:v>
                </c:pt>
                <c:pt idx="218">
                  <c:v>-1.859585265114434</c:v>
                </c:pt>
                <c:pt idx="219">
                  <c:v>-1.8389040523668001</c:v>
                </c:pt>
                <c:pt idx="220">
                  <c:v>-1.818446159317241</c:v>
                </c:pt>
                <c:pt idx="221">
                  <c:v>-1.7982094168480325</c:v>
                </c:pt>
                <c:pt idx="222">
                  <c:v>-1.7781916685027976</c:v>
                </c:pt>
                <c:pt idx="223">
                  <c:v>-1.7583907707301101</c:v>
                </c:pt>
                <c:pt idx="224">
                  <c:v>-1.7388045931118832</c:v>
                </c:pt>
                <c:pt idx="225">
                  <c:v>-1.7194310185770951</c:v>
                </c:pt>
                <c:pt idx="226">
                  <c:v>-1.7002679436014125</c:v>
                </c:pt>
                <c:pt idx="227">
                  <c:v>-1.6813132783932676</c:v>
                </c:pt>
                <c:pt idx="228">
                  <c:v>-1.6625649470668589</c:v>
                </c:pt>
                <c:pt idx="229">
                  <c:v>-1.6440208878026441</c:v>
                </c:pt>
                <c:pt idx="230">
                  <c:v>-1.6256790529957466</c:v>
                </c:pt>
                <c:pt idx="231">
                  <c:v>-1.6075374093927766</c:v>
                </c:pt>
                <c:pt idx="232">
                  <c:v>-1.5895939382175046</c:v>
                </c:pt>
                <c:pt idx="233">
                  <c:v>-1.5718466352858282</c:v>
                </c:pt>
                <c:pt idx="234">
                  <c:v>-1.5542935111104481</c:v>
                </c:pt>
                <c:pt idx="235">
                  <c:v>-1.5369325909956701</c:v>
                </c:pt>
                <c:pt idx="236">
                  <c:v>-1.5197619151226902</c:v>
                </c:pt>
                <c:pt idx="237">
                  <c:v>-1.5027795386258049</c:v>
                </c:pt>
                <c:pt idx="238">
                  <c:v>-1.4859835316598349</c:v>
                </c:pt>
                <c:pt idx="239">
                  <c:v>-1.469371979459178</c:v>
                </c:pt>
                <c:pt idx="240">
                  <c:v>-1.4529429823887972</c:v>
                </c:pt>
                <c:pt idx="241">
                  <c:v>-1.4366946559874794</c:v>
                </c:pt>
                <c:pt idx="242">
                  <c:v>-1.4206251310037008</c:v>
                </c:pt>
                <c:pt idx="243">
                  <c:v>-1.404732553424354</c:v>
                </c:pt>
                <c:pt idx="244">
                  <c:v>-1.3890150844967124</c:v>
                </c:pt>
                <c:pt idx="245">
                  <c:v>-1.3734709007438319</c:v>
                </c:pt>
                <c:pt idx="246">
                  <c:v>-1.3580981939737256</c:v>
                </c:pt>
                <c:pt idx="247">
                  <c:v>-1.342895171282557</c:v>
                </c:pt>
                <c:pt idx="248">
                  <c:v>-1.3278600550520898</c:v>
                </c:pt>
                <c:pt idx="249">
                  <c:v>-1.312991082941686</c:v>
                </c:pt>
                <c:pt idx="250">
                  <c:v>-1.2982865078750372</c:v>
                </c:pt>
                <c:pt idx="251">
                  <c:v>-1.2837445980219051</c:v>
                </c:pt>
                <c:pt idx="252">
                  <c:v>-1.2693636367750687</c:v>
                </c:pt>
                <c:pt idx="253">
                  <c:v>-1.2551419227226943</c:v>
                </c:pt>
                <c:pt idx="254">
                  <c:v>-1.2410777696163457</c:v>
                </c:pt>
                <c:pt idx="255">
                  <c:v>-1.2271695063348238</c:v>
                </c:pt>
                <c:pt idx="256">
                  <c:v>-1.2134154768440326</c:v>
                </c:pt>
                <c:pt idx="257">
                  <c:v>-1.1998140401530615</c:v>
                </c:pt>
                <c:pt idx="258">
                  <c:v>-1.1863635702666395</c:v>
                </c:pt>
                <c:pt idx="259">
                  <c:v>-1.1730624561341754</c:v>
                </c:pt>
                <c:pt idx="260">
                  <c:v>-1.1599091015955383</c:v>
                </c:pt>
                <c:pt idx="261">
                  <c:v>-1.146901925323639</c:v>
                </c:pt>
                <c:pt idx="262">
                  <c:v>-1.1340393607641954</c:v>
                </c:pt>
                <c:pt idx="263">
                  <c:v>-1.1213198560725701</c:v>
                </c:pt>
                <c:pt idx="264">
                  <c:v>-1.1087418740480319</c:v>
                </c:pt>
                <c:pt idx="265">
                  <c:v>-1.09630389206539</c:v>
                </c:pt>
                <c:pt idx="266">
                  <c:v>-1.0840044020043582</c:v>
                </c:pt>
                <c:pt idx="267">
                  <c:v>-1.0718419101765639</c:v>
                </c:pt>
                <c:pt idx="268">
                  <c:v>-1.0598149372504744</c:v>
                </c:pt>
                <c:pt idx="269">
                  <c:v>-1.0479220181742326</c:v>
                </c:pt>
                <c:pt idx="270">
                  <c:v>-1.0361617020966831</c:v>
                </c:pt>
                <c:pt idx="271">
                  <c:v>-1.0245325522865196</c:v>
                </c:pt>
                <c:pt idx="272">
                  <c:v>-1.0130331460498179</c:v>
                </c:pt>
                <c:pt idx="273">
                  <c:v>-1.0016620746458804</c:v>
                </c:pt>
                <c:pt idx="274">
                  <c:v>-0.99041794320171883</c:v>
                </c:pt>
                <c:pt idx="275">
                  <c:v>-0.97929937062504813</c:v>
                </c:pt>
                <c:pt idx="276">
                  <c:v>-0.9683049895160496</c:v>
                </c:pt>
                <c:pt idx="277">
                  <c:v>-0.95743344607783454</c:v>
                </c:pt>
                <c:pt idx="278">
                  <c:v>-0.94668340002588647</c:v>
                </c:pt>
                <c:pt idx="279">
                  <c:v>-0.93605352449637713</c:v>
                </c:pt>
                <c:pt idx="280">
                  <c:v>-0.92554250595356791</c:v>
                </c:pt>
                <c:pt idx="281">
                  <c:v>-0.9151490440962462</c:v>
                </c:pt>
                <c:pt idx="282">
                  <c:v>-0.90487185176343821</c:v>
                </c:pt>
                <c:pt idx="283">
                  <c:v>-0.89470965483931064</c:v>
                </c:pt>
                <c:pt idx="284">
                  <c:v>-0.88466119215738015</c:v>
                </c:pt>
                <c:pt idx="285">
                  <c:v>-0.87472521540415293</c:v>
                </c:pt>
                <c:pt idx="286">
                  <c:v>-0.86490048902214012</c:v>
                </c:pt>
                <c:pt idx="287">
                  <c:v>-0.85518579011247409</c:v>
                </c:pt>
                <c:pt idx="288">
                  <c:v>-0.84557990833696184</c:v>
                </c:pt>
                <c:pt idx="289">
                  <c:v>-0.83608164581985556</c:v>
                </c:pt>
                <c:pt idx="290">
                  <c:v>-0.82668981704920996</c:v>
                </c:pt>
                <c:pt idx="291">
                  <c:v>-0.81740324877804127</c:v>
                </c:pt>
                <c:pt idx="292">
                  <c:v>-0.80822077992516062</c:v>
                </c:pt>
                <c:pt idx="293">
                  <c:v>-0.79914126147588083</c:v>
                </c:pt>
                <c:pt idx="294">
                  <c:v>-0.79016355638253943</c:v>
                </c:pt>
                <c:pt idx="295">
                  <c:v>-0.78128653946497617</c:v>
                </c:pt>
                <c:pt idx="296">
                  <c:v>-0.77250909731086959</c:v>
                </c:pt>
                <c:pt idx="297">
                  <c:v>-0.76383012817611984</c:v>
                </c:pt>
                <c:pt idx="298">
                  <c:v>-0.75524854188519164</c:v>
                </c:pt>
                <c:pt idx="299">
                  <c:v>-0.74676325973158131</c:v>
                </c:pt>
                <c:pt idx="300">
                  <c:v>-0.73837321437827708</c:v>
                </c:pt>
                <c:pt idx="301">
                  <c:v>-0.73007734975841099</c:v>
                </c:pt>
                <c:pt idx="302">
                  <c:v>-0.72187462097600641</c:v>
                </c:pt>
                <c:pt idx="303">
                  <c:v>-0.71376399420696901</c:v>
                </c:pt>
                <c:pt idx="304">
                  <c:v>-0.70574444660020863</c:v>
                </c:pt>
                <c:pt idx="305">
                  <c:v>-0.69781496617905237</c:v>
                </c:pt>
                <c:pt idx="306">
                  <c:v>-0.68997455174287825</c:v>
                </c:pt>
                <c:pt idx="307">
                  <c:v>-0.68222221276909123</c:v>
                </c:pt>
                <c:pt idx="308">
                  <c:v>-0.6745569693153326</c:v>
                </c:pt>
                <c:pt idx="309">
                  <c:v>-0.66697785192208059</c:v>
                </c:pt>
                <c:pt idx="310">
                  <c:v>-0.65948390151557523</c:v>
                </c:pt>
                <c:pt idx="311">
                  <c:v>-0.65207416931112494</c:v>
                </c:pt>
                <c:pt idx="312">
                  <c:v>-0.64474771671680586</c:v>
                </c:pt>
                <c:pt idx="313">
                  <c:v>-0.63750361523756371</c:v>
                </c:pt>
                <c:pt idx="314">
                  <c:v>-0.63034094637975868</c:v>
                </c:pt>
                <c:pt idx="315">
                  <c:v>-0.62325880155613922</c:v>
                </c:pt>
                <c:pt idx="316">
                  <c:v>-0.61625628199128724</c:v>
                </c:pt>
                <c:pt idx="317">
                  <c:v>-0.60933249862753391</c:v>
                </c:pt>
                <c:pt idx="318">
                  <c:v>-0.60248657203136491</c:v>
                </c:pt>
                <c:pt idx="319">
                  <c:v>-0.59571763230033081</c:v>
                </c:pt>
                <c:pt idx="320">
                  <c:v>-0.5890248189704661</c:v>
                </c:pt>
                <c:pt idx="321">
                  <c:v>-0.5824072809242441</c:v>
                </c:pt>
                <c:pt idx="322">
                  <c:v>-0.57586417629906228</c:v>
                </c:pt>
                <c:pt idx="323">
                  <c:v>-0.56939467239627739</c:v>
                </c:pt>
                <c:pt idx="324">
                  <c:v>-0.56299794559080218</c:v>
                </c:pt>
                <c:pt idx="325">
                  <c:v>-0.55667318124126319</c:v>
                </c:pt>
                <c:pt idx="326">
                  <c:v>-0.55041957360073901</c:v>
                </c:pt>
                <c:pt idx="327">
                  <c:v>-0.54423632572808167</c:v>
                </c:pt>
                <c:pt idx="328">
                  <c:v>-0.53812264939982335</c:v>
                </c:pt>
                <c:pt idx="329">
                  <c:v>-0.53207776502269122</c:v>
                </c:pt>
                <c:pt idx="330">
                  <c:v>-0.52610090154671418</c:v>
                </c:pt>
                <c:pt idx="331">
                  <c:v>-0.52019129637895278</c:v>
                </c:pt>
                <c:pt idx="332">
                  <c:v>-0.51434819529783182</c:v>
                </c:pt>
                <c:pt idx="333">
                  <c:v>-0.50857085236810273</c:v>
                </c:pt>
                <c:pt idx="334">
                  <c:v>-0.50285852985642687</c:v>
                </c:pt>
                <c:pt idx="335">
                  <c:v>-0.49721049814758733</c:v>
                </c:pt>
                <c:pt idx="336">
                  <c:v>-0.49162603566133495</c:v>
                </c:pt>
                <c:pt idx="337">
                  <c:v>-0.48610442876987187</c:v>
                </c:pt>
                <c:pt idx="338">
                  <c:v>-0.4806449717159666</c:v>
                </c:pt>
                <c:pt idx="339">
                  <c:v>-0.47524696653172094</c:v>
                </c:pt>
                <c:pt idx="340">
                  <c:v>-0.46990972295797195</c:v>
                </c:pt>
                <c:pt idx="341">
                  <c:v>-0.46463255836434503</c:v>
                </c:pt>
                <c:pt idx="342">
                  <c:v>-0.45941479766994919</c:v>
                </c:pt>
                <c:pt idx="343">
                  <c:v>-0.45425577326472355</c:v>
                </c:pt>
                <c:pt idx="344">
                  <c:v>-0.4491548249314356</c:v>
                </c:pt>
                <c:pt idx="345">
                  <c:v>-0.44411129976832059</c:v>
                </c:pt>
                <c:pt idx="346">
                  <c:v>-0.4391245521123841</c:v>
                </c:pt>
                <c:pt idx="347">
                  <c:v>-0.4341939434633425</c:v>
                </c:pt>
                <c:pt idx="348">
                  <c:v>-0.42931884240822271</c:v>
                </c:pt>
                <c:pt idx="349">
                  <c:v>-0.42449862454660769</c:v>
                </c:pt>
                <c:pt idx="350">
                  <c:v>-0.41973267241653361</c:v>
                </c:pt>
                <c:pt idx="351">
                  <c:v>-0.41502037542103543</c:v>
                </c:pt>
                <c:pt idx="352">
                  <c:v>-0.41036112975533839</c:v>
                </c:pt>
                <c:pt idx="353">
                  <c:v>-0.40575433833469965</c:v>
                </c:pt>
                <c:pt idx="354">
                  <c:v>-0.40119941072289417</c:v>
                </c:pt>
                <c:pt idx="355">
                  <c:v>-0.3966957630613408</c:v>
                </c:pt>
                <c:pt idx="356">
                  <c:v>-0.39224281799887833</c:v>
                </c:pt>
                <c:pt idx="357">
                  <c:v>-0.38784000462217394</c:v>
                </c:pt>
                <c:pt idx="358">
                  <c:v>-0.38348675838677476</c:v>
                </c:pt>
                <c:pt idx="359">
                  <c:v>-0.37918252104879391</c:v>
                </c:pt>
                <c:pt idx="360">
                  <c:v>-0.37492674059723152</c:v>
                </c:pt>
                <c:pt idx="361">
                  <c:v>-0.3707188711869262</c:v>
                </c:pt>
                <c:pt idx="362">
                  <c:v>-0.36655837307213546</c:v>
                </c:pt>
                <c:pt idx="363">
                  <c:v>-0.36244471254074273</c:v>
                </c:pt>
                <c:pt idx="364">
                  <c:v>-0.35837736184908847</c:v>
                </c:pt>
                <c:pt idx="365">
                  <c:v>-0.35435579915741994</c:v>
                </c:pt>
                <c:pt idx="366">
                  <c:v>-0.35037950846596222</c:v>
                </c:pt>
                <c:pt idx="367">
                  <c:v>-0.34644797955159801</c:v>
                </c:pt>
                <c:pt idx="368">
                  <c:v>-0.3425607079051638</c:v>
                </c:pt>
                <c:pt idx="369">
                  <c:v>-0.33871719466935185</c:v>
                </c:pt>
                <c:pt idx="370">
                  <c:v>-0.33491694657721666</c:v>
                </c:pt>
                <c:pt idx="371">
                  <c:v>-0.33115947589128414</c:v>
                </c:pt>
                <c:pt idx="372">
                  <c:v>-0.32744430034325461</c:v>
                </c:pt>
                <c:pt idx="373">
                  <c:v>-0.32377094307430632</c:v>
                </c:pt>
                <c:pt idx="374">
                  <c:v>-0.32013893257598247</c:v>
                </c:pt>
                <c:pt idx="375">
                  <c:v>-0.31654780263166954</c:v>
                </c:pt>
                <c:pt idx="376">
                  <c:v>-0.31299709225865741</c:v>
                </c:pt>
                <c:pt idx="377">
                  <c:v>-0.30948634565077765</c:v>
                </c:pt>
                <c:pt idx="378">
                  <c:v>-0.30601511212161819</c:v>
                </c:pt>
                <c:pt idx="379">
                  <c:v>-0.30258294604830999</c:v>
                </c:pt>
                <c:pt idx="380">
                  <c:v>-0.29918940681587763</c:v>
                </c:pt>
                <c:pt idx="381">
                  <c:v>-0.29583405876215979</c:v>
                </c:pt>
                <c:pt idx="382">
                  <c:v>-0.292516471123281</c:v>
                </c:pt>
                <c:pt idx="383">
                  <c:v>-0.28923621797968713</c:v>
                </c:pt>
                <c:pt idx="384">
                  <c:v>-0.28599287820272523</c:v>
                </c:pt>
                <c:pt idx="385">
                  <c:v>-0.28278603540177394</c:v>
                </c:pt>
                <c:pt idx="386">
                  <c:v>-0.27961527787191809</c:v>
                </c:pt>
                <c:pt idx="387">
                  <c:v>-0.27648019854215794</c:v>
                </c:pt>
                <c:pt idx="388">
                  <c:v>-0.27338039492415789</c:v>
                </c:pt>
                <c:pt idx="389">
                  <c:v>-0.27031546906152076</c:v>
                </c:pt>
                <c:pt idx="390">
                  <c:v>-0.26728502747959476</c:v>
                </c:pt>
                <c:pt idx="391">
                  <c:v>-0.26428868113579534</c:v>
                </c:pt>
                <c:pt idx="392">
                  <c:v>-0.26132604537044984</c:v>
                </c:pt>
                <c:pt idx="393">
                  <c:v>-0.25839673985815476</c:v>
                </c:pt>
                <c:pt idx="394">
                  <c:v>-0.25550038855964036</c:v>
                </c:pt>
                <c:pt idx="395">
                  <c:v>-0.25263661967414264</c:v>
                </c:pt>
                <c:pt idx="396">
                  <c:v>-0.24980506559227608</c:v>
                </c:pt>
                <c:pt idx="397">
                  <c:v>-0.24700536284939978</c:v>
                </c:pt>
                <c:pt idx="398">
                  <c:v>-0.2442371520794818</c:v>
                </c:pt>
                <c:pt idx="399">
                  <c:v>-0.24150007796944492</c:v>
                </c:pt>
                <c:pt idx="400">
                  <c:v>-0.23879378921400121</c:v>
                </c:pt>
                <c:pt idx="401">
                  <c:v>-0.23611793847096366</c:v>
                </c:pt>
                <c:pt idx="402">
                  <c:v>-0.23347218231703407</c:v>
                </c:pt>
                <c:pt idx="403">
                  <c:v>-0.23085618120406209</c:v>
                </c:pt>
                <c:pt idx="404">
                  <c:v>-0.2282695994157701</c:v>
                </c:pt>
                <c:pt idx="405">
                  <c:v>-0.22571210502494202</c:v>
                </c:pt>
                <c:pt idx="406">
                  <c:v>-0.22318336985107035</c:v>
                </c:pt>
                <c:pt idx="407">
                  <c:v>-0.22068306941845581</c:v>
                </c:pt>
                <c:pt idx="408">
                  <c:v>-0.2182108829147604</c:v>
                </c:pt>
                <c:pt idx="409">
                  <c:v>-0.21576649315000279</c:v>
                </c:pt>
                <c:pt idx="410">
                  <c:v>-0.21334958651599786</c:v>
                </c:pt>
                <c:pt idx="411">
                  <c:v>-0.21095985294623287</c:v>
                </c:pt>
                <c:pt idx="412">
                  <c:v>-0.20859698587617762</c:v>
                </c:pt>
                <c:pt idx="413">
                  <c:v>-0.20626068220402397</c:v>
                </c:pt>
                <c:pt idx="414">
                  <c:v>-0.2039506422518495</c:v>
                </c:pt>
                <c:pt idx="415">
                  <c:v>-0.2016665697272052</c:v>
                </c:pt>
                <c:pt idx="416">
                  <c:v>-0.19940817168511754</c:v>
                </c:pt>
                <c:pt idx="417">
                  <c:v>-0.19717515849050499</c:v>
                </c:pt>
                <c:pt idx="418">
                  <c:v>-0.1949672437810043</c:v>
                </c:pt>
                <c:pt idx="419">
                  <c:v>-0.19278414443020114</c:v>
                </c:pt>
                <c:pt idx="420">
                  <c:v>-0.19062558051126238</c:v>
                </c:pt>
                <c:pt idx="421">
                  <c:v>-0.1884912752609651</c:v>
                </c:pt>
                <c:pt idx="422">
                  <c:v>-0.18638095504412053</c:v>
                </c:pt>
                <c:pt idx="423">
                  <c:v>-0.18429434931838665</c:v>
                </c:pt>
                <c:pt idx="424">
                  <c:v>-0.18223119059946502</c:v>
                </c:pt>
                <c:pt idx="425">
                  <c:v>-0.18019121442668271</c:v>
                </c:pt>
                <c:pt idx="426">
                  <c:v>-0.17817415932894898</c:v>
                </c:pt>
                <c:pt idx="427">
                  <c:v>-0.1761797667910889</c:v>
                </c:pt>
                <c:pt idx="428">
                  <c:v>-0.17420778122054487</c:v>
                </c:pt>
                <c:pt idx="429">
                  <c:v>-0.17225794991444804</c:v>
                </c:pt>
                <c:pt idx="430">
                  <c:v>-0.17033002302704878</c:v>
                </c:pt>
                <c:pt idx="431">
                  <c:v>-0.16842375353751035</c:v>
                </c:pt>
                <c:pt idx="432">
                  <c:v>-0.16653889721805551</c:v>
                </c:pt>
                <c:pt idx="433">
                  <c:v>-0.1646752126024674</c:v>
                </c:pt>
                <c:pt idx="434">
                  <c:v>-0.162832460954936</c:v>
                </c:pt>
                <c:pt idx="435">
                  <c:v>-0.16101040623925264</c:v>
                </c:pt>
                <c:pt idx="436">
                  <c:v>-0.15920881508834328</c:v>
                </c:pt>
                <c:pt idx="437">
                  <c:v>-0.15742745677414127</c:v>
                </c:pt>
                <c:pt idx="438">
                  <c:v>-0.15566610317779336</c:v>
                </c:pt>
                <c:pt idx="439">
                  <c:v>-0.15392452876019647</c:v>
                </c:pt>
                <c:pt idx="440">
                  <c:v>-0.15220251053286349</c:v>
                </c:pt>
                <c:pt idx="441">
                  <c:v>-0.15049982802911005</c:v>
                </c:pt>
                <c:pt idx="442">
                  <c:v>-0.14881626327556494</c:v>
                </c:pt>
                <c:pt idx="443">
                  <c:v>-0.14715160076399522</c:v>
                </c:pt>
                <c:pt idx="444">
                  <c:v>-0.14550562742344791</c:v>
                </c:pt>
                <c:pt idx="445">
                  <c:v>-0.14387813259269866</c:v>
                </c:pt>
                <c:pt idx="446">
                  <c:v>-0.14226890799301131</c:v>
                </c:pt>
                <c:pt idx="447">
                  <c:v>-0.1406777477011989</c:v>
                </c:pt>
                <c:pt idx="448">
                  <c:v>-0.13910444812298728</c:v>
                </c:pt>
                <c:pt idx="449">
                  <c:v>-0.13754880796667462</c:v>
                </c:pt>
                <c:pt idx="450">
                  <c:v>-0.13601062821708768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BE0-45B2-89C1-7E4D9F207C4F}"/>
            </c:ext>
          </c:extLst>
        </c:ser>
        <c:ser>
          <c:idx val="2"/>
          <c:order val="2"/>
          <c:tx>
            <c:strRef>
              <c:f>fit_4NN_BCC!$M$18</c:f>
              <c:strCache>
                <c:ptCount val="1"/>
                <c:pt idx="0">
                  <c:v>E(fit)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fit_4NN_BCC!$G$19:$G$469</c:f>
              <c:numCache>
                <c:formatCode>General</c:formatCode>
                <c:ptCount val="451"/>
                <c:pt idx="0">
                  <c:v>1.7843633762304982</c:v>
                </c:pt>
                <c:pt idx="1">
                  <c:v>1.7979304740399682</c:v>
                </c:pt>
                <c:pt idx="2">
                  <c:v>1.8114975718494386</c:v>
                </c:pt>
                <c:pt idx="3">
                  <c:v>1.8250646696589083</c:v>
                </c:pt>
                <c:pt idx="4">
                  <c:v>1.8386317674683783</c:v>
                </c:pt>
                <c:pt idx="5">
                  <c:v>1.8521988652778487</c:v>
                </c:pt>
                <c:pt idx="6">
                  <c:v>1.8657659630873185</c:v>
                </c:pt>
                <c:pt idx="7">
                  <c:v>1.8793330608967886</c:v>
                </c:pt>
                <c:pt idx="8">
                  <c:v>1.8929001587062588</c:v>
                </c:pt>
                <c:pt idx="9">
                  <c:v>1.906467256515729</c:v>
                </c:pt>
                <c:pt idx="10">
                  <c:v>1.9200343543251988</c:v>
                </c:pt>
                <c:pt idx="11">
                  <c:v>1.9336014521346689</c:v>
                </c:pt>
                <c:pt idx="12">
                  <c:v>1.9471685499441391</c:v>
                </c:pt>
                <c:pt idx="13">
                  <c:v>1.9607356477536093</c:v>
                </c:pt>
                <c:pt idx="14">
                  <c:v>1.9743027455630791</c:v>
                </c:pt>
                <c:pt idx="15">
                  <c:v>1.9878698433725492</c:v>
                </c:pt>
                <c:pt idx="16">
                  <c:v>2.0014369411820194</c:v>
                </c:pt>
                <c:pt idx="17">
                  <c:v>2.0150040389914894</c:v>
                </c:pt>
                <c:pt idx="18">
                  <c:v>2.0285711368009598</c:v>
                </c:pt>
                <c:pt idx="19">
                  <c:v>2.0421382346104293</c:v>
                </c:pt>
                <c:pt idx="20">
                  <c:v>2.0557053324198997</c:v>
                </c:pt>
                <c:pt idx="21">
                  <c:v>2.0692724302293697</c:v>
                </c:pt>
                <c:pt idx="22">
                  <c:v>2.0828395280388396</c:v>
                </c:pt>
                <c:pt idx="23">
                  <c:v>2.0964066258483096</c:v>
                </c:pt>
                <c:pt idx="24">
                  <c:v>2.10997372365778</c:v>
                </c:pt>
                <c:pt idx="25">
                  <c:v>2.12354082146725</c:v>
                </c:pt>
                <c:pt idx="26">
                  <c:v>2.1371079192767199</c:v>
                </c:pt>
                <c:pt idx="27">
                  <c:v>2.1506750170861899</c:v>
                </c:pt>
                <c:pt idx="28">
                  <c:v>2.1642421148956603</c:v>
                </c:pt>
                <c:pt idx="29">
                  <c:v>2.1778092127051307</c:v>
                </c:pt>
                <c:pt idx="30">
                  <c:v>2.1913763105146011</c:v>
                </c:pt>
                <c:pt idx="31">
                  <c:v>2.2049434083240711</c:v>
                </c:pt>
                <c:pt idx="32">
                  <c:v>2.2185105061335411</c:v>
                </c:pt>
                <c:pt idx="33">
                  <c:v>2.232077603943011</c:v>
                </c:pt>
                <c:pt idx="34">
                  <c:v>2.2456447017524814</c:v>
                </c:pt>
                <c:pt idx="35">
                  <c:v>2.2592117995619514</c:v>
                </c:pt>
                <c:pt idx="36">
                  <c:v>2.2727788973714214</c:v>
                </c:pt>
                <c:pt idx="37">
                  <c:v>2.2863459951808913</c:v>
                </c:pt>
                <c:pt idx="38">
                  <c:v>2.2999130929903613</c:v>
                </c:pt>
                <c:pt idx="39">
                  <c:v>2.3134801907998317</c:v>
                </c:pt>
                <c:pt idx="40">
                  <c:v>2.3270472886093017</c:v>
                </c:pt>
                <c:pt idx="41">
                  <c:v>2.3406143864187721</c:v>
                </c:pt>
                <c:pt idx="42">
                  <c:v>2.3541814842282416</c:v>
                </c:pt>
                <c:pt idx="43">
                  <c:v>2.367748582037712</c:v>
                </c:pt>
                <c:pt idx="44">
                  <c:v>2.381315679847182</c:v>
                </c:pt>
                <c:pt idx="45">
                  <c:v>2.3948827776566524</c:v>
                </c:pt>
                <c:pt idx="46">
                  <c:v>2.4084498754661219</c:v>
                </c:pt>
                <c:pt idx="47">
                  <c:v>2.4220169732755923</c:v>
                </c:pt>
                <c:pt idx="48">
                  <c:v>2.4355840710850623</c:v>
                </c:pt>
                <c:pt idx="49">
                  <c:v>2.4491511688945322</c:v>
                </c:pt>
                <c:pt idx="50">
                  <c:v>2.4627182667040017</c:v>
                </c:pt>
                <c:pt idx="51">
                  <c:v>2.4762853645134717</c:v>
                </c:pt>
                <c:pt idx="52">
                  <c:v>2.4898524623229421</c:v>
                </c:pt>
                <c:pt idx="53">
                  <c:v>2.5034195601324121</c:v>
                </c:pt>
                <c:pt idx="54">
                  <c:v>2.5169866579418825</c:v>
                </c:pt>
                <c:pt idx="55">
                  <c:v>2.530553755751352</c:v>
                </c:pt>
                <c:pt idx="56">
                  <c:v>2.544120853560822</c:v>
                </c:pt>
                <c:pt idx="57">
                  <c:v>2.5576879513702924</c:v>
                </c:pt>
                <c:pt idx="58">
                  <c:v>2.5712550491797623</c:v>
                </c:pt>
                <c:pt idx="59">
                  <c:v>2.5848221469892323</c:v>
                </c:pt>
                <c:pt idx="60">
                  <c:v>2.5983892447987027</c:v>
                </c:pt>
                <c:pt idx="61">
                  <c:v>2.6119563426081722</c:v>
                </c:pt>
                <c:pt idx="62">
                  <c:v>2.6255234404176426</c:v>
                </c:pt>
                <c:pt idx="63">
                  <c:v>2.6390905382271126</c:v>
                </c:pt>
                <c:pt idx="64">
                  <c:v>2.6526576360365826</c:v>
                </c:pt>
                <c:pt idx="65">
                  <c:v>2.666224733846053</c:v>
                </c:pt>
                <c:pt idx="66">
                  <c:v>2.6797918316555229</c:v>
                </c:pt>
                <c:pt idx="67">
                  <c:v>2.6933589294649933</c:v>
                </c:pt>
                <c:pt idx="68">
                  <c:v>2.7069260272744629</c:v>
                </c:pt>
                <c:pt idx="69">
                  <c:v>2.7204931250839328</c:v>
                </c:pt>
                <c:pt idx="70">
                  <c:v>2.7340602228934032</c:v>
                </c:pt>
                <c:pt idx="71">
                  <c:v>2.7476273207028732</c:v>
                </c:pt>
                <c:pt idx="72">
                  <c:v>2.7611944185123432</c:v>
                </c:pt>
                <c:pt idx="73">
                  <c:v>2.7747615163218136</c:v>
                </c:pt>
                <c:pt idx="74">
                  <c:v>2.7883286141312835</c:v>
                </c:pt>
                <c:pt idx="75">
                  <c:v>2.8018957119407539</c:v>
                </c:pt>
                <c:pt idx="76">
                  <c:v>2.8154628097502234</c:v>
                </c:pt>
                <c:pt idx="77">
                  <c:v>2.8290299075596934</c:v>
                </c:pt>
                <c:pt idx="78">
                  <c:v>2.8425970053691638</c:v>
                </c:pt>
                <c:pt idx="79">
                  <c:v>2.8561641031786338</c:v>
                </c:pt>
                <c:pt idx="80">
                  <c:v>2.8697312009881042</c:v>
                </c:pt>
                <c:pt idx="81">
                  <c:v>2.8832982987975742</c:v>
                </c:pt>
                <c:pt idx="82">
                  <c:v>2.8968653966070437</c:v>
                </c:pt>
                <c:pt idx="83">
                  <c:v>2.9104324944165141</c:v>
                </c:pt>
                <c:pt idx="84">
                  <c:v>2.923999592225984</c:v>
                </c:pt>
                <c:pt idx="85">
                  <c:v>2.937566690035454</c:v>
                </c:pt>
                <c:pt idx="86">
                  <c:v>2.9511337878449244</c:v>
                </c:pt>
                <c:pt idx="87">
                  <c:v>2.9647008856543944</c:v>
                </c:pt>
                <c:pt idx="88">
                  <c:v>2.9782679834638648</c:v>
                </c:pt>
                <c:pt idx="89">
                  <c:v>2.9918350812733343</c:v>
                </c:pt>
                <c:pt idx="90">
                  <c:v>3.0054021790828043</c:v>
                </c:pt>
                <c:pt idx="91">
                  <c:v>3.0189692768922747</c:v>
                </c:pt>
                <c:pt idx="92">
                  <c:v>3.0325363747017446</c:v>
                </c:pt>
                <c:pt idx="93">
                  <c:v>3.0461034725112146</c:v>
                </c:pt>
                <c:pt idx="94">
                  <c:v>3.059670570320685</c:v>
                </c:pt>
                <c:pt idx="95">
                  <c:v>3.073237668130155</c:v>
                </c:pt>
                <c:pt idx="96">
                  <c:v>3.0868047659396254</c:v>
                </c:pt>
                <c:pt idx="97">
                  <c:v>3.1003718637490949</c:v>
                </c:pt>
                <c:pt idx="98">
                  <c:v>3.1139389615585649</c:v>
                </c:pt>
                <c:pt idx="99">
                  <c:v>3.1275060593680353</c:v>
                </c:pt>
                <c:pt idx="100">
                  <c:v>3.1410731571775052</c:v>
                </c:pt>
                <c:pt idx="101">
                  <c:v>3.1546402549869756</c:v>
                </c:pt>
                <c:pt idx="102">
                  <c:v>3.1682073527964456</c:v>
                </c:pt>
                <c:pt idx="103">
                  <c:v>3.1817744506059151</c:v>
                </c:pt>
                <c:pt idx="104">
                  <c:v>3.1953415484153855</c:v>
                </c:pt>
                <c:pt idx="105">
                  <c:v>3.2089086462248555</c:v>
                </c:pt>
                <c:pt idx="106">
                  <c:v>3.2224757440343259</c:v>
                </c:pt>
                <c:pt idx="107">
                  <c:v>3.2360428418437959</c:v>
                </c:pt>
                <c:pt idx="108">
                  <c:v>3.2496099396532658</c:v>
                </c:pt>
                <c:pt idx="109">
                  <c:v>3.2631770374627354</c:v>
                </c:pt>
                <c:pt idx="110">
                  <c:v>3.2767441352722058</c:v>
                </c:pt>
                <c:pt idx="111">
                  <c:v>3.2903112330816757</c:v>
                </c:pt>
                <c:pt idx="112">
                  <c:v>3.3038783308911461</c:v>
                </c:pt>
                <c:pt idx="113">
                  <c:v>3.3174454287006161</c:v>
                </c:pt>
                <c:pt idx="114">
                  <c:v>3.3310125265100861</c:v>
                </c:pt>
                <c:pt idx="115">
                  <c:v>3.3445796243195565</c:v>
                </c:pt>
                <c:pt idx="116">
                  <c:v>3.3581467221290269</c:v>
                </c:pt>
                <c:pt idx="117">
                  <c:v>3.3717138199384968</c:v>
                </c:pt>
                <c:pt idx="118">
                  <c:v>3.3852809177479664</c:v>
                </c:pt>
                <c:pt idx="119">
                  <c:v>3.3988480155574363</c:v>
                </c:pt>
                <c:pt idx="120">
                  <c:v>3.4124151133669067</c:v>
                </c:pt>
                <c:pt idx="121">
                  <c:v>3.4259822111763767</c:v>
                </c:pt>
                <c:pt idx="122">
                  <c:v>3.4395493089858471</c:v>
                </c:pt>
                <c:pt idx="123">
                  <c:v>3.4531164067953171</c:v>
                </c:pt>
                <c:pt idx="124">
                  <c:v>3.4666835046047866</c:v>
                </c:pt>
                <c:pt idx="125">
                  <c:v>3.480250602414257</c:v>
                </c:pt>
                <c:pt idx="126">
                  <c:v>3.493817700223727</c:v>
                </c:pt>
                <c:pt idx="127">
                  <c:v>3.5073847980331974</c:v>
                </c:pt>
                <c:pt idx="128">
                  <c:v>3.5209518958426673</c:v>
                </c:pt>
                <c:pt idx="129">
                  <c:v>3.5345189936521373</c:v>
                </c:pt>
                <c:pt idx="130">
                  <c:v>3.5480860914616077</c:v>
                </c:pt>
                <c:pt idx="131">
                  <c:v>3.5616531892710772</c:v>
                </c:pt>
                <c:pt idx="132">
                  <c:v>3.5752202870805472</c:v>
                </c:pt>
                <c:pt idx="133">
                  <c:v>3.5887873848900176</c:v>
                </c:pt>
                <c:pt idx="134">
                  <c:v>3.6023544826994875</c:v>
                </c:pt>
                <c:pt idx="135">
                  <c:v>3.6159215805089575</c:v>
                </c:pt>
                <c:pt idx="136">
                  <c:v>3.6294886783184279</c:v>
                </c:pt>
                <c:pt idx="137">
                  <c:v>3.6430557761278979</c:v>
                </c:pt>
                <c:pt idx="138">
                  <c:v>3.6566228739373683</c:v>
                </c:pt>
                <c:pt idx="139">
                  <c:v>3.6701899717468378</c:v>
                </c:pt>
                <c:pt idx="140">
                  <c:v>3.6837570695563078</c:v>
                </c:pt>
                <c:pt idx="141">
                  <c:v>3.6973241673657782</c:v>
                </c:pt>
                <c:pt idx="142">
                  <c:v>3.7108912651752486</c:v>
                </c:pt>
                <c:pt idx="143">
                  <c:v>3.7244583629847186</c:v>
                </c:pt>
                <c:pt idx="144">
                  <c:v>3.7380254607941885</c:v>
                </c:pt>
                <c:pt idx="145">
                  <c:v>3.751592558603658</c:v>
                </c:pt>
                <c:pt idx="146">
                  <c:v>3.765159656413128</c:v>
                </c:pt>
                <c:pt idx="147">
                  <c:v>3.7787267542225984</c:v>
                </c:pt>
                <c:pt idx="148">
                  <c:v>3.7922938520320688</c:v>
                </c:pt>
                <c:pt idx="149">
                  <c:v>3.8058609498415388</c:v>
                </c:pt>
                <c:pt idx="150">
                  <c:v>3.8194280476510087</c:v>
                </c:pt>
                <c:pt idx="151">
                  <c:v>3.8329951454604791</c:v>
                </c:pt>
                <c:pt idx="152">
                  <c:v>3.8465622432699487</c:v>
                </c:pt>
                <c:pt idx="153">
                  <c:v>3.8601293410794191</c:v>
                </c:pt>
                <c:pt idx="154">
                  <c:v>3.873696438888889</c:v>
                </c:pt>
                <c:pt idx="155">
                  <c:v>3.887263536698359</c:v>
                </c:pt>
                <c:pt idx="156">
                  <c:v>3.9008306345078294</c:v>
                </c:pt>
                <c:pt idx="157">
                  <c:v>3.9143977323172994</c:v>
                </c:pt>
                <c:pt idx="158">
                  <c:v>3.9279648301267698</c:v>
                </c:pt>
                <c:pt idx="159">
                  <c:v>3.9415319279362397</c:v>
                </c:pt>
                <c:pt idx="160">
                  <c:v>3.9550990257457093</c:v>
                </c:pt>
                <c:pt idx="161">
                  <c:v>3.9686661235551797</c:v>
                </c:pt>
                <c:pt idx="162">
                  <c:v>3.9822332213646496</c:v>
                </c:pt>
                <c:pt idx="163">
                  <c:v>3.9958003191741196</c:v>
                </c:pt>
                <c:pt idx="164">
                  <c:v>4.00936741698359</c:v>
                </c:pt>
                <c:pt idx="165">
                  <c:v>4.02293451479306</c:v>
                </c:pt>
                <c:pt idx="166">
                  <c:v>4.0365016126025299</c:v>
                </c:pt>
                <c:pt idx="167">
                  <c:v>4.0500687104119999</c:v>
                </c:pt>
                <c:pt idx="168">
                  <c:v>4.0636358082214699</c:v>
                </c:pt>
                <c:pt idx="169">
                  <c:v>4.0772029060309407</c:v>
                </c:pt>
                <c:pt idx="170">
                  <c:v>4.0907700038404098</c:v>
                </c:pt>
                <c:pt idx="171">
                  <c:v>4.1043371016498797</c:v>
                </c:pt>
                <c:pt idx="172">
                  <c:v>4.1179041994593497</c:v>
                </c:pt>
                <c:pt idx="173">
                  <c:v>4.1314712972688206</c:v>
                </c:pt>
                <c:pt idx="174">
                  <c:v>4.1450383950782905</c:v>
                </c:pt>
                <c:pt idx="175">
                  <c:v>4.1586054928877605</c:v>
                </c:pt>
                <c:pt idx="176">
                  <c:v>4.1721725906972305</c:v>
                </c:pt>
                <c:pt idx="177">
                  <c:v>4.1857396885067013</c:v>
                </c:pt>
                <c:pt idx="178">
                  <c:v>4.1993067863161704</c:v>
                </c:pt>
                <c:pt idx="179">
                  <c:v>4.2128738841256412</c:v>
                </c:pt>
                <c:pt idx="180">
                  <c:v>4.2264409819351112</c:v>
                </c:pt>
                <c:pt idx="181">
                  <c:v>4.2400080797445812</c:v>
                </c:pt>
                <c:pt idx="182">
                  <c:v>4.2535751775540511</c:v>
                </c:pt>
                <c:pt idx="183">
                  <c:v>4.2671422753635211</c:v>
                </c:pt>
                <c:pt idx="184">
                  <c:v>4.2807093731729919</c:v>
                </c:pt>
                <c:pt idx="185">
                  <c:v>4.294276470982461</c:v>
                </c:pt>
                <c:pt idx="186">
                  <c:v>4.307843568791931</c:v>
                </c:pt>
                <c:pt idx="187">
                  <c:v>4.3214106666014018</c:v>
                </c:pt>
                <c:pt idx="188">
                  <c:v>4.3349777644108709</c:v>
                </c:pt>
                <c:pt idx="189">
                  <c:v>4.3485448622203418</c:v>
                </c:pt>
                <c:pt idx="190">
                  <c:v>4.3621119600298117</c:v>
                </c:pt>
                <c:pt idx="191">
                  <c:v>4.3756790578392817</c:v>
                </c:pt>
                <c:pt idx="192">
                  <c:v>4.3892461556487516</c:v>
                </c:pt>
                <c:pt idx="193">
                  <c:v>4.4028132534582216</c:v>
                </c:pt>
                <c:pt idx="194">
                  <c:v>4.4163803512676916</c:v>
                </c:pt>
                <c:pt idx="195">
                  <c:v>4.4299474490771624</c:v>
                </c:pt>
                <c:pt idx="196">
                  <c:v>4.4435145468866324</c:v>
                </c:pt>
                <c:pt idx="197">
                  <c:v>4.4570816446961024</c:v>
                </c:pt>
                <c:pt idx="198">
                  <c:v>4.4706487425055714</c:v>
                </c:pt>
                <c:pt idx="199">
                  <c:v>4.4842158403150423</c:v>
                </c:pt>
                <c:pt idx="200">
                  <c:v>4.4977829381245122</c:v>
                </c:pt>
                <c:pt idx="201">
                  <c:v>4.5113500359339822</c:v>
                </c:pt>
                <c:pt idx="202">
                  <c:v>4.5249171337434522</c:v>
                </c:pt>
                <c:pt idx="203">
                  <c:v>4.538484231552923</c:v>
                </c:pt>
                <c:pt idx="204">
                  <c:v>4.552051329362393</c:v>
                </c:pt>
                <c:pt idx="205">
                  <c:v>4.5656184271718629</c:v>
                </c:pt>
                <c:pt idx="206">
                  <c:v>4.5791855249813329</c:v>
                </c:pt>
                <c:pt idx="207">
                  <c:v>4.5927526227908029</c:v>
                </c:pt>
                <c:pt idx="208">
                  <c:v>4.6063197206002728</c:v>
                </c:pt>
                <c:pt idx="209">
                  <c:v>4.6198868184097428</c:v>
                </c:pt>
                <c:pt idx="210">
                  <c:v>4.6334539162192137</c:v>
                </c:pt>
                <c:pt idx="211">
                  <c:v>4.6470210140286836</c:v>
                </c:pt>
                <c:pt idx="212">
                  <c:v>4.6605881118381527</c:v>
                </c:pt>
                <c:pt idx="213">
                  <c:v>4.6741552096476227</c:v>
                </c:pt>
                <c:pt idx="214">
                  <c:v>4.6877223074570926</c:v>
                </c:pt>
                <c:pt idx="215">
                  <c:v>4.7012894052665635</c:v>
                </c:pt>
                <c:pt idx="216">
                  <c:v>4.7148565030760334</c:v>
                </c:pt>
                <c:pt idx="217">
                  <c:v>4.7284236008855034</c:v>
                </c:pt>
                <c:pt idx="218">
                  <c:v>4.7419906986949734</c:v>
                </c:pt>
                <c:pt idx="219">
                  <c:v>4.7555577965044433</c:v>
                </c:pt>
                <c:pt idx="220">
                  <c:v>4.7691248943139133</c:v>
                </c:pt>
                <c:pt idx="221">
                  <c:v>4.7826919921233841</c:v>
                </c:pt>
                <c:pt idx="222">
                  <c:v>4.7962590899328541</c:v>
                </c:pt>
                <c:pt idx="223">
                  <c:v>4.8098261877423241</c:v>
                </c:pt>
                <c:pt idx="224">
                  <c:v>4.823393285551794</c:v>
                </c:pt>
                <c:pt idx="225">
                  <c:v>4.836960383361264</c:v>
                </c:pt>
                <c:pt idx="226">
                  <c:v>4.8505274811707348</c:v>
                </c:pt>
                <c:pt idx="227">
                  <c:v>4.8640945789802039</c:v>
                </c:pt>
                <c:pt idx="228">
                  <c:v>4.8776616767896739</c:v>
                </c:pt>
                <c:pt idx="229">
                  <c:v>4.8912287745991438</c:v>
                </c:pt>
                <c:pt idx="230">
                  <c:v>4.9047958724086147</c:v>
                </c:pt>
                <c:pt idx="231">
                  <c:v>4.9183629702180847</c:v>
                </c:pt>
                <c:pt idx="232">
                  <c:v>4.9319300680275546</c:v>
                </c:pt>
                <c:pt idx="233">
                  <c:v>4.9454971658370246</c:v>
                </c:pt>
                <c:pt idx="234">
                  <c:v>4.9590642636464954</c:v>
                </c:pt>
                <c:pt idx="235">
                  <c:v>4.9726313614559645</c:v>
                </c:pt>
                <c:pt idx="236">
                  <c:v>4.9861984592654354</c:v>
                </c:pt>
                <c:pt idx="237">
                  <c:v>4.9997655570749053</c:v>
                </c:pt>
                <c:pt idx="238">
                  <c:v>5.0133326548843753</c:v>
                </c:pt>
                <c:pt idx="239">
                  <c:v>5.0268997526938453</c:v>
                </c:pt>
                <c:pt idx="240">
                  <c:v>5.0404668505033143</c:v>
                </c:pt>
                <c:pt idx="241">
                  <c:v>5.0540339483127861</c:v>
                </c:pt>
                <c:pt idx="242">
                  <c:v>5.0676010461222543</c:v>
                </c:pt>
                <c:pt idx="243">
                  <c:v>5.0811681439317251</c:v>
                </c:pt>
                <c:pt idx="244">
                  <c:v>5.0947352417411951</c:v>
                </c:pt>
                <c:pt idx="245">
                  <c:v>5.108302339550665</c:v>
                </c:pt>
                <c:pt idx="246">
                  <c:v>5.1218694373601359</c:v>
                </c:pt>
                <c:pt idx="247">
                  <c:v>5.135436535169605</c:v>
                </c:pt>
                <c:pt idx="248">
                  <c:v>5.1490036329790758</c:v>
                </c:pt>
                <c:pt idx="249">
                  <c:v>5.1625707307885458</c:v>
                </c:pt>
                <c:pt idx="250">
                  <c:v>5.1761378285980157</c:v>
                </c:pt>
                <c:pt idx="251">
                  <c:v>5.1897049264074866</c:v>
                </c:pt>
                <c:pt idx="252">
                  <c:v>5.2032720242169566</c:v>
                </c:pt>
                <c:pt idx="253">
                  <c:v>5.2168391220264265</c:v>
                </c:pt>
                <c:pt idx="254">
                  <c:v>5.2304062198358956</c:v>
                </c:pt>
                <c:pt idx="255">
                  <c:v>5.2439733176453656</c:v>
                </c:pt>
                <c:pt idx="256">
                  <c:v>5.2575404154548364</c:v>
                </c:pt>
                <c:pt idx="257">
                  <c:v>5.2711075132643055</c:v>
                </c:pt>
                <c:pt idx="258">
                  <c:v>5.2846746110737763</c:v>
                </c:pt>
                <c:pt idx="259">
                  <c:v>5.2982417088832543</c:v>
                </c:pt>
                <c:pt idx="260">
                  <c:v>5.3118088066927163</c:v>
                </c:pt>
                <c:pt idx="261">
                  <c:v>5.3253759045021871</c:v>
                </c:pt>
                <c:pt idx="262">
                  <c:v>5.3389430023116571</c:v>
                </c:pt>
                <c:pt idx="263">
                  <c:v>5.3525101001211333</c:v>
                </c:pt>
                <c:pt idx="264">
                  <c:v>5.366077197930597</c:v>
                </c:pt>
                <c:pt idx="265">
                  <c:v>5.379644295740067</c:v>
                </c:pt>
                <c:pt idx="266">
                  <c:v>5.3932113935495378</c:v>
                </c:pt>
                <c:pt idx="267">
                  <c:v>5.4067784913590131</c:v>
                </c:pt>
                <c:pt idx="268">
                  <c:v>5.4203455891684778</c:v>
                </c:pt>
                <c:pt idx="269">
                  <c:v>5.4339126869779468</c:v>
                </c:pt>
                <c:pt idx="270">
                  <c:v>5.4474797847874168</c:v>
                </c:pt>
                <c:pt idx="271">
                  <c:v>5.4610468825968947</c:v>
                </c:pt>
                <c:pt idx="272">
                  <c:v>5.4746139804063576</c:v>
                </c:pt>
                <c:pt idx="273">
                  <c:v>5.4881810782158276</c:v>
                </c:pt>
                <c:pt idx="274">
                  <c:v>5.5017481760252975</c:v>
                </c:pt>
                <c:pt idx="275">
                  <c:v>5.5153152738347737</c:v>
                </c:pt>
                <c:pt idx="276">
                  <c:v>5.5288823716442375</c:v>
                </c:pt>
                <c:pt idx="277">
                  <c:v>5.5424494694537074</c:v>
                </c:pt>
                <c:pt idx="278">
                  <c:v>5.5560165672631783</c:v>
                </c:pt>
                <c:pt idx="279">
                  <c:v>5.5695836650726545</c:v>
                </c:pt>
                <c:pt idx="280">
                  <c:v>5.5831507628821182</c:v>
                </c:pt>
                <c:pt idx="281">
                  <c:v>5.5967178606915891</c:v>
                </c:pt>
                <c:pt idx="282">
                  <c:v>5.6102849585010652</c:v>
                </c:pt>
                <c:pt idx="283">
                  <c:v>5.6238520563105352</c:v>
                </c:pt>
                <c:pt idx="284">
                  <c:v>5.637419154120006</c:v>
                </c:pt>
                <c:pt idx="285">
                  <c:v>5.650986251929468</c:v>
                </c:pt>
                <c:pt idx="286">
                  <c:v>5.664553349738946</c:v>
                </c:pt>
                <c:pt idx="287">
                  <c:v>5.6781204475484142</c:v>
                </c:pt>
                <c:pt idx="288">
                  <c:v>5.6916875453578859</c:v>
                </c:pt>
                <c:pt idx="289">
                  <c:v>5.7052546431673488</c:v>
                </c:pt>
                <c:pt idx="290">
                  <c:v>5.7188217409768249</c:v>
                </c:pt>
                <c:pt idx="291">
                  <c:v>5.7323888387862958</c:v>
                </c:pt>
                <c:pt idx="292">
                  <c:v>5.7459559365957649</c:v>
                </c:pt>
                <c:pt idx="293">
                  <c:v>5.7595230344052295</c:v>
                </c:pt>
                <c:pt idx="294">
                  <c:v>5.7730901322147057</c:v>
                </c:pt>
                <c:pt idx="295">
                  <c:v>5.7866572300241756</c:v>
                </c:pt>
                <c:pt idx="296">
                  <c:v>5.8002243278336456</c:v>
                </c:pt>
                <c:pt idx="297">
                  <c:v>5.8137914256431085</c:v>
                </c:pt>
                <c:pt idx="298">
                  <c:v>5.8273585234525864</c:v>
                </c:pt>
                <c:pt idx="299">
                  <c:v>5.8409256212620564</c:v>
                </c:pt>
                <c:pt idx="300">
                  <c:v>5.8544927190715264</c:v>
                </c:pt>
                <c:pt idx="301">
                  <c:v>5.8680598168809892</c:v>
                </c:pt>
                <c:pt idx="302">
                  <c:v>5.8816269146904654</c:v>
                </c:pt>
                <c:pt idx="303">
                  <c:v>5.8951940124999371</c:v>
                </c:pt>
                <c:pt idx="304">
                  <c:v>5.9087611103094062</c:v>
                </c:pt>
                <c:pt idx="305">
                  <c:v>5.92232820811887</c:v>
                </c:pt>
                <c:pt idx="306">
                  <c:v>5.9358953059283461</c:v>
                </c:pt>
                <c:pt idx="307">
                  <c:v>5.9494624037378161</c:v>
                </c:pt>
                <c:pt idx="308">
                  <c:v>5.9630295015472869</c:v>
                </c:pt>
                <c:pt idx="309">
                  <c:v>5.9765965993567569</c:v>
                </c:pt>
                <c:pt idx="310">
                  <c:v>5.9901636971662269</c:v>
                </c:pt>
                <c:pt idx="311">
                  <c:v>6.0037307949756977</c:v>
                </c:pt>
                <c:pt idx="312">
                  <c:v>6.0172978927851668</c:v>
                </c:pt>
                <c:pt idx="313">
                  <c:v>6.0308649905946377</c:v>
                </c:pt>
                <c:pt idx="314">
                  <c:v>6.0444320884041076</c:v>
                </c:pt>
                <c:pt idx="315">
                  <c:v>6.0579991862135776</c:v>
                </c:pt>
                <c:pt idx="316">
                  <c:v>6.0715662840230467</c:v>
                </c:pt>
                <c:pt idx="317">
                  <c:v>6.0851333818325166</c:v>
                </c:pt>
                <c:pt idx="318">
                  <c:v>6.0987004796419875</c:v>
                </c:pt>
                <c:pt idx="319">
                  <c:v>6.1122675774514565</c:v>
                </c:pt>
                <c:pt idx="320">
                  <c:v>6.1258346752609274</c:v>
                </c:pt>
                <c:pt idx="321">
                  <c:v>6.1394017730703974</c:v>
                </c:pt>
                <c:pt idx="322">
                  <c:v>6.1529688708798673</c:v>
                </c:pt>
                <c:pt idx="323">
                  <c:v>6.1665359686893382</c:v>
                </c:pt>
                <c:pt idx="324">
                  <c:v>6.1801030664988081</c:v>
                </c:pt>
                <c:pt idx="325">
                  <c:v>6.1936701643082781</c:v>
                </c:pt>
                <c:pt idx="326">
                  <c:v>6.207237262117749</c:v>
                </c:pt>
                <c:pt idx="327">
                  <c:v>6.220804359927218</c:v>
                </c:pt>
                <c:pt idx="328">
                  <c:v>6.2343714577366889</c:v>
                </c:pt>
                <c:pt idx="329">
                  <c:v>6.2479385555461571</c:v>
                </c:pt>
                <c:pt idx="330">
                  <c:v>6.2615056533556288</c:v>
                </c:pt>
                <c:pt idx="331">
                  <c:v>6.2750727511650979</c:v>
                </c:pt>
                <c:pt idx="332">
                  <c:v>6.2886398489745678</c:v>
                </c:pt>
                <c:pt idx="333">
                  <c:v>6.3022069467840387</c:v>
                </c:pt>
                <c:pt idx="334">
                  <c:v>6.3157740445935087</c:v>
                </c:pt>
                <c:pt idx="335">
                  <c:v>6.3293411424029786</c:v>
                </c:pt>
                <c:pt idx="336">
                  <c:v>6.3429082402124495</c:v>
                </c:pt>
                <c:pt idx="337">
                  <c:v>6.3564753380219186</c:v>
                </c:pt>
                <c:pt idx="338">
                  <c:v>6.3700424358313885</c:v>
                </c:pt>
                <c:pt idx="339">
                  <c:v>6.3836095336408585</c:v>
                </c:pt>
                <c:pt idx="340">
                  <c:v>6.3971766314503293</c:v>
                </c:pt>
                <c:pt idx="341">
                  <c:v>6.4107437292597993</c:v>
                </c:pt>
                <c:pt idx="342">
                  <c:v>6.4243108270692693</c:v>
                </c:pt>
                <c:pt idx="343">
                  <c:v>6.4378779248787401</c:v>
                </c:pt>
                <c:pt idx="344">
                  <c:v>6.4514450226882083</c:v>
                </c:pt>
                <c:pt idx="345">
                  <c:v>6.46501212049768</c:v>
                </c:pt>
                <c:pt idx="346">
                  <c:v>6.4785792183071491</c:v>
                </c:pt>
                <c:pt idx="347">
                  <c:v>6.4921463161166191</c:v>
                </c:pt>
                <c:pt idx="348">
                  <c:v>6.505713413926089</c:v>
                </c:pt>
                <c:pt idx="349">
                  <c:v>6.519280511735559</c:v>
                </c:pt>
                <c:pt idx="350">
                  <c:v>6.5328476095450299</c:v>
                </c:pt>
                <c:pt idx="351">
                  <c:v>6.5464147073544998</c:v>
                </c:pt>
                <c:pt idx="352">
                  <c:v>6.5599818051639698</c:v>
                </c:pt>
                <c:pt idx="353">
                  <c:v>6.5735489029734406</c:v>
                </c:pt>
                <c:pt idx="354">
                  <c:v>6.5871160007829097</c:v>
                </c:pt>
                <c:pt idx="355">
                  <c:v>6.6006830985923806</c:v>
                </c:pt>
                <c:pt idx="356">
                  <c:v>6.6142501964018505</c:v>
                </c:pt>
                <c:pt idx="357">
                  <c:v>6.6278172942113205</c:v>
                </c:pt>
                <c:pt idx="358">
                  <c:v>6.6413843920207896</c:v>
                </c:pt>
                <c:pt idx="359">
                  <c:v>6.6549514898302595</c:v>
                </c:pt>
                <c:pt idx="360">
                  <c:v>6.6685185876397304</c:v>
                </c:pt>
                <c:pt idx="361">
                  <c:v>6.6820856854492003</c:v>
                </c:pt>
                <c:pt idx="362">
                  <c:v>6.6956527832586703</c:v>
                </c:pt>
                <c:pt idx="363">
                  <c:v>6.7092198810681403</c:v>
                </c:pt>
                <c:pt idx="364">
                  <c:v>6.7227869788776102</c:v>
                </c:pt>
                <c:pt idx="365">
                  <c:v>6.7363540766870811</c:v>
                </c:pt>
                <c:pt idx="366">
                  <c:v>6.749921174496551</c:v>
                </c:pt>
                <c:pt idx="367">
                  <c:v>6.763488272306021</c:v>
                </c:pt>
                <c:pt idx="368">
                  <c:v>6.777055370115491</c:v>
                </c:pt>
                <c:pt idx="369">
                  <c:v>6.7906224679249609</c:v>
                </c:pt>
                <c:pt idx="370">
                  <c:v>6.8041895657344318</c:v>
                </c:pt>
                <c:pt idx="371">
                  <c:v>6.8177566635439</c:v>
                </c:pt>
                <c:pt idx="372">
                  <c:v>6.8313237613533717</c:v>
                </c:pt>
                <c:pt idx="373">
                  <c:v>6.8448908591628408</c:v>
                </c:pt>
                <c:pt idx="374">
                  <c:v>6.8584579569723108</c:v>
                </c:pt>
                <c:pt idx="375">
                  <c:v>6.8720250547817816</c:v>
                </c:pt>
                <c:pt idx="376">
                  <c:v>6.8855921525912516</c:v>
                </c:pt>
                <c:pt idx="377">
                  <c:v>6.8991592504007215</c:v>
                </c:pt>
                <c:pt idx="378">
                  <c:v>6.9127263482101924</c:v>
                </c:pt>
                <c:pt idx="379">
                  <c:v>6.9262934460196615</c:v>
                </c:pt>
                <c:pt idx="380">
                  <c:v>6.9398605438291323</c:v>
                </c:pt>
                <c:pt idx="381">
                  <c:v>6.9534276416386014</c:v>
                </c:pt>
                <c:pt idx="382">
                  <c:v>6.9669947394480722</c:v>
                </c:pt>
                <c:pt idx="383">
                  <c:v>6.9805618372575422</c:v>
                </c:pt>
                <c:pt idx="384">
                  <c:v>6.9941289350670122</c:v>
                </c:pt>
                <c:pt idx="385">
                  <c:v>7.007696032876483</c:v>
                </c:pt>
                <c:pt idx="386">
                  <c:v>7.021263130685953</c:v>
                </c:pt>
                <c:pt idx="387">
                  <c:v>7.0348302284954229</c:v>
                </c:pt>
                <c:pt idx="388">
                  <c:v>7.0483973263048911</c:v>
                </c:pt>
                <c:pt idx="389">
                  <c:v>7.061964424114362</c:v>
                </c:pt>
                <c:pt idx="390">
                  <c:v>7.0755315219238319</c:v>
                </c:pt>
                <c:pt idx="391">
                  <c:v>7.0890986197333019</c:v>
                </c:pt>
                <c:pt idx="392">
                  <c:v>7.1026657175427728</c:v>
                </c:pt>
                <c:pt idx="393">
                  <c:v>7.1162328153522427</c:v>
                </c:pt>
                <c:pt idx="394">
                  <c:v>7.1297999131617127</c:v>
                </c:pt>
                <c:pt idx="395">
                  <c:v>7.1433670109711835</c:v>
                </c:pt>
                <c:pt idx="396">
                  <c:v>7.1569341087806526</c:v>
                </c:pt>
                <c:pt idx="397">
                  <c:v>7.1705012065901235</c:v>
                </c:pt>
                <c:pt idx="398">
                  <c:v>7.1840683043995934</c:v>
                </c:pt>
                <c:pt idx="399">
                  <c:v>7.1976354022090634</c:v>
                </c:pt>
                <c:pt idx="400">
                  <c:v>7.2112025000185325</c:v>
                </c:pt>
                <c:pt idx="401">
                  <c:v>7.2247695978280024</c:v>
                </c:pt>
                <c:pt idx="402">
                  <c:v>7.2383366956374733</c:v>
                </c:pt>
                <c:pt idx="403">
                  <c:v>7.2519037934469432</c:v>
                </c:pt>
                <c:pt idx="404">
                  <c:v>7.2654708912564132</c:v>
                </c:pt>
                <c:pt idx="405">
                  <c:v>7.2790379890658841</c:v>
                </c:pt>
                <c:pt idx="406">
                  <c:v>7.2926050868753531</c:v>
                </c:pt>
                <c:pt idx="407">
                  <c:v>7.306172184684824</c:v>
                </c:pt>
                <c:pt idx="408">
                  <c:v>7.319739282494294</c:v>
                </c:pt>
                <c:pt idx="409">
                  <c:v>7.3333063803037639</c:v>
                </c:pt>
                <c:pt idx="410">
                  <c:v>7.3468734781132339</c:v>
                </c:pt>
                <c:pt idx="411">
                  <c:v>7.3604405759227038</c:v>
                </c:pt>
                <c:pt idx="412">
                  <c:v>7.3740076737321747</c:v>
                </c:pt>
                <c:pt idx="413">
                  <c:v>7.3875747715416429</c:v>
                </c:pt>
                <c:pt idx="414">
                  <c:v>7.4011418693511146</c:v>
                </c:pt>
                <c:pt idx="415">
                  <c:v>7.4147089671605837</c:v>
                </c:pt>
                <c:pt idx="416">
                  <c:v>7.4282760649700537</c:v>
                </c:pt>
                <c:pt idx="417">
                  <c:v>7.4418431627795236</c:v>
                </c:pt>
                <c:pt idx="418">
                  <c:v>7.4554102605889945</c:v>
                </c:pt>
                <c:pt idx="419">
                  <c:v>7.4689773583984644</c:v>
                </c:pt>
                <c:pt idx="420">
                  <c:v>7.4825444562079344</c:v>
                </c:pt>
                <c:pt idx="421">
                  <c:v>7.4961115540174044</c:v>
                </c:pt>
                <c:pt idx="422">
                  <c:v>7.5096786518268752</c:v>
                </c:pt>
                <c:pt idx="423">
                  <c:v>7.5232457496363452</c:v>
                </c:pt>
                <c:pt idx="424">
                  <c:v>7.5368128474458151</c:v>
                </c:pt>
                <c:pt idx="425">
                  <c:v>7.5503799452552851</c:v>
                </c:pt>
                <c:pt idx="426">
                  <c:v>7.5639470430647551</c:v>
                </c:pt>
                <c:pt idx="427">
                  <c:v>7.577514140874225</c:v>
                </c:pt>
                <c:pt idx="428">
                  <c:v>7.5910812386836959</c:v>
                </c:pt>
                <c:pt idx="429">
                  <c:v>7.6046483364931658</c:v>
                </c:pt>
                <c:pt idx="430">
                  <c:v>7.6182154343026349</c:v>
                </c:pt>
                <c:pt idx="431">
                  <c:v>7.6317825321121049</c:v>
                </c:pt>
                <c:pt idx="432">
                  <c:v>7.6453496299215757</c:v>
                </c:pt>
                <c:pt idx="433">
                  <c:v>7.6589167277310457</c:v>
                </c:pt>
                <c:pt idx="434">
                  <c:v>7.6724838255405157</c:v>
                </c:pt>
                <c:pt idx="435">
                  <c:v>7.6860509233499856</c:v>
                </c:pt>
                <c:pt idx="436">
                  <c:v>7.6996180211594556</c:v>
                </c:pt>
                <c:pt idx="437">
                  <c:v>7.7131851189689256</c:v>
                </c:pt>
                <c:pt idx="438">
                  <c:v>7.7267522167783955</c:v>
                </c:pt>
                <c:pt idx="439">
                  <c:v>7.7403193145878664</c:v>
                </c:pt>
                <c:pt idx="440">
                  <c:v>7.7538864123973363</c:v>
                </c:pt>
                <c:pt idx="441">
                  <c:v>7.7674535102068063</c:v>
                </c:pt>
                <c:pt idx="442">
                  <c:v>7.7810206080162754</c:v>
                </c:pt>
                <c:pt idx="443">
                  <c:v>7.7945877058257471</c:v>
                </c:pt>
                <c:pt idx="444">
                  <c:v>7.8081548036352162</c:v>
                </c:pt>
                <c:pt idx="445">
                  <c:v>7.8217219014446862</c:v>
                </c:pt>
                <c:pt idx="446">
                  <c:v>7.8352889992541561</c:v>
                </c:pt>
                <c:pt idx="447">
                  <c:v>7.8488560970636261</c:v>
                </c:pt>
                <c:pt idx="448">
                  <c:v>7.862423194873096</c:v>
                </c:pt>
                <c:pt idx="449">
                  <c:v>7.8759902926825669</c:v>
                </c:pt>
                <c:pt idx="450">
                  <c:v>7.8895573904920369</c:v>
                </c:pt>
              </c:numCache>
            </c:numRef>
          </c:xVal>
          <c:yVal>
            <c:numRef>
              <c:f>fit_4NN_BCC!$M$19:$M$469</c:f>
              <c:numCache>
                <c:formatCode>General</c:formatCode>
                <c:ptCount val="451"/>
                <c:pt idx="0">
                  <c:v>1.1189289190705978</c:v>
                </c:pt>
                <c:pt idx="1">
                  <c:v>0.558055520959158</c:v>
                </c:pt>
                <c:pt idx="2">
                  <c:v>2.358874684769674E-2</c:v>
                </c:pt>
                <c:pt idx="3">
                  <c:v>-0.48554564913888143</c:v>
                </c:pt>
                <c:pt idx="4">
                  <c:v>-0.970377863606533</c:v>
                </c:pt>
                <c:pt idx="5">
                  <c:v>-1.4318959378384015</c:v>
                </c:pt>
                <c:pt idx="6">
                  <c:v>-1.8710475657915495</c:v>
                </c:pt>
                <c:pt idx="7">
                  <c:v>-2.2887418202363286</c:v>
                </c:pt>
                <c:pt idx="8">
                  <c:v>-2.6858508009274082</c:v>
                </c:pt>
                <c:pt idx="9">
                  <c:v>-3.0632112085041037</c:v>
                </c:pt>
                <c:pt idx="10">
                  <c:v>-3.4216258476353651</c:v>
                </c:pt>
                <c:pt idx="11">
                  <c:v>-3.761865062751319</c:v>
                </c:pt>
                <c:pt idx="12">
                  <c:v>-4.0846681095394928</c:v>
                </c:pt>
                <c:pt idx="13">
                  <c:v>-4.3907444652275665</c:v>
                </c:pt>
                <c:pt idx="14">
                  <c:v>-4.6807750805267325</c:v>
                </c:pt>
                <c:pt idx="15">
                  <c:v>-4.9554135759689402</c:v>
                </c:pt>
                <c:pt idx="16">
                  <c:v>-5.2152873852378754</c:v>
                </c:pt>
                <c:pt idx="17">
                  <c:v>-5.4609988479668896</c:v>
                </c:pt>
                <c:pt idx="18">
                  <c:v>-5.6931262543566081</c:v>
                </c:pt>
                <c:pt idx="19">
                  <c:v>-5.9122248438505096</c:v>
                </c:pt>
                <c:pt idx="20">
                  <c:v>-6.1188277599985916</c:v>
                </c:pt>
                <c:pt idx="21">
                  <c:v>-6.313446963535414</c:v>
                </c:pt>
                <c:pt idx="22">
                  <c:v>-6.4965741056016419</c:v>
                </c:pt>
                <c:pt idx="23">
                  <c:v>-6.6686813629444295</c:v>
                </c:pt>
                <c:pt idx="24">
                  <c:v>-6.8302222368439214</c:v>
                </c:pt>
                <c:pt idx="25">
                  <c:v>-6.9816323174291277</c:v>
                </c:pt>
                <c:pt idx="26">
                  <c:v>-7.1233300149664043</c:v>
                </c:pt>
                <c:pt idx="27">
                  <c:v>-7.2557172596280637</c:v>
                </c:pt>
                <c:pt idx="28">
                  <c:v>-7.3791801711764773</c:v>
                </c:pt>
                <c:pt idx="29">
                  <c:v>-7.4940896999305711</c:v>
                </c:pt>
                <c:pt idx="30">
                  <c:v>-7.6008022403163409</c:v>
                </c:pt>
                <c:pt idx="31">
                  <c:v>-7.6996602182413216</c:v>
                </c:pt>
                <c:pt idx="32">
                  <c:v>-7.7909926534739302</c:v>
                </c:pt>
                <c:pt idx="33">
                  <c:v>-7.8751156981526567</c:v>
                </c:pt>
                <c:pt idx="34">
                  <c:v>-7.9523331524970207</c:v>
                </c:pt>
                <c:pt idx="35">
                  <c:v>-8.0229369587415018</c:v>
                </c:pt>
                <c:pt idx="36">
                  <c:v>-8.0872076742655992</c:v>
                </c:pt>
                <c:pt idx="37">
                  <c:v>-8.1454149248474721</c:v>
                </c:pt>
                <c:pt idx="38">
                  <c:v>-8.1978178389250083</c:v>
                </c:pt>
                <c:pt idx="39">
                  <c:v>-8.2446654637069692</c:v>
                </c:pt>
                <c:pt idx="40">
                  <c:v>-8.2861971639373273</c:v>
                </c:pt>
                <c:pt idx="41">
                  <c:v>-8.322643004078575</c:v>
                </c:pt>
                <c:pt idx="42">
                  <c:v>-8.3542241146441114</c:v>
                </c:pt>
                <c:pt idx="43">
                  <c:v>-8.3811530433760204</c:v>
                </c:pt>
                <c:pt idx="44">
                  <c:v>-8.403634091932128</c:v>
                </c:pt>
                <c:pt idx="45">
                  <c:v>-8.42186363871574</c:v>
                </c:pt>
                <c:pt idx="46">
                  <c:v>-8.436030448452124</c:v>
                </c:pt>
                <c:pt idx="47">
                  <c:v>-8.4463159690880119</c:v>
                </c:pt>
                <c:pt idx="48">
                  <c:v>-8.4528946165640306</c:v>
                </c:pt>
                <c:pt idx="49">
                  <c:v>-8.4559340479846536</c:v>
                </c:pt>
                <c:pt idx="50">
                  <c:v>-8.4555954236863915</c:v>
                </c:pt>
                <c:pt idx="51">
                  <c:v>-8.4520336586820317</c:v>
                </c:pt>
                <c:pt idx="52">
                  <c:v>-8.4453976639370509</c:v>
                </c:pt>
                <c:pt idx="53">
                  <c:v>-8.4358305779135669</c:v>
                </c:pt>
                <c:pt idx="54">
                  <c:v>-8.4234699887975477</c:v>
                </c:pt>
                <c:pt idx="55">
                  <c:v>-8.4084481478061139</c:v>
                </c:pt>
                <c:pt idx="56">
                  <c:v>-8.3908921739539757</c:v>
                </c:pt>
                <c:pt idx="57">
                  <c:v>-8.3709242506409431</c:v>
                </c:pt>
                <c:pt idx="58">
                  <c:v>-8.3486618144062223</c:v>
                </c:pt>
                <c:pt idx="59">
                  <c:v>-8.3242177361797474</c:v>
                </c:pt>
                <c:pt idx="60">
                  <c:v>-8.2977004953460352</c:v>
                </c:pt>
                <c:pt idx="61">
                  <c:v>-8.2692143469219967</c:v>
                </c:pt>
                <c:pt idx="62">
                  <c:v>-8.2388594821367658</c:v>
                </c:pt>
                <c:pt idx="63">
                  <c:v>-8.2067321826888104</c:v>
                </c:pt>
                <c:pt idx="64">
                  <c:v>-8.1729249689434429</c:v>
                </c:pt>
                <c:pt idx="65">
                  <c:v>-8.13752674232218</c:v>
                </c:pt>
                <c:pt idx="66">
                  <c:v>-8.1006229221244936</c:v>
                </c:pt>
                <c:pt idx="67">
                  <c:v>-8.0622955770116675</c:v>
                </c:pt>
                <c:pt idx="68">
                  <c:v>-8.0226235513727424</c:v>
                </c:pt>
                <c:pt idx="69">
                  <c:v>-7.9816825867826431</c:v>
                </c:pt>
                <c:pt idx="70">
                  <c:v>-7.9395454387535906</c:v>
                </c:pt>
                <c:pt idx="71">
                  <c:v>-7.8962819889721327</c:v>
                </c:pt>
                <c:pt idx="72">
                  <c:v>-7.8519593532057321</c:v>
                </c:pt>
                <c:pt idx="73">
                  <c:v>-7.8066419850549948</c:v>
                </c:pt>
                <c:pt idx="74">
                  <c:v>-7.760391775719933</c:v>
                </c:pt>
                <c:pt idx="75">
                  <c:v>-7.7132681499414808</c:v>
                </c:pt>
                <c:pt idx="76">
                  <c:v>-7.6653281582725459</c:v>
                </c:pt>
                <c:pt idx="77">
                  <c:v>-7.6166265658262517</c:v>
                </c:pt>
                <c:pt idx="78">
                  <c:v>-7.5672159376427715</c:v>
                </c:pt>
                <c:pt idx="79">
                  <c:v>-7.5171467208101026</c:v>
                </c:pt>
                <c:pt idx="80">
                  <c:v>-7.4664673234683612</c:v>
                </c:pt>
                <c:pt idx="81">
                  <c:v>-7.4152241908217817</c:v>
                </c:pt>
                <c:pt idx="82">
                  <c:v>-7.3634618782772359</c:v>
                </c:pt>
                <c:pt idx="83">
                  <c:v>-7.311223121823172</c:v>
                </c:pt>
                <c:pt idx="84">
                  <c:v>-7.2585489057580732</c:v>
                </c:pt>
                <c:pt idx="85">
                  <c:v>-7.2054785278729039</c:v>
                </c:pt>
                <c:pt idx="86">
                  <c:v>-7.1520496621877534</c:v>
                </c:pt>
                <c:pt idx="87">
                  <c:v>-7.0982984193385832</c:v>
                </c:pt>
                <c:pt idx="88">
                  <c:v>-7.044259404706108</c:v>
                </c:pt>
                <c:pt idx="89">
                  <c:v>-6.9899657743749533</c:v>
                </c:pt>
                <c:pt idx="90">
                  <c:v>-6.9354492890076038</c:v>
                </c:pt>
                <c:pt idx="91">
                  <c:v>-6.880740365714205</c:v>
                </c:pt>
                <c:pt idx="92">
                  <c:v>-6.8258681279958839</c:v>
                </c:pt>
                <c:pt idx="93">
                  <c:v>-6.7708604538361188</c:v>
                </c:pt>
                <c:pt idx="94">
                  <c:v>-6.7157440220116005</c:v>
                </c:pt>
                <c:pt idx="95">
                  <c:v>-6.6605443566911742</c:v>
                </c:pt>
                <c:pt idx="96">
                  <c:v>-6.6052858703885313</c:v>
                </c:pt>
                <c:pt idx="97">
                  <c:v>-6.5499919053318463</c:v>
                </c:pt>
                <c:pt idx="98">
                  <c:v>-6.4946847733107642</c:v>
                </c:pt>
                <c:pt idx="99">
                  <c:v>-6.4393857940589232</c:v>
                </c:pt>
                <c:pt idx="100">
                  <c:v>-6.3841153322277062</c:v>
                </c:pt>
                <c:pt idx="101">
                  <c:v>-6.3288928330047014</c:v>
                </c:pt>
                <c:pt idx="102">
                  <c:v>-6.2737368564283083</c:v>
                </c:pt>
                <c:pt idx="103">
                  <c:v>-6.2186651104476827</c:v>
                </c:pt>
                <c:pt idx="104">
                  <c:v>-6.1636944827754689</c:v>
                </c:pt>
                <c:pt idx="105">
                  <c:v>-6.1088410715786985</c:v>
                </c:pt>
                <c:pt idx="106">
                  <c:v>-6.0541202150515314</c:v>
                </c:pt>
                <c:pt idx="107">
                  <c:v>-5.9995465199117639</c:v>
                </c:pt>
                <c:pt idx="108">
                  <c:v>-5.9451338888613794</c:v>
                </c:pt>
                <c:pt idx="109">
                  <c:v>-5.8908955470498077</c:v>
                </c:pt>
                <c:pt idx="110">
                  <c:v>-5.836844067577065</c:v>
                </c:pt>
                <c:pt idx="111">
                  <c:v>-5.7829913960724975</c:v>
                </c:pt>
                <c:pt idx="112">
                  <c:v>-5.7293488743834047</c:v>
                </c:pt>
                <c:pt idx="113">
                  <c:v>-5.6759272634065638</c:v>
                </c:pt>
                <c:pt idx="114">
                  <c:v>-5.6227367650942996</c:v>
                </c:pt>
                <c:pt idx="115">
                  <c:v>-5.5697870436656007</c:v>
                </c:pt>
                <c:pt idx="116">
                  <c:v>-5.5170872460515534</c:v>
                </c:pt>
                <c:pt idx="117">
                  <c:v>-5.4646460216032429</c:v>
                </c:pt>
                <c:pt idx="118">
                  <c:v>-5.4124715410891824</c:v>
                </c:pt>
                <c:pt idx="119">
                  <c:v>-5.3605715150083277</c:v>
                </c:pt>
                <c:pt idx="120">
                  <c:v>-5.3089532112436872</c:v>
                </c:pt>
                <c:pt idx="121">
                  <c:v>-5.257623472080609</c:v>
                </c:pt>
                <c:pt idx="122">
                  <c:v>-5.2065887306128937</c:v>
                </c:pt>
                <c:pt idx="123">
                  <c:v>-5.1558550265590233</c:v>
                </c:pt>
                <c:pt idx="124">
                  <c:v>-5.1054280215099181</c:v>
                </c:pt>
                <c:pt idx="125">
                  <c:v>-5.0553130136288535</c:v>
                </c:pt>
                <c:pt idx="126">
                  <c:v>-5.005514951823379</c:v>
                </c:pt>
                <c:pt idx="127">
                  <c:v>-4.9560384494082896</c:v>
                </c:pt>
                <c:pt idx="128">
                  <c:v>-4.9068877972780909</c:v>
                </c:pt>
                <c:pt idx="129">
                  <c:v>-4.8580669766065672</c:v>
                </c:pt>
                <c:pt idx="130">
                  <c:v>-4.809579671090531</c:v>
                </c:pt>
                <c:pt idx="131">
                  <c:v>-4.7614292787540933</c:v>
                </c:pt>
                <c:pt idx="132">
                  <c:v>-4.7136189233292631</c:v>
                </c:pt>
                <c:pt idx="133">
                  <c:v>-4.6661514652280296</c:v>
                </c:pt>
                <c:pt idx="134">
                  <c:v>-4.6190295121205853</c:v>
                </c:pt>
                <c:pt idx="135">
                  <c:v>-4.5722554291337181</c:v>
                </c:pt>
                <c:pt idx="136">
                  <c:v>-4.5258313486829946</c:v>
                </c:pt>
                <c:pt idx="137">
                  <c:v>-4.479759179951742</c:v>
                </c:pt>
                <c:pt idx="138">
                  <c:v>-4.4340406180294201</c:v>
                </c:pt>
                <c:pt idx="139">
                  <c:v>-4.3886771527215291</c:v>
                </c:pt>
                <c:pt idx="140">
                  <c:v>-4.3436700770426597</c:v>
                </c:pt>
                <c:pt idx="141">
                  <c:v>-4.2990204954040028</c:v>
                </c:pt>
                <c:pt idx="142">
                  <c:v>-4.254729331506109</c:v>
                </c:pt>
                <c:pt idx="143">
                  <c:v>-4.210797335947321</c:v>
                </c:pt>
                <c:pt idx="144">
                  <c:v>-4.1672250935579838</c:v>
                </c:pt>
                <c:pt idx="145">
                  <c:v>-4.1240130304700893</c:v>
                </c:pt>
                <c:pt idx="146">
                  <c:v>-4.0811614209317053</c:v>
                </c:pt>
                <c:pt idx="147">
                  <c:v>-4.0386703938751989</c:v>
                </c:pt>
                <c:pt idx="148">
                  <c:v>-3.9965399392479251</c:v>
                </c:pt>
                <c:pt idx="149">
                  <c:v>-3.9547699141137342</c:v>
                </c:pt>
                <c:pt idx="150">
                  <c:v>-3.9133600485333866</c:v>
                </c:pt>
                <c:pt idx="151">
                  <c:v>-3.8723099512316237</c:v>
                </c:pt>
                <c:pt idx="152">
                  <c:v>-3.8316191150584125</c:v>
                </c:pt>
                <c:pt idx="153">
                  <c:v>-3.7912869222515573</c:v>
                </c:pt>
                <c:pt idx="154">
                  <c:v>-3.7513126495076943</c:v>
                </c:pt>
                <c:pt idx="155">
                  <c:v>-3.7116954728683265</c:v>
                </c:pt>
                <c:pt idx="156">
                  <c:v>-3.6724344724274331</c:v>
                </c:pt>
                <c:pt idx="157">
                  <c:v>-3.6335286368668847</c:v>
                </c:pt>
                <c:pt idx="158">
                  <c:v>-3.5949768678256597</c:v>
                </c:pt>
                <c:pt idx="159">
                  <c:v>-3.5567779841087339</c:v>
                </c:pt>
                <c:pt idx="160">
                  <c:v>-3.5189307257411868</c:v>
                </c:pt>
                <c:pt idx="161">
                  <c:v>-3.4814337578729897</c:v>
                </c:pt>
                <c:pt idx="162">
                  <c:v>-3.4442856745396528</c:v>
                </c:pt>
                <c:pt idx="163">
                  <c:v>-3.407485002283777</c:v>
                </c:pt>
                <c:pt idx="164">
                  <c:v>-3.3710302036423769</c:v>
                </c:pt>
                <c:pt idx="165">
                  <c:v>-3.3349196805046515</c:v>
                </c:pt>
                <c:pt idx="166">
                  <c:v>-3.2991517773447119</c:v>
                </c:pt>
                <c:pt idx="167">
                  <c:v>-3.2637247843336512</c:v>
                </c:pt>
                <c:pt idx="168">
                  <c:v>-3.2286369403351536</c:v>
                </c:pt>
                <c:pt idx="169">
                  <c:v>-3.1938864357886896</c:v>
                </c:pt>
                <c:pt idx="170">
                  <c:v>-3.1594714154842647</c:v>
                </c:pt>
                <c:pt idx="171">
                  <c:v>-3.1253899812324244</c:v>
                </c:pt>
                <c:pt idx="172">
                  <c:v>-3.0916401944332654</c:v>
                </c:pt>
                <c:pt idx="173">
                  <c:v>-3.0582200785478926</c:v>
                </c:pt>
                <c:pt idx="174">
                  <c:v>-3.0251276214757699</c:v>
                </c:pt>
                <c:pt idx="175">
                  <c:v>-2.992360777841232</c:v>
                </c:pt>
                <c:pt idx="176">
                  <c:v>-2.9599174711923251</c:v>
                </c:pt>
                <c:pt idx="177">
                  <c:v>-2.9277955961150468</c:v>
                </c:pt>
                <c:pt idx="178">
                  <c:v>-2.8959930202659381</c:v>
                </c:pt>
                <c:pt idx="179">
                  <c:v>-2.8645075863258351</c:v>
                </c:pt>
                <c:pt idx="180">
                  <c:v>-2.8333371138776355</c:v>
                </c:pt>
                <c:pt idx="181">
                  <c:v>-2.8024794012105985</c:v>
                </c:pt>
                <c:pt idx="182">
                  <c:v>-2.77193222705387</c:v>
                </c:pt>
                <c:pt idx="183">
                  <c:v>-2.7416933522416316</c:v>
                </c:pt>
                <c:pt idx="184">
                  <c:v>-2.7117605213122937</c:v>
                </c:pt>
                <c:pt idx="185">
                  <c:v>-2.682131464044057</c:v>
                </c:pt>
                <c:pt idx="186">
                  <c:v>-2.6528038969290129</c:v>
                </c:pt>
                <c:pt idx="187">
                  <c:v>-2.6237755245880248</c:v>
                </c:pt>
                <c:pt idx="188">
                  <c:v>-2.5950440411284004</c:v>
                </c:pt>
                <c:pt idx="189">
                  <c:v>-2.5666071314463701</c:v>
                </c:pt>
                <c:pt idx="190">
                  <c:v>-2.5384624724763611</c:v>
                </c:pt>
                <c:pt idx="191">
                  <c:v>-2.5106077343888686</c:v>
                </c:pt>
                <c:pt idx="192">
                  <c:v>-2.4830405817387922</c:v>
                </c:pt>
                <c:pt idx="193">
                  <c:v>-2.4557586745659497</c:v>
                </c:pt>
                <c:pt idx="194">
                  <c:v>-2.4287596694494655</c:v>
                </c:pt>
                <c:pt idx="195">
                  <c:v>-2.4020412205176664</c:v>
                </c:pt>
                <c:pt idx="196">
                  <c:v>-2.375600980415054</c:v>
                </c:pt>
                <c:pt idx="197">
                  <c:v>-2.3494366012278669</c:v>
                </c:pt>
                <c:pt idx="198">
                  <c:v>-2.3235457353697146</c:v>
                </c:pt>
                <c:pt idx="199">
                  <c:v>-2.2979260364286809</c:v>
                </c:pt>
                <c:pt idx="200">
                  <c:v>-2.2725751599773085</c:v>
                </c:pt>
                <c:pt idx="201">
                  <c:v>-2.2474907643467152</c:v>
                </c:pt>
                <c:pt idx="202">
                  <c:v>-2.2226705113661906</c:v>
                </c:pt>
                <c:pt idx="203">
                  <c:v>-2.1981120670694621</c:v>
                </c:pt>
                <c:pt idx="204">
                  <c:v>-2.1738131023688534</c:v>
                </c:pt>
                <c:pt idx="205">
                  <c:v>-2.1497712936984468</c:v>
                </c:pt>
                <c:pt idx="206">
                  <c:v>-2.1259843236274034</c:v>
                </c:pt>
                <c:pt idx="207">
                  <c:v>-2.1024498814444907</c:v>
                </c:pt>
                <c:pt idx="208">
                  <c:v>-2.0791656637148588</c:v>
                </c:pt>
                <c:pt idx="209">
                  <c:v>-2.0561293748100704</c:v>
                </c:pt>
                <c:pt idx="210">
                  <c:v>-2.0333387274123504</c:v>
                </c:pt>
                <c:pt idx="211">
                  <c:v>-2.0107914429939955</c:v>
                </c:pt>
                <c:pt idx="212">
                  <c:v>-1.9884852522728327</c:v>
                </c:pt>
                <c:pt idx="213">
                  <c:v>-1.9664178956446114</c:v>
                </c:pt>
                <c:pt idx="214">
                  <c:v>-1.9445871235931822</c:v>
                </c:pt>
                <c:pt idx="215">
                  <c:v>-1.9229906970792412</c:v>
                </c:pt>
                <c:pt idx="216">
                  <c:v>-1.9016263879084658</c:v>
                </c:pt>
                <c:pt idx="217">
                  <c:v>-1.8804919790797709</c:v>
                </c:pt>
                <c:pt idx="218">
                  <c:v>-1.859585265114434</c:v>
                </c:pt>
                <c:pt idx="219">
                  <c:v>-1.8389040523668001</c:v>
                </c:pt>
                <c:pt idx="220">
                  <c:v>-1.818446159317241</c:v>
                </c:pt>
                <c:pt idx="221">
                  <c:v>-1.7982094168480325</c:v>
                </c:pt>
                <c:pt idx="222">
                  <c:v>-1.7781916685027976</c:v>
                </c:pt>
                <c:pt idx="223">
                  <c:v>-1.7583907707301101</c:v>
                </c:pt>
                <c:pt idx="224">
                  <c:v>-1.7388045931118832</c:v>
                </c:pt>
                <c:pt idx="225">
                  <c:v>-1.7194310185770951</c:v>
                </c:pt>
                <c:pt idx="226">
                  <c:v>-1.7002679436014125</c:v>
                </c:pt>
                <c:pt idx="227">
                  <c:v>-1.6813132783932676</c:v>
                </c:pt>
                <c:pt idx="228">
                  <c:v>-1.6625649470668589</c:v>
                </c:pt>
                <c:pt idx="229">
                  <c:v>-1.6440208878026441</c:v>
                </c:pt>
                <c:pt idx="230">
                  <c:v>-1.6256790529957466</c:v>
                </c:pt>
                <c:pt idx="231">
                  <c:v>-1.6075374093927766</c:v>
                </c:pt>
                <c:pt idx="232">
                  <c:v>-1.5895939382175046</c:v>
                </c:pt>
                <c:pt idx="233">
                  <c:v>-1.5718466352858282</c:v>
                </c:pt>
                <c:pt idx="234">
                  <c:v>-1.5542935111104481</c:v>
                </c:pt>
                <c:pt idx="235">
                  <c:v>-1.5369325909956701</c:v>
                </c:pt>
                <c:pt idx="236">
                  <c:v>-1.5197619151226902</c:v>
                </c:pt>
                <c:pt idx="237">
                  <c:v>-1.5027795386258049</c:v>
                </c:pt>
                <c:pt idx="238">
                  <c:v>-1.4859835316598349</c:v>
                </c:pt>
                <c:pt idx="239">
                  <c:v>-1.469371979459178</c:v>
                </c:pt>
                <c:pt idx="240">
                  <c:v>-1.4529429823887972</c:v>
                </c:pt>
                <c:pt idx="241">
                  <c:v>-1.4366946559874794</c:v>
                </c:pt>
                <c:pt idx="242">
                  <c:v>-1.4206251310037008</c:v>
                </c:pt>
                <c:pt idx="243">
                  <c:v>-1.404732553424354</c:v>
                </c:pt>
                <c:pt idx="244">
                  <c:v>-1.3890150844967124</c:v>
                </c:pt>
                <c:pt idx="245">
                  <c:v>-1.3734709007438319</c:v>
                </c:pt>
                <c:pt idx="246">
                  <c:v>-1.3580981939737256</c:v>
                </c:pt>
                <c:pt idx="247">
                  <c:v>-1.342895171282557</c:v>
                </c:pt>
                <c:pt idx="248">
                  <c:v>-1.3278600550520898</c:v>
                </c:pt>
                <c:pt idx="249">
                  <c:v>-1.312991082941686</c:v>
                </c:pt>
                <c:pt idx="250">
                  <c:v>-1.2982865078750372</c:v>
                </c:pt>
                <c:pt idx="251">
                  <c:v>-1.2837445980219051</c:v>
                </c:pt>
                <c:pt idx="252">
                  <c:v>-1.2693636367750687</c:v>
                </c:pt>
                <c:pt idx="253">
                  <c:v>-1.2551419227226943</c:v>
                </c:pt>
                <c:pt idx="254">
                  <c:v>-1.2410777696163457</c:v>
                </c:pt>
                <c:pt idx="255">
                  <c:v>-1.2271695063348238</c:v>
                </c:pt>
                <c:pt idx="256">
                  <c:v>-1.2134154768440326</c:v>
                </c:pt>
                <c:pt idx="257">
                  <c:v>-1.1998140401530615</c:v>
                </c:pt>
                <c:pt idx="258">
                  <c:v>-1.1863635702666395</c:v>
                </c:pt>
                <c:pt idx="259">
                  <c:v>-1.1730624561341754</c:v>
                </c:pt>
                <c:pt idx="260">
                  <c:v>-1.1599091015955383</c:v>
                </c:pt>
                <c:pt idx="261">
                  <c:v>-1.146901925323639</c:v>
                </c:pt>
                <c:pt idx="262">
                  <c:v>-1.1340393607641954</c:v>
                </c:pt>
                <c:pt idx="263">
                  <c:v>-1.1213198560725701</c:v>
                </c:pt>
                <c:pt idx="264">
                  <c:v>-1.1087418740480319</c:v>
                </c:pt>
                <c:pt idx="265">
                  <c:v>-1.09630389206539</c:v>
                </c:pt>
                <c:pt idx="266">
                  <c:v>-1.0840044020043582</c:v>
                </c:pt>
                <c:pt idx="267">
                  <c:v>-1.0718419101765639</c:v>
                </c:pt>
                <c:pt idx="268">
                  <c:v>-1.0598149372504744</c:v>
                </c:pt>
                <c:pt idx="269">
                  <c:v>-1.0479220181742326</c:v>
                </c:pt>
                <c:pt idx="270">
                  <c:v>-1.0361617020966831</c:v>
                </c:pt>
                <c:pt idx="271">
                  <c:v>-1.0245325522865196</c:v>
                </c:pt>
                <c:pt idx="272">
                  <c:v>-1.0130331460498179</c:v>
                </c:pt>
                <c:pt idx="273">
                  <c:v>-1.0016620746458804</c:v>
                </c:pt>
                <c:pt idx="274">
                  <c:v>-0.99041794320171883</c:v>
                </c:pt>
                <c:pt idx="275">
                  <c:v>-0.97929937062504813</c:v>
                </c:pt>
                <c:pt idx="276">
                  <c:v>-0.9683049895160496</c:v>
                </c:pt>
                <c:pt idx="277">
                  <c:v>-0.95743344607783454</c:v>
                </c:pt>
                <c:pt idx="278">
                  <c:v>-0.94668340002588647</c:v>
                </c:pt>
                <c:pt idx="279">
                  <c:v>-0.93605352449637713</c:v>
                </c:pt>
                <c:pt idx="280">
                  <c:v>-0.92554250595356791</c:v>
                </c:pt>
                <c:pt idx="281">
                  <c:v>-0.9151490440962462</c:v>
                </c:pt>
                <c:pt idx="282">
                  <c:v>-0.90487185176343821</c:v>
                </c:pt>
                <c:pt idx="283">
                  <c:v>-0.89470965483931064</c:v>
                </c:pt>
                <c:pt idx="284">
                  <c:v>-0.88466119215738015</c:v>
                </c:pt>
                <c:pt idx="285">
                  <c:v>-0.87472521540415293</c:v>
                </c:pt>
                <c:pt idx="286">
                  <c:v>-0.86490048902214012</c:v>
                </c:pt>
                <c:pt idx="287">
                  <c:v>-0.85518579011247409</c:v>
                </c:pt>
                <c:pt idx="288">
                  <c:v>-0.84557990833696184</c:v>
                </c:pt>
                <c:pt idx="289">
                  <c:v>-0.83608164581985556</c:v>
                </c:pt>
                <c:pt idx="290">
                  <c:v>-0.82668981704920996</c:v>
                </c:pt>
                <c:pt idx="291">
                  <c:v>-0.81740324877804127</c:v>
                </c:pt>
                <c:pt idx="292">
                  <c:v>-0.80822077992516062</c:v>
                </c:pt>
                <c:pt idx="293">
                  <c:v>-0.79914126147588083</c:v>
                </c:pt>
                <c:pt idx="294">
                  <c:v>-0.79016355638253943</c:v>
                </c:pt>
                <c:pt idx="295">
                  <c:v>-0.78128653946497617</c:v>
                </c:pt>
                <c:pt idx="296">
                  <c:v>-0.77250909731086959</c:v>
                </c:pt>
                <c:pt idx="297">
                  <c:v>-0.76383012817611984</c:v>
                </c:pt>
                <c:pt idx="298">
                  <c:v>-0.75524854188519164</c:v>
                </c:pt>
                <c:pt idx="299">
                  <c:v>-0.74676325973158131</c:v>
                </c:pt>
                <c:pt idx="300">
                  <c:v>-0.73837321437827708</c:v>
                </c:pt>
                <c:pt idx="301">
                  <c:v>-0.73007734975841099</c:v>
                </c:pt>
                <c:pt idx="302">
                  <c:v>-0.72187462097600641</c:v>
                </c:pt>
                <c:pt idx="303">
                  <c:v>-0.71376399420696901</c:v>
                </c:pt>
                <c:pt idx="304">
                  <c:v>-0.70574444660020863</c:v>
                </c:pt>
                <c:pt idx="305">
                  <c:v>-0.69781496617905237</c:v>
                </c:pt>
                <c:pt idx="306">
                  <c:v>-0.68997455174287825</c:v>
                </c:pt>
                <c:pt idx="307">
                  <c:v>-0.68222221276909123</c:v>
                </c:pt>
                <c:pt idx="308">
                  <c:v>-0.6745569693153326</c:v>
                </c:pt>
                <c:pt idx="309">
                  <c:v>-0.66697785192208059</c:v>
                </c:pt>
                <c:pt idx="310">
                  <c:v>-0.65948390151557523</c:v>
                </c:pt>
                <c:pt idx="311">
                  <c:v>-0.65207416931112494</c:v>
                </c:pt>
                <c:pt idx="312">
                  <c:v>-0.64474771671680586</c:v>
                </c:pt>
                <c:pt idx="313">
                  <c:v>-0.63750361523756371</c:v>
                </c:pt>
                <c:pt idx="314">
                  <c:v>-0.63034094637975868</c:v>
                </c:pt>
                <c:pt idx="315">
                  <c:v>-0.62325880155613922</c:v>
                </c:pt>
                <c:pt idx="316">
                  <c:v>-0.61625628199128724</c:v>
                </c:pt>
                <c:pt idx="317">
                  <c:v>-0.60933249862753391</c:v>
                </c:pt>
                <c:pt idx="318">
                  <c:v>-0.60248657203136491</c:v>
                </c:pt>
                <c:pt idx="319">
                  <c:v>-0.59571763230033081</c:v>
                </c:pt>
                <c:pt idx="320">
                  <c:v>-0.5890248189704661</c:v>
                </c:pt>
                <c:pt idx="321">
                  <c:v>-0.5824072809242441</c:v>
                </c:pt>
                <c:pt idx="322">
                  <c:v>-0.57586417629906228</c:v>
                </c:pt>
                <c:pt idx="323">
                  <c:v>-0.56939467239627739</c:v>
                </c:pt>
                <c:pt idx="324">
                  <c:v>-0.56299794559080218</c:v>
                </c:pt>
                <c:pt idx="325">
                  <c:v>-0.55667318124126319</c:v>
                </c:pt>
                <c:pt idx="326">
                  <c:v>-0.55041957360073901</c:v>
                </c:pt>
                <c:pt idx="327">
                  <c:v>-0.54423632572808167</c:v>
                </c:pt>
                <c:pt idx="328">
                  <c:v>-0.53812264939982335</c:v>
                </c:pt>
                <c:pt idx="329">
                  <c:v>-0.53207776502269122</c:v>
                </c:pt>
                <c:pt idx="330">
                  <c:v>-0.52610090154671418</c:v>
                </c:pt>
                <c:pt idx="331">
                  <c:v>-0.52019129637895278</c:v>
                </c:pt>
                <c:pt idx="332">
                  <c:v>-0.51434819529783182</c:v>
                </c:pt>
                <c:pt idx="333">
                  <c:v>-0.50857085236810273</c:v>
                </c:pt>
                <c:pt idx="334">
                  <c:v>-0.50285852985642687</c:v>
                </c:pt>
                <c:pt idx="335">
                  <c:v>-0.49721049814758733</c:v>
                </c:pt>
                <c:pt idx="336">
                  <c:v>-0.49162603566133495</c:v>
                </c:pt>
                <c:pt idx="337">
                  <c:v>-0.48610442876987187</c:v>
                </c:pt>
                <c:pt idx="338">
                  <c:v>-0.4806449717159666</c:v>
                </c:pt>
                <c:pt idx="339">
                  <c:v>-0.47524696653172094</c:v>
                </c:pt>
                <c:pt idx="340">
                  <c:v>-0.46990972295797195</c:v>
                </c:pt>
                <c:pt idx="341">
                  <c:v>-0.46463255836434503</c:v>
                </c:pt>
                <c:pt idx="342">
                  <c:v>-0.45941479766994919</c:v>
                </c:pt>
                <c:pt idx="343">
                  <c:v>-0.45425577326472355</c:v>
                </c:pt>
                <c:pt idx="344">
                  <c:v>-0.4491548249314356</c:v>
                </c:pt>
                <c:pt idx="345">
                  <c:v>-0.44411129976832059</c:v>
                </c:pt>
                <c:pt idx="346">
                  <c:v>-0.4391245521123841</c:v>
                </c:pt>
                <c:pt idx="347">
                  <c:v>-0.4341939434633425</c:v>
                </c:pt>
                <c:pt idx="348">
                  <c:v>-0.42931884240822271</c:v>
                </c:pt>
                <c:pt idx="349">
                  <c:v>-0.42449862454660769</c:v>
                </c:pt>
                <c:pt idx="350">
                  <c:v>-0.41973267241653361</c:v>
                </c:pt>
                <c:pt idx="351">
                  <c:v>-0.41502037542103543</c:v>
                </c:pt>
                <c:pt idx="352">
                  <c:v>-0.41036112975533839</c:v>
                </c:pt>
                <c:pt idx="353">
                  <c:v>-0.40575433833469965</c:v>
                </c:pt>
                <c:pt idx="354">
                  <c:v>-0.40119941072289417</c:v>
                </c:pt>
                <c:pt idx="355">
                  <c:v>-0.3966957630613408</c:v>
                </c:pt>
                <c:pt idx="356">
                  <c:v>-0.39224281799887833</c:v>
                </c:pt>
                <c:pt idx="357">
                  <c:v>-0.38784000462217394</c:v>
                </c:pt>
                <c:pt idx="358">
                  <c:v>-0.38348675838677476</c:v>
                </c:pt>
                <c:pt idx="359">
                  <c:v>-0.37918252104879391</c:v>
                </c:pt>
                <c:pt idx="360">
                  <c:v>-0.37492674059723152</c:v>
                </c:pt>
                <c:pt idx="361">
                  <c:v>-0.3707188711869262</c:v>
                </c:pt>
                <c:pt idx="362">
                  <c:v>-0.36655837307213546</c:v>
                </c:pt>
                <c:pt idx="363">
                  <c:v>-0.36244471254074273</c:v>
                </c:pt>
                <c:pt idx="364">
                  <c:v>-0.35837736184908847</c:v>
                </c:pt>
                <c:pt idx="365">
                  <c:v>-0.35435579915741994</c:v>
                </c:pt>
                <c:pt idx="366">
                  <c:v>-0.35037950846596222</c:v>
                </c:pt>
                <c:pt idx="367">
                  <c:v>-0.34644797955159801</c:v>
                </c:pt>
                <c:pt idx="368">
                  <c:v>-0.3425607079051638</c:v>
                </c:pt>
                <c:pt idx="369">
                  <c:v>-0.33871719466935185</c:v>
                </c:pt>
                <c:pt idx="370">
                  <c:v>-0.33491694657721666</c:v>
                </c:pt>
                <c:pt idx="371">
                  <c:v>-0.33115947589128414</c:v>
                </c:pt>
                <c:pt idx="372">
                  <c:v>-0.32744430034325461</c:v>
                </c:pt>
                <c:pt idx="373">
                  <c:v>-0.32377094307430632</c:v>
                </c:pt>
                <c:pt idx="374">
                  <c:v>-0.32013893257598247</c:v>
                </c:pt>
                <c:pt idx="375">
                  <c:v>-0.31654780263166954</c:v>
                </c:pt>
                <c:pt idx="376">
                  <c:v>-0.31299709225865741</c:v>
                </c:pt>
                <c:pt idx="377">
                  <c:v>-0.30948634565077765</c:v>
                </c:pt>
                <c:pt idx="378">
                  <c:v>-0.30601511212161819</c:v>
                </c:pt>
                <c:pt idx="379">
                  <c:v>-0.30258294604830999</c:v>
                </c:pt>
                <c:pt idx="380">
                  <c:v>-0.29918940681587763</c:v>
                </c:pt>
                <c:pt idx="381">
                  <c:v>-0.29583405876215979</c:v>
                </c:pt>
                <c:pt idx="382">
                  <c:v>-0.292516471123281</c:v>
                </c:pt>
                <c:pt idx="383">
                  <c:v>-0.28923621797968713</c:v>
                </c:pt>
                <c:pt idx="384">
                  <c:v>-0.28599287820272523</c:v>
                </c:pt>
                <c:pt idx="385">
                  <c:v>-0.28278603540177394</c:v>
                </c:pt>
                <c:pt idx="386">
                  <c:v>-0.27961527787191809</c:v>
                </c:pt>
                <c:pt idx="387">
                  <c:v>-0.27648019854215794</c:v>
                </c:pt>
                <c:pt idx="388">
                  <c:v>-0.27338039492415789</c:v>
                </c:pt>
                <c:pt idx="389">
                  <c:v>-0.27031546906152076</c:v>
                </c:pt>
                <c:pt idx="390">
                  <c:v>-0.26728502747959476</c:v>
                </c:pt>
                <c:pt idx="391">
                  <c:v>-0.26428868113579534</c:v>
                </c:pt>
                <c:pt idx="392">
                  <c:v>-0.26132604537044984</c:v>
                </c:pt>
                <c:pt idx="393">
                  <c:v>-0.25839673985815476</c:v>
                </c:pt>
                <c:pt idx="394">
                  <c:v>-0.25550038855964036</c:v>
                </c:pt>
                <c:pt idx="395">
                  <c:v>-0.25263661967414264</c:v>
                </c:pt>
                <c:pt idx="396">
                  <c:v>-0.24980506559227608</c:v>
                </c:pt>
                <c:pt idx="397">
                  <c:v>-0.24700536284939978</c:v>
                </c:pt>
                <c:pt idx="398">
                  <c:v>-0.2442371520794818</c:v>
                </c:pt>
                <c:pt idx="399">
                  <c:v>-0.24150007796944492</c:v>
                </c:pt>
                <c:pt idx="400">
                  <c:v>-0.23879378921400121</c:v>
                </c:pt>
                <c:pt idx="401">
                  <c:v>-0.23611793847096366</c:v>
                </c:pt>
                <c:pt idx="402">
                  <c:v>-0.23347218231703407</c:v>
                </c:pt>
                <c:pt idx="403">
                  <c:v>-0.23085618120406209</c:v>
                </c:pt>
                <c:pt idx="404">
                  <c:v>-0.2282695994157701</c:v>
                </c:pt>
                <c:pt idx="405">
                  <c:v>-0.22571210502494202</c:v>
                </c:pt>
                <c:pt idx="406">
                  <c:v>-0.22318336985107035</c:v>
                </c:pt>
                <c:pt idx="407">
                  <c:v>-0.22068306941845581</c:v>
                </c:pt>
                <c:pt idx="408">
                  <c:v>-0.2182108829147604</c:v>
                </c:pt>
                <c:pt idx="409">
                  <c:v>-0.21576649315000279</c:v>
                </c:pt>
                <c:pt idx="410">
                  <c:v>-0.21334958651599786</c:v>
                </c:pt>
                <c:pt idx="411">
                  <c:v>-0.21095985294623287</c:v>
                </c:pt>
                <c:pt idx="412">
                  <c:v>-0.20859698587617762</c:v>
                </c:pt>
                <c:pt idx="413">
                  <c:v>-0.20626068220402397</c:v>
                </c:pt>
                <c:pt idx="414">
                  <c:v>-0.2039506422518495</c:v>
                </c:pt>
                <c:pt idx="415">
                  <c:v>-0.2016665697272052</c:v>
                </c:pt>
                <c:pt idx="416">
                  <c:v>-0.19940817168511754</c:v>
                </c:pt>
                <c:pt idx="417">
                  <c:v>-0.19717515849050499</c:v>
                </c:pt>
                <c:pt idx="418">
                  <c:v>-0.1949672437810043</c:v>
                </c:pt>
                <c:pt idx="419">
                  <c:v>-0.19278414443020114</c:v>
                </c:pt>
                <c:pt idx="420">
                  <c:v>-0.19062558051126238</c:v>
                </c:pt>
                <c:pt idx="421">
                  <c:v>-0.1884912752609651</c:v>
                </c:pt>
                <c:pt idx="422">
                  <c:v>-0.18638095504412053</c:v>
                </c:pt>
                <c:pt idx="423">
                  <c:v>-0.18429434931838665</c:v>
                </c:pt>
                <c:pt idx="424">
                  <c:v>-0.18223119059946502</c:v>
                </c:pt>
                <c:pt idx="425">
                  <c:v>-0.18019121442668271</c:v>
                </c:pt>
                <c:pt idx="426">
                  <c:v>-0.17817415932894898</c:v>
                </c:pt>
                <c:pt idx="427">
                  <c:v>-0.1761797667910889</c:v>
                </c:pt>
                <c:pt idx="428">
                  <c:v>-0.17420778122054487</c:v>
                </c:pt>
                <c:pt idx="429">
                  <c:v>-0.17225794991444804</c:v>
                </c:pt>
                <c:pt idx="430">
                  <c:v>-0.17033002302704878</c:v>
                </c:pt>
                <c:pt idx="431">
                  <c:v>-0.16842375353751035</c:v>
                </c:pt>
                <c:pt idx="432">
                  <c:v>-0.16653889721805551</c:v>
                </c:pt>
                <c:pt idx="433">
                  <c:v>-0.1646752126024674</c:v>
                </c:pt>
                <c:pt idx="434">
                  <c:v>-0.162832460954936</c:v>
                </c:pt>
                <c:pt idx="435">
                  <c:v>-0.16101040623925264</c:v>
                </c:pt>
                <c:pt idx="436">
                  <c:v>-0.15920881508834328</c:v>
                </c:pt>
                <c:pt idx="437">
                  <c:v>-0.15742745677414127</c:v>
                </c:pt>
                <c:pt idx="438">
                  <c:v>-0.15566610317779336</c:v>
                </c:pt>
                <c:pt idx="439">
                  <c:v>-0.15392452876019647</c:v>
                </c:pt>
                <c:pt idx="440">
                  <c:v>-0.15220251053286349</c:v>
                </c:pt>
                <c:pt idx="441">
                  <c:v>-0.15049982802911005</c:v>
                </c:pt>
                <c:pt idx="442">
                  <c:v>-0.14881626327556494</c:v>
                </c:pt>
                <c:pt idx="443">
                  <c:v>-0.14715160076399522</c:v>
                </c:pt>
                <c:pt idx="444">
                  <c:v>-0.14550562742344791</c:v>
                </c:pt>
                <c:pt idx="445">
                  <c:v>-0.14387813259269866</c:v>
                </c:pt>
                <c:pt idx="446">
                  <c:v>-0.14226890799301131</c:v>
                </c:pt>
                <c:pt idx="447">
                  <c:v>-0.1406777477011989</c:v>
                </c:pt>
                <c:pt idx="448">
                  <c:v>-0.13910444812298728</c:v>
                </c:pt>
                <c:pt idx="449">
                  <c:v>-0.13754880796667462</c:v>
                </c:pt>
                <c:pt idx="450">
                  <c:v>-0.13601062821708768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BE0-45B2-89C1-7E4D9F207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Distance, r (Angstrom)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0431210249662197"/>
              <c:y val="0.92937714586767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 val="autoZero"/>
        <c:crossBetween val="midCat"/>
        <c:minorUnit val="0.5"/>
      </c:valAx>
      <c:valAx>
        <c:axId val="206858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Binding energy, Eu</a:t>
                </a:r>
                <a:r>
                  <a:rPr lang="en-US" baseline="0"/>
                  <a:t> (eV/atom)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9469150863184355E-2"/>
              <c:y val="0.23017759546573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754207610841102"/>
          <c:y val="0.69753372092924593"/>
          <c:w val="0.22723277514838947"/>
          <c:h val="0.1736049898236984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(Eu* vs. a*)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080565260468273"/>
          <c:y val="0.15476851851851853"/>
          <c:w val="0.80073265519921599"/>
          <c:h val="0.701712962962962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fit_4NN_HCP!$D$19:$D$469</c:f>
              <c:numCache>
                <c:formatCode>0.00</c:formatCode>
                <c:ptCount val="45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  <c:pt idx="101">
                  <c:v>1.02</c:v>
                </c:pt>
                <c:pt idx="102">
                  <c:v>1.04</c:v>
                </c:pt>
                <c:pt idx="103">
                  <c:v>1.06</c:v>
                </c:pt>
                <c:pt idx="104">
                  <c:v>1.08</c:v>
                </c:pt>
                <c:pt idx="105">
                  <c:v>1.1000000000000001</c:v>
                </c:pt>
                <c:pt idx="106">
                  <c:v>1.1200000000000001</c:v>
                </c:pt>
                <c:pt idx="107">
                  <c:v>1.1399999999999999</c:v>
                </c:pt>
                <c:pt idx="108">
                  <c:v>1.1599999999999999</c:v>
                </c:pt>
                <c:pt idx="109">
                  <c:v>1.18</c:v>
                </c:pt>
                <c:pt idx="110">
                  <c:v>1.2</c:v>
                </c:pt>
                <c:pt idx="111">
                  <c:v>1.22</c:v>
                </c:pt>
                <c:pt idx="112">
                  <c:v>1.24</c:v>
                </c:pt>
                <c:pt idx="113">
                  <c:v>1.26</c:v>
                </c:pt>
                <c:pt idx="114">
                  <c:v>1.28</c:v>
                </c:pt>
                <c:pt idx="115">
                  <c:v>1.3</c:v>
                </c:pt>
                <c:pt idx="116">
                  <c:v>1.32</c:v>
                </c:pt>
                <c:pt idx="117">
                  <c:v>1.34</c:v>
                </c:pt>
                <c:pt idx="118">
                  <c:v>1.36</c:v>
                </c:pt>
                <c:pt idx="119">
                  <c:v>1.38</c:v>
                </c:pt>
                <c:pt idx="120">
                  <c:v>1.4</c:v>
                </c:pt>
                <c:pt idx="121">
                  <c:v>1.42</c:v>
                </c:pt>
                <c:pt idx="122">
                  <c:v>1.44</c:v>
                </c:pt>
                <c:pt idx="123">
                  <c:v>1.46</c:v>
                </c:pt>
                <c:pt idx="124">
                  <c:v>1.48</c:v>
                </c:pt>
                <c:pt idx="125">
                  <c:v>1.5</c:v>
                </c:pt>
                <c:pt idx="126">
                  <c:v>1.52</c:v>
                </c:pt>
                <c:pt idx="127">
                  <c:v>1.54</c:v>
                </c:pt>
                <c:pt idx="128">
                  <c:v>1.56</c:v>
                </c:pt>
                <c:pt idx="129">
                  <c:v>1.58</c:v>
                </c:pt>
                <c:pt idx="130">
                  <c:v>1.6</c:v>
                </c:pt>
                <c:pt idx="131">
                  <c:v>1.62</c:v>
                </c:pt>
                <c:pt idx="132">
                  <c:v>1.64</c:v>
                </c:pt>
                <c:pt idx="133">
                  <c:v>1.66</c:v>
                </c:pt>
                <c:pt idx="134">
                  <c:v>1.68</c:v>
                </c:pt>
                <c:pt idx="135">
                  <c:v>1.7</c:v>
                </c:pt>
                <c:pt idx="136">
                  <c:v>1.72</c:v>
                </c:pt>
                <c:pt idx="137">
                  <c:v>1.74</c:v>
                </c:pt>
                <c:pt idx="138">
                  <c:v>1.76</c:v>
                </c:pt>
                <c:pt idx="139">
                  <c:v>1.78</c:v>
                </c:pt>
                <c:pt idx="140">
                  <c:v>1.8</c:v>
                </c:pt>
                <c:pt idx="141">
                  <c:v>1.82</c:v>
                </c:pt>
                <c:pt idx="142">
                  <c:v>1.84</c:v>
                </c:pt>
                <c:pt idx="143">
                  <c:v>1.86</c:v>
                </c:pt>
                <c:pt idx="144">
                  <c:v>1.88</c:v>
                </c:pt>
                <c:pt idx="145">
                  <c:v>1.9</c:v>
                </c:pt>
                <c:pt idx="146">
                  <c:v>1.92</c:v>
                </c:pt>
                <c:pt idx="147">
                  <c:v>1.94</c:v>
                </c:pt>
                <c:pt idx="148">
                  <c:v>1.96</c:v>
                </c:pt>
                <c:pt idx="149">
                  <c:v>1.98</c:v>
                </c:pt>
                <c:pt idx="150">
                  <c:v>2</c:v>
                </c:pt>
                <c:pt idx="151">
                  <c:v>2.02</c:v>
                </c:pt>
                <c:pt idx="152">
                  <c:v>2.04</c:v>
                </c:pt>
                <c:pt idx="153">
                  <c:v>2.06</c:v>
                </c:pt>
                <c:pt idx="154">
                  <c:v>2.08</c:v>
                </c:pt>
                <c:pt idx="155">
                  <c:v>2.1</c:v>
                </c:pt>
                <c:pt idx="156">
                  <c:v>2.12</c:v>
                </c:pt>
                <c:pt idx="157">
                  <c:v>2.14</c:v>
                </c:pt>
                <c:pt idx="158">
                  <c:v>2.16</c:v>
                </c:pt>
                <c:pt idx="159">
                  <c:v>2.1800000000000002</c:v>
                </c:pt>
                <c:pt idx="160">
                  <c:v>2.2000000000000002</c:v>
                </c:pt>
                <c:pt idx="161">
                  <c:v>2.2200000000000002</c:v>
                </c:pt>
                <c:pt idx="162">
                  <c:v>2.2400000000000002</c:v>
                </c:pt>
                <c:pt idx="163">
                  <c:v>2.2599999999999998</c:v>
                </c:pt>
                <c:pt idx="164">
                  <c:v>2.2799999999999998</c:v>
                </c:pt>
                <c:pt idx="165">
                  <c:v>2.2999999999999998</c:v>
                </c:pt>
                <c:pt idx="166">
                  <c:v>2.3199999999999998</c:v>
                </c:pt>
                <c:pt idx="167">
                  <c:v>2.34</c:v>
                </c:pt>
                <c:pt idx="168">
                  <c:v>2.36</c:v>
                </c:pt>
                <c:pt idx="169">
                  <c:v>2.38</c:v>
                </c:pt>
                <c:pt idx="170">
                  <c:v>2.4</c:v>
                </c:pt>
                <c:pt idx="171">
                  <c:v>2.42</c:v>
                </c:pt>
                <c:pt idx="172">
                  <c:v>2.44</c:v>
                </c:pt>
                <c:pt idx="173">
                  <c:v>2.46</c:v>
                </c:pt>
                <c:pt idx="174">
                  <c:v>2.48</c:v>
                </c:pt>
                <c:pt idx="175">
                  <c:v>2.5</c:v>
                </c:pt>
                <c:pt idx="176">
                  <c:v>2.52</c:v>
                </c:pt>
                <c:pt idx="177">
                  <c:v>2.54</c:v>
                </c:pt>
                <c:pt idx="178">
                  <c:v>2.56</c:v>
                </c:pt>
                <c:pt idx="179">
                  <c:v>2.58</c:v>
                </c:pt>
                <c:pt idx="180">
                  <c:v>2.6</c:v>
                </c:pt>
                <c:pt idx="181">
                  <c:v>2.62</c:v>
                </c:pt>
                <c:pt idx="182">
                  <c:v>2.64</c:v>
                </c:pt>
                <c:pt idx="183">
                  <c:v>2.66</c:v>
                </c:pt>
                <c:pt idx="184">
                  <c:v>2.68</c:v>
                </c:pt>
                <c:pt idx="185">
                  <c:v>2.7</c:v>
                </c:pt>
                <c:pt idx="186">
                  <c:v>2.72</c:v>
                </c:pt>
                <c:pt idx="187">
                  <c:v>2.74</c:v>
                </c:pt>
                <c:pt idx="188">
                  <c:v>2.76</c:v>
                </c:pt>
                <c:pt idx="189">
                  <c:v>2.78</c:v>
                </c:pt>
                <c:pt idx="190">
                  <c:v>2.8</c:v>
                </c:pt>
                <c:pt idx="191">
                  <c:v>2.82</c:v>
                </c:pt>
                <c:pt idx="192">
                  <c:v>2.84</c:v>
                </c:pt>
                <c:pt idx="193">
                  <c:v>2.86</c:v>
                </c:pt>
                <c:pt idx="194">
                  <c:v>2.88</c:v>
                </c:pt>
                <c:pt idx="195">
                  <c:v>2.9</c:v>
                </c:pt>
                <c:pt idx="196">
                  <c:v>2.92</c:v>
                </c:pt>
                <c:pt idx="197">
                  <c:v>2.94</c:v>
                </c:pt>
                <c:pt idx="198">
                  <c:v>2.96</c:v>
                </c:pt>
                <c:pt idx="199">
                  <c:v>2.98</c:v>
                </c:pt>
                <c:pt idx="200">
                  <c:v>3</c:v>
                </c:pt>
                <c:pt idx="201">
                  <c:v>3.02</c:v>
                </c:pt>
                <c:pt idx="202">
                  <c:v>3.04</c:v>
                </c:pt>
                <c:pt idx="203">
                  <c:v>3.06</c:v>
                </c:pt>
                <c:pt idx="204">
                  <c:v>3.08</c:v>
                </c:pt>
                <c:pt idx="205">
                  <c:v>3.1</c:v>
                </c:pt>
                <c:pt idx="206">
                  <c:v>3.12</c:v>
                </c:pt>
                <c:pt idx="207">
                  <c:v>3.14</c:v>
                </c:pt>
                <c:pt idx="208">
                  <c:v>3.16</c:v>
                </c:pt>
                <c:pt idx="209">
                  <c:v>3.18</c:v>
                </c:pt>
                <c:pt idx="210">
                  <c:v>3.2</c:v>
                </c:pt>
                <c:pt idx="211">
                  <c:v>3.22</c:v>
                </c:pt>
                <c:pt idx="212">
                  <c:v>3.24</c:v>
                </c:pt>
                <c:pt idx="213">
                  <c:v>3.26</c:v>
                </c:pt>
                <c:pt idx="214">
                  <c:v>3.28</c:v>
                </c:pt>
                <c:pt idx="215">
                  <c:v>3.3</c:v>
                </c:pt>
                <c:pt idx="216">
                  <c:v>3.32</c:v>
                </c:pt>
                <c:pt idx="217">
                  <c:v>3.34</c:v>
                </c:pt>
                <c:pt idx="218">
                  <c:v>3.36</c:v>
                </c:pt>
                <c:pt idx="219">
                  <c:v>3.38</c:v>
                </c:pt>
                <c:pt idx="220">
                  <c:v>3.4</c:v>
                </c:pt>
                <c:pt idx="221">
                  <c:v>3.42</c:v>
                </c:pt>
                <c:pt idx="222">
                  <c:v>3.44</c:v>
                </c:pt>
                <c:pt idx="223">
                  <c:v>3.46</c:v>
                </c:pt>
                <c:pt idx="224">
                  <c:v>3.48</c:v>
                </c:pt>
                <c:pt idx="225">
                  <c:v>3.5</c:v>
                </c:pt>
                <c:pt idx="226">
                  <c:v>3.52</c:v>
                </c:pt>
                <c:pt idx="227">
                  <c:v>3.54</c:v>
                </c:pt>
                <c:pt idx="228">
                  <c:v>3.56</c:v>
                </c:pt>
                <c:pt idx="229">
                  <c:v>3.58</c:v>
                </c:pt>
                <c:pt idx="230">
                  <c:v>3.6</c:v>
                </c:pt>
                <c:pt idx="231">
                  <c:v>3.62</c:v>
                </c:pt>
                <c:pt idx="232">
                  <c:v>3.64</c:v>
                </c:pt>
                <c:pt idx="233">
                  <c:v>3.66</c:v>
                </c:pt>
                <c:pt idx="234">
                  <c:v>3.68</c:v>
                </c:pt>
                <c:pt idx="235">
                  <c:v>3.7</c:v>
                </c:pt>
                <c:pt idx="236">
                  <c:v>3.72</c:v>
                </c:pt>
                <c:pt idx="237">
                  <c:v>3.74</c:v>
                </c:pt>
                <c:pt idx="238">
                  <c:v>3.76</c:v>
                </c:pt>
                <c:pt idx="239">
                  <c:v>3.78</c:v>
                </c:pt>
                <c:pt idx="240">
                  <c:v>3.8</c:v>
                </c:pt>
                <c:pt idx="241">
                  <c:v>3.82</c:v>
                </c:pt>
                <c:pt idx="242">
                  <c:v>3.84</c:v>
                </c:pt>
                <c:pt idx="243">
                  <c:v>3.86</c:v>
                </c:pt>
                <c:pt idx="244">
                  <c:v>3.88</c:v>
                </c:pt>
                <c:pt idx="245">
                  <c:v>3.9</c:v>
                </c:pt>
                <c:pt idx="246">
                  <c:v>3.92</c:v>
                </c:pt>
                <c:pt idx="247">
                  <c:v>3.94</c:v>
                </c:pt>
                <c:pt idx="248">
                  <c:v>3.96</c:v>
                </c:pt>
                <c:pt idx="249">
                  <c:v>3.98</c:v>
                </c:pt>
                <c:pt idx="250">
                  <c:v>4</c:v>
                </c:pt>
                <c:pt idx="251">
                  <c:v>4.0199999999999996</c:v>
                </c:pt>
                <c:pt idx="252">
                  <c:v>4.04</c:v>
                </c:pt>
                <c:pt idx="253">
                  <c:v>4.0599999999999996</c:v>
                </c:pt>
                <c:pt idx="254">
                  <c:v>4.08</c:v>
                </c:pt>
                <c:pt idx="255">
                  <c:v>4.0999999999999996</c:v>
                </c:pt>
                <c:pt idx="256">
                  <c:v>4.12</c:v>
                </c:pt>
                <c:pt idx="257">
                  <c:v>4.1399999999999997</c:v>
                </c:pt>
                <c:pt idx="258">
                  <c:v>4.16</c:v>
                </c:pt>
                <c:pt idx="259">
                  <c:v>4.1800000000000104</c:v>
                </c:pt>
                <c:pt idx="260">
                  <c:v>4.2</c:v>
                </c:pt>
                <c:pt idx="261">
                  <c:v>4.22</c:v>
                </c:pt>
                <c:pt idx="262">
                  <c:v>4.24</c:v>
                </c:pt>
                <c:pt idx="263">
                  <c:v>4.2600000000000096</c:v>
                </c:pt>
                <c:pt idx="264">
                  <c:v>4.28</c:v>
                </c:pt>
                <c:pt idx="265">
                  <c:v>4.3</c:v>
                </c:pt>
                <c:pt idx="266">
                  <c:v>4.32</c:v>
                </c:pt>
                <c:pt idx="267">
                  <c:v>4.3400000000000096</c:v>
                </c:pt>
                <c:pt idx="268">
                  <c:v>4.3600000000000003</c:v>
                </c:pt>
                <c:pt idx="269">
                  <c:v>4.38</c:v>
                </c:pt>
                <c:pt idx="270">
                  <c:v>4.4000000000000004</c:v>
                </c:pt>
                <c:pt idx="271">
                  <c:v>4.4200000000000097</c:v>
                </c:pt>
                <c:pt idx="272">
                  <c:v>4.4400000000000004</c:v>
                </c:pt>
                <c:pt idx="273">
                  <c:v>4.46</c:v>
                </c:pt>
                <c:pt idx="274">
                  <c:v>4.4800000000000004</c:v>
                </c:pt>
                <c:pt idx="275">
                  <c:v>4.5000000000000098</c:v>
                </c:pt>
                <c:pt idx="276">
                  <c:v>4.5199999999999996</c:v>
                </c:pt>
                <c:pt idx="277">
                  <c:v>4.54</c:v>
                </c:pt>
                <c:pt idx="278">
                  <c:v>4.5599999999999996</c:v>
                </c:pt>
                <c:pt idx="279">
                  <c:v>4.5800000000000098</c:v>
                </c:pt>
                <c:pt idx="280">
                  <c:v>4.5999999999999996</c:v>
                </c:pt>
                <c:pt idx="281">
                  <c:v>4.62</c:v>
                </c:pt>
                <c:pt idx="282">
                  <c:v>4.6400000000000103</c:v>
                </c:pt>
                <c:pt idx="283">
                  <c:v>4.6600000000000099</c:v>
                </c:pt>
                <c:pt idx="284">
                  <c:v>4.6800000000000104</c:v>
                </c:pt>
                <c:pt idx="285">
                  <c:v>4.7</c:v>
                </c:pt>
                <c:pt idx="286">
                  <c:v>4.7200000000000104</c:v>
                </c:pt>
                <c:pt idx="287">
                  <c:v>4.74000000000001</c:v>
                </c:pt>
                <c:pt idx="288">
                  <c:v>4.7600000000000096</c:v>
                </c:pt>
                <c:pt idx="289">
                  <c:v>4.78</c:v>
                </c:pt>
                <c:pt idx="290">
                  <c:v>4.8000000000000096</c:v>
                </c:pt>
                <c:pt idx="291">
                  <c:v>4.8200000000000101</c:v>
                </c:pt>
                <c:pt idx="292">
                  <c:v>4.8400000000000096</c:v>
                </c:pt>
                <c:pt idx="293">
                  <c:v>4.8600000000000003</c:v>
                </c:pt>
                <c:pt idx="294">
                  <c:v>4.8800000000000097</c:v>
                </c:pt>
                <c:pt idx="295">
                  <c:v>4.9000000000000101</c:v>
                </c:pt>
                <c:pt idx="296">
                  <c:v>4.9200000000000097</c:v>
                </c:pt>
                <c:pt idx="297">
                  <c:v>4.9400000000000004</c:v>
                </c:pt>
                <c:pt idx="298">
                  <c:v>4.9600000000000097</c:v>
                </c:pt>
                <c:pt idx="299">
                  <c:v>4.9800000000000102</c:v>
                </c:pt>
                <c:pt idx="300">
                  <c:v>5.0000000000000098</c:v>
                </c:pt>
                <c:pt idx="301">
                  <c:v>5.0199999999999996</c:v>
                </c:pt>
                <c:pt idx="302">
                  <c:v>5.0400000000000098</c:v>
                </c:pt>
                <c:pt idx="303">
                  <c:v>5.0600000000000103</c:v>
                </c:pt>
                <c:pt idx="304">
                  <c:v>5.0800000000000098</c:v>
                </c:pt>
                <c:pt idx="305">
                  <c:v>5.0999999999999996</c:v>
                </c:pt>
                <c:pt idx="306">
                  <c:v>5.1200000000000099</c:v>
                </c:pt>
                <c:pt idx="307">
                  <c:v>5.1400000000000103</c:v>
                </c:pt>
                <c:pt idx="308">
                  <c:v>5.1600000000000099</c:v>
                </c:pt>
                <c:pt idx="309">
                  <c:v>5.1800000000000104</c:v>
                </c:pt>
                <c:pt idx="310">
                  <c:v>5.2000000000000099</c:v>
                </c:pt>
                <c:pt idx="311">
                  <c:v>5.2200000000000104</c:v>
                </c:pt>
                <c:pt idx="312">
                  <c:v>5.24000000000001</c:v>
                </c:pt>
                <c:pt idx="313">
                  <c:v>5.2600000000000096</c:v>
                </c:pt>
                <c:pt idx="314">
                  <c:v>5.28000000000001</c:v>
                </c:pt>
                <c:pt idx="315">
                  <c:v>5.3000000000000096</c:v>
                </c:pt>
                <c:pt idx="316">
                  <c:v>5.3200000000000101</c:v>
                </c:pt>
                <c:pt idx="317">
                  <c:v>5.3400000000000096</c:v>
                </c:pt>
                <c:pt idx="318">
                  <c:v>5.3600000000000101</c:v>
                </c:pt>
                <c:pt idx="319">
                  <c:v>5.3800000000000097</c:v>
                </c:pt>
                <c:pt idx="320">
                  <c:v>5.4000000000000101</c:v>
                </c:pt>
                <c:pt idx="321">
                  <c:v>5.4200000000000097</c:v>
                </c:pt>
                <c:pt idx="322">
                  <c:v>5.4400000000000102</c:v>
                </c:pt>
                <c:pt idx="323">
                  <c:v>5.4600000000000097</c:v>
                </c:pt>
                <c:pt idx="324">
                  <c:v>5.4800000000000102</c:v>
                </c:pt>
                <c:pt idx="325">
                  <c:v>5.5000000000000098</c:v>
                </c:pt>
                <c:pt idx="326">
                  <c:v>5.5200000000000102</c:v>
                </c:pt>
                <c:pt idx="327">
                  <c:v>5.5400000000000098</c:v>
                </c:pt>
                <c:pt idx="328">
                  <c:v>5.5600000000000103</c:v>
                </c:pt>
                <c:pt idx="329">
                  <c:v>5.5800000000000098</c:v>
                </c:pt>
                <c:pt idx="330">
                  <c:v>5.6000000000000103</c:v>
                </c:pt>
                <c:pt idx="331">
                  <c:v>5.6200000000000099</c:v>
                </c:pt>
                <c:pt idx="332">
                  <c:v>5.6400000000000103</c:v>
                </c:pt>
                <c:pt idx="333">
                  <c:v>5.6600000000000099</c:v>
                </c:pt>
                <c:pt idx="334">
                  <c:v>5.6800000000000104</c:v>
                </c:pt>
                <c:pt idx="335">
                  <c:v>5.7000000000000099</c:v>
                </c:pt>
                <c:pt idx="336">
                  <c:v>5.7200000000000104</c:v>
                </c:pt>
                <c:pt idx="337">
                  <c:v>5.74000000000001</c:v>
                </c:pt>
                <c:pt idx="338">
                  <c:v>5.7600000000000096</c:v>
                </c:pt>
                <c:pt idx="339">
                  <c:v>5.78000000000001</c:v>
                </c:pt>
                <c:pt idx="340">
                  <c:v>5.8000000000000096</c:v>
                </c:pt>
                <c:pt idx="341">
                  <c:v>5.8200000000000101</c:v>
                </c:pt>
                <c:pt idx="342">
                  <c:v>5.8400000000000096</c:v>
                </c:pt>
                <c:pt idx="343">
                  <c:v>5.8600000000000101</c:v>
                </c:pt>
                <c:pt idx="344">
                  <c:v>5.8800000000000097</c:v>
                </c:pt>
                <c:pt idx="345">
                  <c:v>5.9000000000000101</c:v>
                </c:pt>
                <c:pt idx="346">
                  <c:v>5.9200000000000097</c:v>
                </c:pt>
                <c:pt idx="347">
                  <c:v>5.9400000000000102</c:v>
                </c:pt>
                <c:pt idx="348">
                  <c:v>5.9600000000000097</c:v>
                </c:pt>
                <c:pt idx="349">
                  <c:v>5.9800000000000102</c:v>
                </c:pt>
                <c:pt idx="350">
                  <c:v>6.0000000000000098</c:v>
                </c:pt>
                <c:pt idx="351">
                  <c:v>6.0200000000000102</c:v>
                </c:pt>
                <c:pt idx="352">
                  <c:v>6.0400000000000098</c:v>
                </c:pt>
                <c:pt idx="353">
                  <c:v>6.0600000000000103</c:v>
                </c:pt>
                <c:pt idx="354">
                  <c:v>6.0800000000000098</c:v>
                </c:pt>
                <c:pt idx="355">
                  <c:v>6.1000000000000103</c:v>
                </c:pt>
                <c:pt idx="356">
                  <c:v>6.1200000000000099</c:v>
                </c:pt>
                <c:pt idx="357">
                  <c:v>6.1400000000000103</c:v>
                </c:pt>
                <c:pt idx="358">
                  <c:v>6.1600000000000099</c:v>
                </c:pt>
                <c:pt idx="359">
                  <c:v>6.1800000000000104</c:v>
                </c:pt>
                <c:pt idx="360">
                  <c:v>6.2000000000000099</c:v>
                </c:pt>
                <c:pt idx="361">
                  <c:v>6.2200000000000104</c:v>
                </c:pt>
                <c:pt idx="362">
                  <c:v>6.24000000000001</c:v>
                </c:pt>
                <c:pt idx="363">
                  <c:v>6.2600000000000096</c:v>
                </c:pt>
                <c:pt idx="364">
                  <c:v>6.28000000000001</c:v>
                </c:pt>
                <c:pt idx="365">
                  <c:v>6.3000000000000096</c:v>
                </c:pt>
                <c:pt idx="366">
                  <c:v>6.3200000000000101</c:v>
                </c:pt>
                <c:pt idx="367">
                  <c:v>6.3400000000000096</c:v>
                </c:pt>
                <c:pt idx="368">
                  <c:v>6.3600000000000101</c:v>
                </c:pt>
                <c:pt idx="369">
                  <c:v>6.3800000000000097</c:v>
                </c:pt>
                <c:pt idx="370">
                  <c:v>6.4000000000000101</c:v>
                </c:pt>
                <c:pt idx="371">
                  <c:v>6.4200000000000097</c:v>
                </c:pt>
                <c:pt idx="372">
                  <c:v>6.4400000000000102</c:v>
                </c:pt>
                <c:pt idx="373">
                  <c:v>6.4600000000000097</c:v>
                </c:pt>
                <c:pt idx="374">
                  <c:v>6.4800000000000102</c:v>
                </c:pt>
                <c:pt idx="375">
                  <c:v>6.5000000000000098</c:v>
                </c:pt>
                <c:pt idx="376">
                  <c:v>6.5200000000000102</c:v>
                </c:pt>
                <c:pt idx="377">
                  <c:v>6.5400000000000098</c:v>
                </c:pt>
                <c:pt idx="378">
                  <c:v>6.5600000000000103</c:v>
                </c:pt>
                <c:pt idx="379">
                  <c:v>6.5800000000000098</c:v>
                </c:pt>
                <c:pt idx="380">
                  <c:v>6.6000000000000103</c:v>
                </c:pt>
                <c:pt idx="381">
                  <c:v>6.6200000000000099</c:v>
                </c:pt>
                <c:pt idx="382">
                  <c:v>6.6400000000000103</c:v>
                </c:pt>
                <c:pt idx="383">
                  <c:v>6.6600000000000099</c:v>
                </c:pt>
                <c:pt idx="384">
                  <c:v>6.6800000000000104</c:v>
                </c:pt>
                <c:pt idx="385">
                  <c:v>6.7000000000000099</c:v>
                </c:pt>
                <c:pt idx="386">
                  <c:v>6.7200000000000104</c:v>
                </c:pt>
                <c:pt idx="387">
                  <c:v>6.74000000000001</c:v>
                </c:pt>
                <c:pt idx="388">
                  <c:v>6.7600000000000096</c:v>
                </c:pt>
                <c:pt idx="389">
                  <c:v>6.78000000000001</c:v>
                </c:pt>
                <c:pt idx="390">
                  <c:v>6.8000000000000096</c:v>
                </c:pt>
                <c:pt idx="391">
                  <c:v>6.8200000000000101</c:v>
                </c:pt>
                <c:pt idx="392">
                  <c:v>6.8400000000000096</c:v>
                </c:pt>
                <c:pt idx="393">
                  <c:v>6.8600000000000101</c:v>
                </c:pt>
                <c:pt idx="394">
                  <c:v>6.8800000000000097</c:v>
                </c:pt>
                <c:pt idx="395">
                  <c:v>6.9000000000000101</c:v>
                </c:pt>
                <c:pt idx="396">
                  <c:v>6.9200000000000097</c:v>
                </c:pt>
                <c:pt idx="397">
                  <c:v>6.9400000000000102</c:v>
                </c:pt>
                <c:pt idx="398">
                  <c:v>6.9600000000000097</c:v>
                </c:pt>
                <c:pt idx="399">
                  <c:v>6.9800000000000102</c:v>
                </c:pt>
                <c:pt idx="400">
                  <c:v>7.0000000000000098</c:v>
                </c:pt>
                <c:pt idx="401">
                  <c:v>7.0200000000000102</c:v>
                </c:pt>
                <c:pt idx="402">
                  <c:v>7.0400000000000098</c:v>
                </c:pt>
                <c:pt idx="403">
                  <c:v>7.0600000000000103</c:v>
                </c:pt>
                <c:pt idx="404">
                  <c:v>7.0800000000000098</c:v>
                </c:pt>
                <c:pt idx="405">
                  <c:v>7.1000000000000103</c:v>
                </c:pt>
                <c:pt idx="406">
                  <c:v>7.1200000000000099</c:v>
                </c:pt>
                <c:pt idx="407">
                  <c:v>7.1400000000000103</c:v>
                </c:pt>
                <c:pt idx="408">
                  <c:v>7.1600000000000099</c:v>
                </c:pt>
                <c:pt idx="409">
                  <c:v>7.1800000000000104</c:v>
                </c:pt>
                <c:pt idx="410">
                  <c:v>7.2000000000000099</c:v>
                </c:pt>
                <c:pt idx="411">
                  <c:v>7.2200000000000104</c:v>
                </c:pt>
                <c:pt idx="412">
                  <c:v>7.24000000000001</c:v>
                </c:pt>
                <c:pt idx="413">
                  <c:v>7.2600000000000096</c:v>
                </c:pt>
                <c:pt idx="414">
                  <c:v>7.28000000000001</c:v>
                </c:pt>
                <c:pt idx="415">
                  <c:v>7.3000000000000096</c:v>
                </c:pt>
                <c:pt idx="416">
                  <c:v>7.3200000000000101</c:v>
                </c:pt>
                <c:pt idx="417">
                  <c:v>7.3400000000000096</c:v>
                </c:pt>
                <c:pt idx="418">
                  <c:v>7.3600000000000101</c:v>
                </c:pt>
                <c:pt idx="419">
                  <c:v>7.3800000000000097</c:v>
                </c:pt>
                <c:pt idx="420">
                  <c:v>7.4000000000000101</c:v>
                </c:pt>
                <c:pt idx="421">
                  <c:v>7.4200000000000097</c:v>
                </c:pt>
                <c:pt idx="422">
                  <c:v>7.4400000000000102</c:v>
                </c:pt>
                <c:pt idx="423">
                  <c:v>7.4600000000000097</c:v>
                </c:pt>
                <c:pt idx="424">
                  <c:v>7.4800000000000102</c:v>
                </c:pt>
                <c:pt idx="425">
                  <c:v>7.5000000000000098</c:v>
                </c:pt>
                <c:pt idx="426">
                  <c:v>7.5200000000000102</c:v>
                </c:pt>
                <c:pt idx="427">
                  <c:v>7.5400000000000098</c:v>
                </c:pt>
                <c:pt idx="428">
                  <c:v>7.5600000000000103</c:v>
                </c:pt>
                <c:pt idx="429">
                  <c:v>7.5800000000000098</c:v>
                </c:pt>
                <c:pt idx="430">
                  <c:v>7.6000000000000103</c:v>
                </c:pt>
                <c:pt idx="431">
                  <c:v>7.6200000000000099</c:v>
                </c:pt>
                <c:pt idx="432">
                  <c:v>7.6400000000000103</c:v>
                </c:pt>
                <c:pt idx="433">
                  <c:v>7.6600000000000099</c:v>
                </c:pt>
                <c:pt idx="434">
                  <c:v>7.6800000000000104</c:v>
                </c:pt>
                <c:pt idx="435">
                  <c:v>7.7000000000000099</c:v>
                </c:pt>
                <c:pt idx="436">
                  <c:v>7.7200000000000104</c:v>
                </c:pt>
                <c:pt idx="437">
                  <c:v>7.74000000000001</c:v>
                </c:pt>
                <c:pt idx="438">
                  <c:v>7.7600000000000096</c:v>
                </c:pt>
                <c:pt idx="439">
                  <c:v>7.78000000000001</c:v>
                </c:pt>
                <c:pt idx="440">
                  <c:v>7.8000000000000096</c:v>
                </c:pt>
                <c:pt idx="441">
                  <c:v>7.8200000000000101</c:v>
                </c:pt>
                <c:pt idx="442">
                  <c:v>7.8400000000000096</c:v>
                </c:pt>
                <c:pt idx="443">
                  <c:v>7.8600000000000101</c:v>
                </c:pt>
                <c:pt idx="444">
                  <c:v>7.8800000000000097</c:v>
                </c:pt>
                <c:pt idx="445">
                  <c:v>7.9000000000000101</c:v>
                </c:pt>
                <c:pt idx="446">
                  <c:v>7.9200000000000097</c:v>
                </c:pt>
                <c:pt idx="447">
                  <c:v>7.9400000000000102</c:v>
                </c:pt>
                <c:pt idx="448">
                  <c:v>7.9600000000000097</c:v>
                </c:pt>
                <c:pt idx="449">
                  <c:v>7.9800000000000102</c:v>
                </c:pt>
                <c:pt idx="450">
                  <c:v>8.0000000000000107</c:v>
                </c:pt>
              </c:numCache>
            </c:numRef>
          </c:xVal>
          <c:yVal>
            <c:numRef>
              <c:f>fit_4NN_HCP!$E$19:$E$469</c:f>
              <c:numCache>
                <c:formatCode>0.0000E+00</c:formatCode>
                <c:ptCount val="451"/>
                <c:pt idx="0">
                  <c:v>9.7858145824525622E-2</c:v>
                </c:pt>
                <c:pt idx="1">
                  <c:v>3.699041153455674E-2</c:v>
                </c:pt>
                <c:pt idx="2">
                  <c:v>-2.1284030856947689E-2</c:v>
                </c:pt>
                <c:pt idx="3">
                  <c:v>-7.7052819270738843E-2</c:v>
                </c:pt>
                <c:pt idx="4">
                  <c:v>-0.13040087584918997</c:v>
                </c:pt>
                <c:pt idx="5">
                  <c:v>-0.18141048706649193</c:v>
                </c:pt>
                <c:pt idx="6">
                  <c:v>-0.2301613815597294</c:v>
                </c:pt>
                <c:pt idx="7">
                  <c:v>-0.27673080574376491</c:v>
                </c:pt>
                <c:pt idx="8">
                  <c:v>-0.32119359727115659</c:v>
                </c:pt>
                <c:pt idx="9">
                  <c:v>-0.36362225639669277</c:v>
                </c:pt>
                <c:pt idx="10">
                  <c:v>-0.40408701530452029</c:v>
                </c:pt>
                <c:pt idx="11">
                  <c:v>-0.44265590545428291</c:v>
                </c:pt>
                <c:pt idx="12">
                  <c:v>-0.47939482300115921</c:v>
                </c:pt>
                <c:pt idx="13">
                  <c:v>-0.51436759234321805</c:v>
                </c:pt>
                <c:pt idx="14">
                  <c:v>-0.54763602784805776</c:v>
                </c:pt>
                <c:pt idx="15">
                  <c:v>-0.57925999380929771</c:v>
                </c:pt>
                <c:pt idx="16">
                  <c:v>-0.60929746268211848</c:v>
                </c:pt>
                <c:pt idx="17">
                  <c:v>-0.6378045716457259</c:v>
                </c:pt>
                <c:pt idx="18">
                  <c:v>-0.66483567753929995</c:v>
                </c:pt>
                <c:pt idx="19">
                  <c:v>-0.69044341021675237</c:v>
                </c:pt>
                <c:pt idx="20">
                  <c:v>-0.71467872436436697</c:v>
                </c:pt>
                <c:pt idx="21">
                  <c:v>-0.73759094982421258</c:v>
                </c:pt>
                <c:pt idx="22">
                  <c:v>-0.75922784046505243</c:v>
                </c:pt>
                <c:pt idx="23">
                  <c:v>-0.77963562164134004</c:v>
                </c:pt>
                <c:pt idx="24">
                  <c:v>-0.79885903627978638</c:v>
                </c:pt>
                <c:pt idx="25">
                  <c:v>-0.81694138963191354</c:v>
                </c:pt>
                <c:pt idx="26">
                  <c:v>-0.83392459272996133</c:v>
                </c:pt>
                <c:pt idx="27">
                  <c:v>-0.84984920458249702</c:v>
                </c:pt>
                <c:pt idx="28">
                  <c:v>-0.86475447314508813</c:v>
                </c:pt>
                <c:pt idx="29">
                  <c:v>-0.87867837510043201</c:v>
                </c:pt>
                <c:pt idx="30">
                  <c:v>-0.89165765448139733</c:v>
                </c:pt>
                <c:pt idx="31">
                  <c:v>-0.90372786016952822</c:v>
                </c:pt>
                <c:pt idx="32">
                  <c:v>-0.91492338230065207</c:v>
                </c:pt>
                <c:pt idx="33">
                  <c:v>-0.92527748760839001</c:v>
                </c:pt>
                <c:pt idx="34">
                  <c:v>-0.93482235373550782</c:v>
                </c:pt>
                <c:pt idx="35">
                  <c:v>-0.94358910254223893</c:v>
                </c:pt>
                <c:pt idx="36">
                  <c:v>-0.95160783243989933</c:v>
                </c:pt>
                <c:pt idx="37">
                  <c:v>-0.95890764977735488</c:v>
                </c:pt>
                <c:pt idx="38">
                  <c:v>-0.96551669930712236</c:v>
                </c:pt>
                <c:pt idx="39">
                  <c:v>-0.97146219375717491</c:v>
                </c:pt>
                <c:pt idx="40">
                  <c:v>-0.97677044253378587</c:v>
                </c:pt>
                <c:pt idx="41">
                  <c:v>-0.9814668795800624</c:v>
                </c:pt>
                <c:pt idx="42">
                  <c:v>-0.98557609041412786</c:v>
                </c:pt>
                <c:pt idx="43">
                  <c:v>-0.98912183837026924</c:v>
                </c:pt>
                <c:pt idx="44">
                  <c:v>-0.99212709006570776</c:v>
                </c:pt>
                <c:pt idx="45">
                  <c:v>-0.99461404011503229</c:v>
                </c:pt>
                <c:pt idx="46">
                  <c:v>-0.99660413511373069</c:v>
                </c:pt>
                <c:pt idx="47">
                  <c:v>-0.99811809691165232</c:v>
                </c:pt>
                <c:pt idx="48">
                  <c:v>-0.99917594519666886</c:v>
                </c:pt>
                <c:pt idx="49">
                  <c:v>-0.99979701940823495</c:v>
                </c:pt>
                <c:pt idx="50">
                  <c:v>-1</c:v>
                </c:pt>
                <c:pt idx="51">
                  <c:v>-0.99980292907010837</c:v>
                </c:pt>
                <c:pt idx="52">
                  <c:v>-0.99922323037728389</c:v>
                </c:pt>
                <c:pt idx="53">
                  <c:v>-0.99827772876031662</c:v>
                </c:pt>
                <c:pt idx="54">
                  <c:v>-0.9969826689780632</c:v>
                </c:pt>
                <c:pt idx="55">
                  <c:v>-0.99535373398660476</c:v>
                </c:pt>
                <c:pt idx="56">
                  <c:v>-0.99340606266974363</c:v>
                </c:pt>
                <c:pt idx="57">
                  <c:v>-0.99115426703856435</c:v>
                </c:pt>
                <c:pt idx="58">
                  <c:v>-0.98861244891535094</c:v>
                </c:pt>
                <c:pt idx="59">
                  <c:v>-0.98579421611672724</c:v>
                </c:pt>
                <c:pt idx="60">
                  <c:v>-0.98271269815046469</c:v>
                </c:pt>
                <c:pt idx="61">
                  <c:v>-0.97938056144000918</c:v>
                </c:pt>
                <c:pt idx="62">
                  <c:v>-0.9758100240903762</c:v>
                </c:pt>
                <c:pt idx="63">
                  <c:v>-0.97201287020868854</c:v>
                </c:pt>
                <c:pt idx="64">
                  <c:v>-0.96800046379225624</c:v>
                </c:pt>
                <c:pt idx="65">
                  <c:v>-0.96378376219673589</c:v>
                </c:pt>
                <c:pt idx="66">
                  <c:v>-0.95937332919655793</c:v>
                </c:pt>
                <c:pt idx="67">
                  <c:v>-0.95477934764946804</c:v>
                </c:pt>
                <c:pt idx="68">
                  <c:v>-0.95001163177669234</c:v>
                </c:pt>
                <c:pt idx="69">
                  <c:v>-0.94507963906991788</c:v>
                </c:pt>
                <c:pt idx="70">
                  <c:v>-0.93999248183596118</c:v>
                </c:pt>
                <c:pt idx="71">
                  <c:v>-0.93475893838969304</c:v>
                </c:pt>
                <c:pt idx="72">
                  <c:v>-0.92938746390549121</c:v>
                </c:pt>
                <c:pt idx="73">
                  <c:v>-0.92388620093719809</c:v>
                </c:pt>
                <c:pt idx="74">
                  <c:v>-0.91826298961628694</c:v>
                </c:pt>
                <c:pt idx="75">
                  <c:v>-0.91252537753765695</c:v>
                </c:pt>
                <c:pt idx="76">
                  <c:v>-0.90668062934221916</c:v>
                </c:pt>
                <c:pt idx="77">
                  <c:v>-0.90073573600516954</c:v>
                </c:pt>
                <c:pt idx="78">
                  <c:v>-0.89469742383859874</c:v>
                </c:pt>
                <c:pt idx="79">
                  <c:v>-0.8885721632168383</c:v>
                </c:pt>
                <c:pt idx="80">
                  <c:v>-0.88236617703270948</c:v>
                </c:pt>
                <c:pt idx="81">
                  <c:v>-0.87608544889260298</c:v>
                </c:pt>
                <c:pt idx="82">
                  <c:v>-0.86973573105809998</c:v>
                </c:pt>
                <c:pt idx="83">
                  <c:v>-0.86332255214161757</c:v>
                </c:pt>
                <c:pt idx="84">
                  <c:v>-0.85685122456335638</c:v>
                </c:pt>
                <c:pt idx="85">
                  <c:v>-0.85032685177661249</c:v>
                </c:pt>
                <c:pt idx="86">
                  <c:v>-0.843754335268323</c:v>
                </c:pt>
                <c:pt idx="87">
                  <c:v>-0.83713838134151131</c:v>
                </c:pt>
                <c:pt idx="88">
                  <c:v>-0.8304835076861119</c:v>
                </c:pt>
                <c:pt idx="89">
                  <c:v>-0.82379404974446679</c:v>
                </c:pt>
                <c:pt idx="90">
                  <c:v>-0.81707416687760748</c:v>
                </c:pt>
                <c:pt idx="91">
                  <c:v>-0.81032784833825855</c:v>
                </c:pt>
                <c:pt idx="92">
                  <c:v>-0.80355891905633292</c:v>
                </c:pt>
                <c:pt idx="93">
                  <c:v>-0.79677104524251796</c:v>
                </c:pt>
                <c:pt idx="94">
                  <c:v>-0.78996773981539381</c:v>
                </c:pt>
                <c:pt idx="95">
                  <c:v>-0.78315236765737051</c:v>
                </c:pt>
                <c:pt idx="96">
                  <c:v>-0.77632815070457184</c:v>
                </c:pt>
                <c:pt idx="97">
                  <c:v>-0.76949817287565414</c:v>
                </c:pt>
                <c:pt idx="98">
                  <c:v>-0.76266538484439839</c:v>
                </c:pt>
                <c:pt idx="99">
                  <c:v>-0.75583260866077651</c:v>
                </c:pt>
                <c:pt idx="100">
                  <c:v>-0.74900254222505658</c:v>
                </c:pt>
                <c:pt idx="101">
                  <c:v>-0.74217776361938115</c:v>
                </c:pt>
                <c:pt idx="102">
                  <c:v>-0.73536073530111934</c:v>
                </c:pt>
                <c:pt idx="103">
                  <c:v>-0.72855380816217652</c:v>
                </c:pt>
                <c:pt idx="104">
                  <c:v>-0.72175922545831794</c:v>
                </c:pt>
                <c:pt idx="105">
                  <c:v>-0.71497912661244423</c:v>
                </c:pt>
                <c:pt idx="106">
                  <c:v>-0.70821555089564936</c:v>
                </c:pt>
                <c:pt idx="107">
                  <c:v>-0.70147044098977163</c:v>
                </c:pt>
                <c:pt idx="108">
                  <c:v>-0.69474564643504522</c:v>
                </c:pt>
                <c:pt idx="109">
                  <c:v>-0.68804292696635261</c:v>
                </c:pt>
                <c:pt idx="110">
                  <c:v>-0.68136395574147901</c:v>
                </c:pt>
                <c:pt idx="111">
                  <c:v>-0.67471032246466234</c:v>
                </c:pt>
                <c:pt idx="112">
                  <c:v>-0.66808353640865115</c:v>
                </c:pt>
                <c:pt idx="113">
                  <c:v>-0.66148502933836717</c:v>
                </c:pt>
                <c:pt idx="114">
                  <c:v>-0.65491615833920325</c:v>
                </c:pt>
                <c:pt idx="115">
                  <c:v>-0.64837820855287509</c:v>
                </c:pt>
                <c:pt idx="116">
                  <c:v>-0.64187239582367739</c:v>
                </c:pt>
                <c:pt idx="117">
                  <c:v>-0.63539986925789949</c:v>
                </c:pt>
                <c:pt idx="118">
                  <c:v>-0.62896171369908138</c:v>
                </c:pt>
                <c:pt idx="119">
                  <c:v>-0.62255895212170742</c:v>
                </c:pt>
                <c:pt idx="120">
                  <c:v>-0.6161925479458632</c:v>
                </c:pt>
                <c:pt idx="121">
                  <c:v>-0.60986340727529909</c:v>
                </c:pt>
                <c:pt idx="122">
                  <c:v>-0.60357238106128153</c:v>
                </c:pt>
                <c:pt idx="123">
                  <c:v>-0.59732026719453213</c:v>
                </c:pt>
                <c:pt idx="124">
                  <c:v>-0.59110781252749656</c:v>
                </c:pt>
                <c:pt idx="125">
                  <c:v>-0.58493571482910878</c:v>
                </c:pt>
                <c:pt idx="126">
                  <c:v>-0.57880462467416094</c:v>
                </c:pt>
                <c:pt idx="127">
                  <c:v>-0.5727151472693196</c:v>
                </c:pt>
                <c:pt idx="128">
                  <c:v>-0.56666784421777172</c:v>
                </c:pt>
                <c:pt idx="129">
                  <c:v>-0.56066323522442452</c:v>
                </c:pt>
                <c:pt idx="130">
                  <c:v>-0.55470179974352396</c:v>
                </c:pt>
                <c:pt idx="131">
                  <c:v>-0.54878397857050265</c:v>
                </c:pt>
                <c:pt idx="132">
                  <c:v>-0.54291017537981379</c:v>
                </c:pt>
                <c:pt idx="133">
                  <c:v>-0.53708075821045342</c:v>
                </c:pt>
                <c:pt idx="134">
                  <c:v>-0.53129606090082382</c:v>
                </c:pt>
                <c:pt idx="135">
                  <c:v>-0.52555638447454267</c:v>
                </c:pt>
                <c:pt idx="136">
                  <c:v>-0.51986199847874748</c:v>
                </c:pt>
                <c:pt idx="137">
                  <c:v>-0.5142131422764098</c:v>
                </c:pt>
                <c:pt idx="138">
                  <c:v>-0.50861002629411534</c:v>
                </c:pt>
                <c:pt idx="139">
                  <c:v>-0.50305283322673233</c:v>
                </c:pt>
                <c:pt idx="140">
                  <c:v>-0.49754171920034079</c:v>
                </c:pt>
                <c:pt idx="141">
                  <c:v>-0.49207681489475846</c:v>
                </c:pt>
                <c:pt idx="142">
                  <c:v>-0.48665822662695429</c:v>
                </c:pt>
                <c:pt idx="143">
                  <c:v>-0.48128603739660675</c:v>
                </c:pt>
                <c:pt idx="144">
                  <c:v>-0.47596030789501859</c:v>
                </c:pt>
                <c:pt idx="145">
                  <c:v>-0.47068107747857157</c:v>
                </c:pt>
                <c:pt idx="146">
                  <c:v>-0.46544836510786142</c:v>
                </c:pt>
                <c:pt idx="147">
                  <c:v>-0.46026217025362065</c:v>
                </c:pt>
                <c:pt idx="148">
                  <c:v>-0.45512247377050702</c:v>
                </c:pt>
                <c:pt idx="149">
                  <c:v>-0.45002923873979495</c:v>
                </c:pt>
                <c:pt idx="150">
                  <c:v>-0.44498241128198252</c:v>
                </c:pt>
                <c:pt idx="151">
                  <c:v>-0.43998192134029179</c:v>
                </c:pt>
                <c:pt idx="152">
                  <c:v>-0.43502768343601006</c:v>
                </c:pt>
                <c:pt idx="153">
                  <c:v>-0.43011959739659372</c:v>
                </c:pt>
                <c:pt idx="154">
                  <c:v>-0.42525754905742313</c:v>
                </c:pt>
                <c:pt idx="155">
                  <c:v>-0.42044141093807508</c:v>
                </c:pt>
                <c:pt idx="156">
                  <c:v>-0.41567104289394691</c:v>
                </c:pt>
                <c:pt idx="157">
                  <c:v>-0.41094629274404632</c:v>
                </c:pt>
                <c:pt idx="158">
                  <c:v>-0.40626699687573026</c:v>
                </c:pt>
                <c:pt idx="159">
                  <c:v>-0.40163298082715659</c:v>
                </c:pt>
                <c:pt idx="160">
                  <c:v>-0.39704405984818514</c:v>
                </c:pt>
                <c:pt idx="161">
                  <c:v>-0.39250003944044387</c:v>
                </c:pt>
                <c:pt idx="162">
                  <c:v>-0.38800071587725316</c:v>
                </c:pt>
                <c:pt idx="163">
                  <c:v>-0.38354587670407847</c:v>
                </c:pt>
                <c:pt idx="164">
                  <c:v>-0.3791353012201622</c:v>
                </c:pt>
                <c:pt idx="165">
                  <c:v>-0.37476876094196504</c:v>
                </c:pt>
                <c:pt idx="166">
                  <c:v>-0.37044602004902588</c:v>
                </c:pt>
                <c:pt idx="167">
                  <c:v>-0.36616683581283205</c:v>
                </c:pt>
                <c:pt idx="168">
                  <c:v>-0.36193095900927197</c:v>
                </c:pt>
                <c:pt idx="169">
                  <c:v>-0.35773813431522505</c:v>
                </c:pt>
                <c:pt idx="170">
                  <c:v>-0.35358810068982471</c:v>
                </c:pt>
                <c:pt idx="171">
                  <c:v>-0.34948059174091606</c:v>
                </c:pt>
                <c:pt idx="172">
                  <c:v>-0.34541533607720998</c:v>
                </c:pt>
                <c:pt idx="173">
                  <c:v>-0.34139205764662284</c:v>
                </c:pt>
                <c:pt idx="174">
                  <c:v>-0.3374104760612725</c:v>
                </c:pt>
                <c:pt idx="175">
                  <c:v>-0.3334703069095889</c:v>
                </c:pt>
                <c:pt idx="176">
                  <c:v>-0.32957126205598058</c:v>
                </c:pt>
                <c:pt idx="177">
                  <c:v>-0.32571304992848688</c:v>
                </c:pt>
                <c:pt idx="178">
                  <c:v>-0.32189537579482935</c:v>
                </c:pt>
                <c:pt idx="179">
                  <c:v>-0.31811794202726473</c:v>
                </c:pt>
                <c:pt idx="180">
                  <c:v>-0.31438044835662671</c:v>
                </c:pt>
                <c:pt idx="181">
                  <c:v>-0.31068259211593552</c:v>
                </c:pt>
                <c:pt idx="182">
                  <c:v>-0.3070240684739351</c:v>
                </c:pt>
                <c:pt idx="183">
                  <c:v>-0.30340457065891469</c:v>
                </c:pt>
                <c:pt idx="184">
                  <c:v>-0.29982379017315142</c:v>
                </c:pt>
                <c:pt idx="185">
                  <c:v>-0.2962814169983079</c:v>
                </c:pt>
                <c:pt idx="186">
                  <c:v>-0.29277713979210052</c:v>
                </c:pt>
                <c:pt idx="187">
                  <c:v>-0.28931064607654949</c:v>
                </c:pt>
                <c:pt idx="188">
                  <c:v>-0.28588162241810894</c:v>
                </c:pt>
                <c:pt idx="189">
                  <c:v>-0.28248975459996523</c:v>
                </c:pt>
                <c:pt idx="190">
                  <c:v>-0.27913472778678455</c:v>
                </c:pt>
                <c:pt idx="191">
                  <c:v>-0.27581622668217914</c:v>
                </c:pt>
                <c:pt idx="192">
                  <c:v>-0.27253393567915429</c:v>
                </c:pt>
                <c:pt idx="193">
                  <c:v>-0.26928753900378921</c:v>
                </c:pt>
                <c:pt idx="194">
                  <c:v>-0.26607672085239603</c:v>
                </c:pt>
                <c:pt idx="195">
                  <c:v>-0.26290116552239401</c:v>
                </c:pt>
                <c:pt idx="196">
                  <c:v>-0.25976055753712768</c:v>
                </c:pt>
                <c:pt idx="197">
                  <c:v>-0.25665458176485018</c:v>
                </c:pt>
                <c:pt idx="198">
                  <c:v>-0.25358292353208539</c:v>
                </c:pt>
                <c:pt idx="199">
                  <c:v>-0.25054526873157651</c:v>
                </c:pt>
                <c:pt idx="200">
                  <c:v>-0.2475413039250195</c:v>
                </c:pt>
                <c:pt idx="201">
                  <c:v>-0.24457071644077683</c:v>
                </c:pt>
                <c:pt idx="202">
                  <c:v>-0.24163319446675582</c:v>
                </c:pt>
                <c:pt idx="203">
                  <c:v>-0.23872842713863443</c:v>
                </c:pt>
                <c:pt idx="204">
                  <c:v>-0.23585610462360701</c:v>
                </c:pt>
                <c:pt idx="205">
                  <c:v>-0.23301591819982026</c:v>
                </c:pt>
                <c:pt idx="206">
                  <c:v>-0.23020756033166101</c:v>
                </c:pt>
                <c:pt idx="207">
                  <c:v>-0.2274307247410538</c:v>
                </c:pt>
                <c:pt idx="208">
                  <c:v>-0.22468510647492052</c:v>
                </c:pt>
                <c:pt idx="209">
                  <c:v>-0.2219704019689486</c:v>
                </c:pt>
                <c:pt idx="210">
                  <c:v>-0.21928630910780986</c:v>
                </c:pt>
                <c:pt idx="211">
                  <c:v>-0.2166325272819665</c:v>
                </c:pt>
                <c:pt idx="212">
                  <c:v>-0.21400875744119818</c:v>
                </c:pt>
                <c:pt idx="213">
                  <c:v>-0.21141470214497587</c:v>
                </c:pt>
                <c:pt idx="214">
                  <c:v>-0.20885006560980723</c:v>
                </c:pt>
                <c:pt idx="215">
                  <c:v>-0.20631455375367308</c:v>
                </c:pt>
                <c:pt idx="216">
                  <c:v>-0.20380787423766833</c:v>
                </c:pt>
                <c:pt idx="217">
                  <c:v>-0.20132973650496017</c:v>
                </c:pt>
                <c:pt idx="218">
                  <c:v>-0.19887985181716977</c:v>
                </c:pt>
                <c:pt idx="219">
                  <c:v>-0.19645793328828146</c:v>
                </c:pt>
                <c:pt idx="220">
                  <c:v>-0.19406369591617839</c:v>
                </c:pt>
                <c:pt idx="221">
                  <c:v>-0.1916968566119025</c:v>
                </c:pt>
                <c:pt idx="222">
                  <c:v>-0.18935713422673034</c:v>
                </c:pt>
                <c:pt idx="223">
                  <c:v>-0.18704424957715554</c:v>
                </c:pt>
                <c:pt idx="224">
                  <c:v>-0.18475792546786332</c:v>
                </c:pt>
                <c:pt idx="225">
                  <c:v>-0.18249788671278186</c:v>
                </c:pt>
                <c:pt idx="226">
                  <c:v>-0.18026386015429027</c:v>
                </c:pt>
                <c:pt idx="227">
                  <c:v>-0.17805557468066055</c:v>
                </c:pt>
                <c:pt idx="228">
                  <c:v>-0.17587276124180914</c:v>
                </c:pt>
                <c:pt idx="229">
                  <c:v>-0.17371515286342978</c:v>
                </c:pt>
                <c:pt idx="230">
                  <c:v>-0.17158248465957751</c:v>
                </c:pt>
                <c:pt idx="231">
                  <c:v>-0.16947449384377059</c:v>
                </c:pt>
                <c:pt idx="232">
                  <c:v>-0.16739091973867554</c:v>
                </c:pt>
                <c:pt idx="233">
                  <c:v>-0.16533150378443678</c:v>
                </c:pt>
                <c:pt idx="234">
                  <c:v>-0.16329598954571214</c:v>
                </c:pt>
                <c:pt idx="235">
                  <c:v>-0.16128412271747078</c:v>
                </c:pt>
                <c:pt idx="236">
                  <c:v>-0.15929565112961</c:v>
                </c:pt>
                <c:pt idx="237">
                  <c:v>-0.15733032475044492</c:v>
                </c:pt>
                <c:pt idx="238">
                  <c:v>-0.1553878956891219</c:v>
                </c:pt>
                <c:pt idx="239">
                  <c:v>-0.15346811819700568</c:v>
                </c:pt>
                <c:pt idx="240">
                  <c:v>-0.15157074866808956</c:v>
                </c:pt>
                <c:pt idx="241">
                  <c:v>-0.14969554563847209</c:v>
                </c:pt>
                <c:pt idx="242">
                  <c:v>-0.14784226978494763</c:v>
                </c:pt>
                <c:pt idx="243">
                  <c:v>-0.14601068392275124</c:v>
                </c:pt>
                <c:pt idx="244">
                  <c:v>-0.14420055300250065</c:v>
                </c:pt>
                <c:pt idx="245">
                  <c:v>-0.14241164410637366</c:v>
                </c:pt>
                <c:pt idx="246">
                  <c:v>-0.1406437264435601</c:v>
                </c:pt>
                <c:pt idx="247">
                  <c:v>-0.13889657134502437</c:v>
                </c:pt>
                <c:pt idx="248">
                  <c:v>-0.13716995225761375</c:v>
                </c:pt>
                <c:pt idx="249">
                  <c:v>-0.13546364473754691</c:v>
                </c:pt>
                <c:pt idx="250">
                  <c:v>-0.13377742644331445</c:v>
                </c:pt>
                <c:pt idx="251">
                  <c:v>-0.13211107712802364</c:v>
                </c:pt>
                <c:pt idx="252">
                  <c:v>-0.13046437863121621</c:v>
                </c:pt>
                <c:pt idx="253">
                  <c:v>-0.12883711487018989</c:v>
                </c:pt>
                <c:pt idx="254">
                  <c:v>-0.12722907183084925</c:v>
                </c:pt>
                <c:pt idx="255">
                  <c:v>-0.12564003755811473</c:v>
                </c:pt>
                <c:pt idx="256">
                  <c:v>-0.12406980214591344</c:v>
                </c:pt>
                <c:pt idx="257">
                  <c:v>-0.12251815772677856</c:v>
                </c:pt>
                <c:pt idx="258">
                  <c:v>-0.12098489846107803</c:v>
                </c:pt>
                <c:pt idx="259">
                  <c:v>-0.11946982052589787</c:v>
                </c:pt>
                <c:pt idx="260">
                  <c:v>-0.11797272210360393</c:v>
                </c:pt>
                <c:pt idx="261">
                  <c:v>-0.11649340337008933</c:v>
                </c:pt>
                <c:pt idx="262">
                  <c:v>-0.11503166648275266</c:v>
                </c:pt>
                <c:pt idx="263">
                  <c:v>-0.11358731556820024</c:v>
                </c:pt>
                <c:pt idx="264">
                  <c:v>-0.11216015670970975</c:v>
                </c:pt>
                <c:pt idx="265">
                  <c:v>-0.11074999793445509</c:v>
                </c:pt>
                <c:pt idx="266">
                  <c:v>-0.10935664920053244</c:v>
                </c:pt>
                <c:pt idx="267">
                  <c:v>-0.10797992238378053</c:v>
                </c:pt>
                <c:pt idx="268">
                  <c:v>-0.10661963126442774</c:v>
                </c:pt>
                <c:pt idx="269">
                  <c:v>-0.10527559151356455</c:v>
                </c:pt>
                <c:pt idx="270">
                  <c:v>-0.10394762067947691</c:v>
                </c:pt>
                <c:pt idx="271">
                  <c:v>-0.10263553817383221</c:v>
                </c:pt>
                <c:pt idx="272">
                  <c:v>-0.10133916525774793</c:v>
                </c:pt>
                <c:pt idx="273">
                  <c:v>-0.10005832502773832</c:v>
                </c:pt>
                <c:pt idx="274">
                  <c:v>-9.8792842401572795E-2</c:v>
                </c:pt>
                <c:pt idx="275">
                  <c:v>-9.7542544104035983E-2</c:v>
                </c:pt>
                <c:pt idx="276">
                  <c:v>-9.6307258652615982E-2</c:v>
                </c:pt>
                <c:pt idx="277">
                  <c:v>-9.5086816343115874E-2</c:v>
                </c:pt>
                <c:pt idx="278">
                  <c:v>-9.3881049235218866E-2</c:v>
                </c:pt>
                <c:pt idx="279">
                  <c:v>-9.2689791137994984E-2</c:v>
                </c:pt>
                <c:pt idx="280">
                  <c:v>-9.151287759537563E-2</c:v>
                </c:pt>
                <c:pt idx="281">
                  <c:v>-9.0350145871587156E-2</c:v>
                </c:pt>
                <c:pt idx="282">
                  <c:v>-8.9201434936572954E-2</c:v>
                </c:pt>
                <c:pt idx="283">
                  <c:v>-8.8066585451394092E-2</c:v>
                </c:pt>
                <c:pt idx="284">
                  <c:v>-8.6945439753619819E-2</c:v>
                </c:pt>
                <c:pt idx="285">
                  <c:v>-8.5837841842723278E-2</c:v>
                </c:pt>
                <c:pt idx="286">
                  <c:v>-8.4743637365476243E-2</c:v>
                </c:pt>
                <c:pt idx="287">
                  <c:v>-8.3662673601365423E-2</c:v>
                </c:pt>
                <c:pt idx="288">
                  <c:v>-8.2594799448015413E-2</c:v>
                </c:pt>
                <c:pt idx="289">
                  <c:v>-8.1539865406644527E-2</c:v>
                </c:pt>
                <c:pt idx="290">
                  <c:v>-8.04977235675437E-2</c:v>
                </c:pt>
                <c:pt idx="291">
                  <c:v>-7.9468227595597379E-2</c:v>
                </c:pt>
                <c:pt idx="292">
                  <c:v>-7.8451232715834318E-2</c:v>
                </c:pt>
                <c:pt idx="293">
                  <c:v>-7.744659569902955E-2</c:v>
                </c:pt>
                <c:pt idx="294">
                  <c:v>-7.6454174847349343E-2</c:v>
                </c:pt>
                <c:pt idx="295">
                  <c:v>-7.5473829980055501E-2</c:v>
                </c:pt>
                <c:pt idx="296">
                  <c:v>-7.4505422419256964E-2</c:v>
                </c:pt>
                <c:pt idx="297">
                  <c:v>-7.3548814975728086E-2</c:v>
                </c:pt>
                <c:pt idx="298">
                  <c:v>-7.2603871934785486E-2</c:v>
                </c:pt>
                <c:pt idx="299">
                  <c:v>-7.1670459042237844E-2</c:v>
                </c:pt>
                <c:pt idx="300">
                  <c:v>-7.0748443490396953E-2</c:v>
                </c:pt>
                <c:pt idx="301">
                  <c:v>-6.9837693904167705E-2</c:v>
                </c:pt>
                <c:pt idx="302">
                  <c:v>-6.8938080327208273E-2</c:v>
                </c:pt>
                <c:pt idx="303">
                  <c:v>-6.8049474208174934E-2</c:v>
                </c:pt>
                <c:pt idx="304">
                  <c:v>-6.7171748387037655E-2</c:v>
                </c:pt>
                <c:pt idx="305">
                  <c:v>-6.630477708148512E-2</c:v>
                </c:pt>
                <c:pt idx="306">
                  <c:v>-6.5448435873408442E-2</c:v>
                </c:pt>
                <c:pt idx="307">
                  <c:v>-6.4602601695478018E-2</c:v>
                </c:pt>
                <c:pt idx="308">
                  <c:v>-6.376715281779935E-2</c:v>
                </c:pt>
                <c:pt idx="309">
                  <c:v>-6.2941968834664477E-2</c:v>
                </c:pt>
                <c:pt idx="310">
                  <c:v>-6.2126930651392291E-2</c:v>
                </c:pt>
                <c:pt idx="311">
                  <c:v>-6.132192047126063E-2</c:v>
                </c:pt>
                <c:pt idx="312">
                  <c:v>-6.052682178253263E-2</c:v>
                </c:pt>
                <c:pt idx="313">
                  <c:v>-5.9741519345577081E-2</c:v>
                </c:pt>
                <c:pt idx="314">
                  <c:v>-5.8965899180084609E-2</c:v>
                </c:pt>
                <c:pt idx="315">
                  <c:v>-5.8199848552380598E-2</c:v>
                </c:pt>
                <c:pt idx="316">
                  <c:v>-5.7443255962834984E-2</c:v>
                </c:pt>
                <c:pt idx="317">
                  <c:v>-5.6696011133370805E-2</c:v>
                </c:pt>
                <c:pt idx="318">
                  <c:v>-5.5958004995070872E-2</c:v>
                </c:pt>
                <c:pt idx="319">
                  <c:v>-5.5229129675884406E-2</c:v>
                </c:pt>
                <c:pt idx="320">
                  <c:v>-5.4509278488432913E-2</c:v>
                </c:pt>
                <c:pt idx="321">
                  <c:v>-5.3798345917916934E-2</c:v>
                </c:pt>
                <c:pt idx="322">
                  <c:v>-5.3096227610122754E-2</c:v>
                </c:pt>
                <c:pt idx="323">
                  <c:v>-5.2402820359530568E-2</c:v>
                </c:pt>
                <c:pt idx="324">
                  <c:v>-5.1718022097523207E-2</c:v>
                </c:pt>
                <c:pt idx="325">
                  <c:v>-5.1041731880696634E-2</c:v>
                </c:pt>
                <c:pt idx="326">
                  <c:v>-5.0373849879271189E-2</c:v>
                </c:pt>
                <c:pt idx="327">
                  <c:v>-4.9714277365604728E-2</c:v>
                </c:pt>
                <c:pt idx="328">
                  <c:v>-4.9062916702806686E-2</c:v>
                </c:pt>
                <c:pt idx="329">
                  <c:v>-4.841967133345372E-2</c:v>
                </c:pt>
                <c:pt idx="330">
                  <c:v>-4.7784445768406202E-2</c:v>
                </c:pt>
                <c:pt idx="331">
                  <c:v>-4.7157145575726089E-2</c:v>
                </c:pt>
                <c:pt idx="332">
                  <c:v>-4.6537677369695107E-2</c:v>
                </c:pt>
                <c:pt idx="333">
                  <c:v>-4.5925948799934044E-2</c:v>
                </c:pt>
                <c:pt idx="334">
                  <c:v>-4.5321868540621715E-2</c:v>
                </c:pt>
                <c:pt idx="335">
                  <c:v>-4.4725346279814414E-2</c:v>
                </c:pt>
                <c:pt idx="336">
                  <c:v>-4.413629270886453E-2</c:v>
                </c:pt>
                <c:pt idx="337">
                  <c:v>-4.3554619511938751E-2</c:v>
                </c:pt>
                <c:pt idx="338">
                  <c:v>-4.2980239355634726E-2</c:v>
                </c:pt>
                <c:pt idx="339">
                  <c:v>-4.2413065878696338E-2</c:v>
                </c:pt>
                <c:pt idx="340">
                  <c:v>-4.1853013681826853E-2</c:v>
                </c:pt>
                <c:pt idx="341">
                  <c:v>-4.129999831759925E-2</c:v>
                </c:pt>
                <c:pt idx="342">
                  <c:v>-4.0753936280463816E-2</c:v>
                </c:pt>
                <c:pt idx="343">
                  <c:v>-4.0214744996851688E-2</c:v>
                </c:pt>
                <c:pt idx="344">
                  <c:v>-3.9682342815374562E-2</c:v>
                </c:pt>
                <c:pt idx="345">
                  <c:v>-3.915664899711932E-2</c:v>
                </c:pt>
                <c:pt idx="346">
                  <c:v>-3.8637583706037579E-2</c:v>
                </c:pt>
                <c:pt idx="347">
                  <c:v>-3.8125067999428934E-2</c:v>
                </c:pt>
                <c:pt idx="348">
                  <c:v>-3.7619023818518026E-2</c:v>
                </c:pt>
                <c:pt idx="349">
                  <c:v>-3.7119373979123883E-2</c:v>
                </c:pt>
                <c:pt idx="350">
                  <c:v>-3.6626042162421865E-2</c:v>
                </c:pt>
                <c:pt idx="351">
                  <c:v>-3.6138952905796662E-2</c:v>
                </c:pt>
                <c:pt idx="352">
                  <c:v>-3.5658031593786395E-2</c:v>
                </c:pt>
                <c:pt idx="353">
                  <c:v>-3.5183204449116524E-2</c:v>
                </c:pt>
                <c:pt idx="354">
                  <c:v>-3.4714398523823499E-2</c:v>
                </c:pt>
                <c:pt idx="355">
                  <c:v>-3.4251541690466812E-2</c:v>
                </c:pt>
                <c:pt idx="356">
                  <c:v>-3.3794562633429337E-2</c:v>
                </c:pt>
                <c:pt idx="357">
                  <c:v>-3.3343390840304722E-2</c:v>
                </c:pt>
                <c:pt idx="358">
                  <c:v>-3.2897956593371636E-2</c:v>
                </c:pt>
                <c:pt idx="359">
                  <c:v>-3.245819096115362E-2</c:v>
                </c:pt>
                <c:pt idx="360">
                  <c:v>-3.2024025790064303E-2</c:v>
                </c:pt>
                <c:pt idx="361">
                  <c:v>-3.1595393696136863E-2</c:v>
                </c:pt>
                <c:pt idx="362">
                  <c:v>-3.1172228056837378E-2</c:v>
                </c:pt>
                <c:pt idx="363">
                  <c:v>-3.0754463002960843E-2</c:v>
                </c:pt>
                <c:pt idx="364">
                  <c:v>-3.0342033410609707E-2</c:v>
                </c:pt>
                <c:pt idx="365">
                  <c:v>-2.9934874893253714E-2</c:v>
                </c:pt>
                <c:pt idx="366">
                  <c:v>-2.9532923793870531E-2</c:v>
                </c:pt>
                <c:pt idx="367">
                  <c:v>-2.9136117177166437E-2</c:v>
                </c:pt>
                <c:pt idx="368">
                  <c:v>-2.8744392821876175E-2</c:v>
                </c:pt>
                <c:pt idx="369">
                  <c:v>-2.8357689213141562E-2</c:v>
                </c:pt>
                <c:pt idx="370">
                  <c:v>-2.7975945534967604E-2</c:v>
                </c:pt>
                <c:pt idx="371">
                  <c:v>-2.7599101662756021E-2</c:v>
                </c:pt>
                <c:pt idx="372">
                  <c:v>-2.7227098155914804E-2</c:v>
                </c:pt>
                <c:pt idx="373">
                  <c:v>-2.6859876250543691E-2</c:v>
                </c:pt>
                <c:pt idx="374">
                  <c:v>-2.6497377852194245E-2</c:v>
                </c:pt>
                <c:pt idx="375">
                  <c:v>-2.6139545528704393E-2</c:v>
                </c:pt>
                <c:pt idx="376">
                  <c:v>-2.5786322503106109E-2</c:v>
                </c:pt>
                <c:pt idx="377">
                  <c:v>-2.5437652646606159E-2</c:v>
                </c:pt>
                <c:pt idx="378">
                  <c:v>-2.5093480471638542E-2</c:v>
                </c:pt>
                <c:pt idx="379">
                  <c:v>-2.4753751124988531E-2</c:v>
                </c:pt>
                <c:pt idx="380">
                  <c:v>-2.4418410380987104E-2</c:v>
                </c:pt>
                <c:pt idx="381">
                  <c:v>-2.4087404634775447E-2</c:v>
                </c:pt>
                <c:pt idx="382">
                  <c:v>-2.3760680895638479E-2</c:v>
                </c:pt>
                <c:pt idx="383">
                  <c:v>-2.3438186780407159E-2</c:v>
                </c:pt>
                <c:pt idx="384">
                  <c:v>-2.3119870506928299E-2</c:v>
                </c:pt>
                <c:pt idx="385">
                  <c:v>-2.2805680887601876E-2</c:v>
                </c:pt>
                <c:pt idx="386">
                  <c:v>-2.249556732298448E-2</c:v>
                </c:pt>
                <c:pt idx="387">
                  <c:v>-2.2189479795458825E-2</c:v>
                </c:pt>
                <c:pt idx="388">
                  <c:v>-2.1887368862968208E-2</c:v>
                </c:pt>
                <c:pt idx="389">
                  <c:v>-2.1589185652815559E-2</c:v>
                </c:pt>
                <c:pt idx="390">
                  <c:v>-2.1294881855526259E-2</c:v>
                </c:pt>
                <c:pt idx="391">
                  <c:v>-2.1004409718774073E-2</c:v>
                </c:pt>
                <c:pt idx="392">
                  <c:v>-2.0717722041369714E-2</c:v>
                </c:pt>
                <c:pt idx="393">
                  <c:v>-2.043477216731112E-2</c:v>
                </c:pt>
                <c:pt idx="394">
                  <c:v>-2.0155513979895165E-2</c:v>
                </c:pt>
                <c:pt idx="395">
                  <c:v>-1.9879901895889795E-2</c:v>
                </c:pt>
                <c:pt idx="396">
                  <c:v>-1.9607890859766327E-2</c:v>
                </c:pt>
                <c:pt idx="397">
                  <c:v>-1.9339436337990949E-2</c:v>
                </c:pt>
                <c:pt idx="398">
                  <c:v>-1.9074494313375157E-2</c:v>
                </c:pt>
                <c:pt idx="399">
                  <c:v>-1.8813021279484192E-2</c:v>
                </c:pt>
                <c:pt idx="400">
                  <c:v>-1.8554974235103171E-2</c:v>
                </c:pt>
                <c:pt idx="401">
                  <c:v>-1.8300310678760031E-2</c:v>
                </c:pt>
                <c:pt idx="402">
                  <c:v>-1.804898860330504E-2</c:v>
                </c:pt>
                <c:pt idx="403">
                  <c:v>-1.7800966490545894E-2</c:v>
                </c:pt>
                <c:pt idx="404">
                  <c:v>-1.7556203305938205E-2</c:v>
                </c:pt>
                <c:pt idx="405">
                  <c:v>-1.7314658493330533E-2</c:v>
                </c:pt>
                <c:pt idx="406">
                  <c:v>-1.7076291969763544E-2</c:v>
                </c:pt>
                <c:pt idx="407">
                  <c:v>-1.6841064120322671E-2</c:v>
                </c:pt>
                <c:pt idx="408">
                  <c:v>-1.6608935793043792E-2</c:v>
                </c:pt>
                <c:pt idx="409">
                  <c:v>-1.6379868293871256E-2</c:v>
                </c:pt>
                <c:pt idx="410">
                  <c:v>-1.61538233816679E-2</c:v>
                </c:pt>
                <c:pt idx="411">
                  <c:v>-1.5930763263276273E-2</c:v>
                </c:pt>
                <c:pt idx="412">
                  <c:v>-1.5710650588630869E-2</c:v>
                </c:pt>
                <c:pt idx="413">
                  <c:v>-1.5493448445920471E-2</c:v>
                </c:pt>
                <c:pt idx="414">
                  <c:v>-1.5279120356800352E-2</c:v>
                </c:pt>
                <c:pt idx="415">
                  <c:v>-1.5067630271653819E-2</c:v>
                </c:pt>
                <c:pt idx="416">
                  <c:v>-1.4858942564902349E-2</c:v>
                </c:pt>
                <c:pt idx="417">
                  <c:v>-1.4653022030364154E-2</c:v>
                </c:pt>
                <c:pt idx="418">
                  <c:v>-1.4449833876660363E-2</c:v>
                </c:pt>
                <c:pt idx="419">
                  <c:v>-1.4249343722668594E-2</c:v>
                </c:pt>
                <c:pt idx="420">
                  <c:v>-1.4051517593023224E-2</c:v>
                </c:pt>
                <c:pt idx="421">
                  <c:v>-1.3856321913662045E-2</c:v>
                </c:pt>
                <c:pt idx="422">
                  <c:v>-1.3663723507418639E-2</c:v>
                </c:pt>
                <c:pt idx="423">
                  <c:v>-1.347368958966029E-2</c:v>
                </c:pt>
                <c:pt idx="424">
                  <c:v>-1.3286187763970597E-2</c:v>
                </c:pt>
                <c:pt idx="425">
                  <c:v>-1.310118601787672E-2</c:v>
                </c:pt>
                <c:pt idx="426">
                  <c:v>-1.2918652718620431E-2</c:v>
                </c:pt>
                <c:pt idx="427">
                  <c:v>-1.2738556608972905E-2</c:v>
                </c:pt>
                <c:pt idx="428">
                  <c:v>-1.2560866803092392E-2</c:v>
                </c:pt>
                <c:pt idx="429">
                  <c:v>-1.2385552782424763E-2</c:v>
                </c:pt>
                <c:pt idx="430">
                  <c:v>-1.2212584391646082E-2</c:v>
                </c:pt>
                <c:pt idx="431">
                  <c:v>-1.2041931834647159E-2</c:v>
                </c:pt>
                <c:pt idx="432">
                  <c:v>-1.1873565670559316E-2</c:v>
                </c:pt>
                <c:pt idx="433">
                  <c:v>-1.1707456809821246E-2</c:v>
                </c:pt>
                <c:pt idx="434">
                  <c:v>-1.1543576510286287E-2</c:v>
                </c:pt>
                <c:pt idx="435">
                  <c:v>-1.1381896373369947E-2</c:v>
                </c:pt>
                <c:pt idx="436">
                  <c:v>-1.1222388340237048E-2</c:v>
                </c:pt>
                <c:pt idx="437">
                  <c:v>-1.106502468802829E-2</c:v>
                </c:pt>
                <c:pt idx="438">
                  <c:v>-1.0909778026125668E-2</c:v>
                </c:pt>
                <c:pt idx="439">
                  <c:v>-1.0756621292456464E-2</c:v>
                </c:pt>
                <c:pt idx="440">
                  <c:v>-1.0605527749835419E-2</c:v>
                </c:pt>
                <c:pt idx="441">
                  <c:v>-1.0456470982344594E-2</c:v>
                </c:pt>
                <c:pt idx="442">
                  <c:v>-1.0309424891750725E-2</c:v>
                </c:pt>
                <c:pt idx="443">
                  <c:v>-1.0164363693959485E-2</c:v>
                </c:pt>
                <c:pt idx="444">
                  <c:v>-1.0021261915506494E-2</c:v>
                </c:pt>
                <c:pt idx="445">
                  <c:v>-9.880094390084521E-3</c:v>
                </c:pt>
                <c:pt idx="446">
                  <c:v>-9.7408362551066833E-3</c:v>
                </c:pt>
                <c:pt idx="447">
                  <c:v>-9.6034629483051272E-3</c:v>
                </c:pt>
                <c:pt idx="448">
                  <c:v>-9.4679502043649999E-3</c:v>
                </c:pt>
                <c:pt idx="449">
                  <c:v>-9.3342740515931864E-3</c:v>
                </c:pt>
                <c:pt idx="450">
                  <c:v>-9.2024108086216343E-3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DEA-49CE-99A1-3305021344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separation, a*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At val="-1"/>
        <c:crossBetween val="midCat"/>
        <c:majorUnit val="1"/>
        <c:minorUnit val="0.5"/>
      </c:valAx>
      <c:valAx>
        <c:axId val="2068580831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binding energy, Eu*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3520536754097793E-2"/>
              <c:y val="0.2125229658792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-1"/>
        <c:crossBetween val="midCat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(Eu) and</a:t>
            </a:r>
            <a:r>
              <a:rPr lang="en-US" baseline="0"/>
              <a:t> TB-SMA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730953442140485"/>
          <c:y val="0.14831524731509377"/>
          <c:w val="0.83846849332512685"/>
          <c:h val="0.760972292802610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fit_4NN_HCP!$H$18</c:f>
              <c:strCache>
                <c:ptCount val="1"/>
                <c:pt idx="0">
                  <c:v>Eu(r) [eV/atom]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fit_4NN_HCP!$G$19:$G$469</c:f>
              <c:numCache>
                <c:formatCode>General</c:formatCode>
                <c:ptCount val="451"/>
                <c:pt idx="0">
                  <c:v>2.5754434277272753</c:v>
                </c:pt>
                <c:pt idx="1">
                  <c:v>2.5871501765429752</c:v>
                </c:pt>
                <c:pt idx="2">
                  <c:v>2.5988569253586755</c:v>
                </c:pt>
                <c:pt idx="3">
                  <c:v>2.6105636741743758</c:v>
                </c:pt>
                <c:pt idx="4">
                  <c:v>2.6222704229900753</c:v>
                </c:pt>
                <c:pt idx="5">
                  <c:v>2.6339771718057756</c:v>
                </c:pt>
                <c:pt idx="6">
                  <c:v>2.6456839206214755</c:v>
                </c:pt>
                <c:pt idx="7">
                  <c:v>2.6573906694371758</c:v>
                </c:pt>
                <c:pt idx="8">
                  <c:v>2.6690974182528757</c:v>
                </c:pt>
                <c:pt idx="9">
                  <c:v>2.680804167068576</c:v>
                </c:pt>
                <c:pt idx="10">
                  <c:v>2.6925109158842759</c:v>
                </c:pt>
                <c:pt idx="11">
                  <c:v>2.7042176646999758</c:v>
                </c:pt>
                <c:pt idx="12">
                  <c:v>2.7159244135156762</c:v>
                </c:pt>
                <c:pt idx="13">
                  <c:v>2.727631162331376</c:v>
                </c:pt>
                <c:pt idx="14">
                  <c:v>2.7393379111470759</c:v>
                </c:pt>
                <c:pt idx="15">
                  <c:v>2.7510446599627763</c:v>
                </c:pt>
                <c:pt idx="16">
                  <c:v>2.7627514087784761</c:v>
                </c:pt>
                <c:pt idx="17">
                  <c:v>2.774458157594176</c:v>
                </c:pt>
                <c:pt idx="18">
                  <c:v>2.7861649064098768</c:v>
                </c:pt>
                <c:pt idx="19">
                  <c:v>2.7978716552255762</c:v>
                </c:pt>
                <c:pt idx="20">
                  <c:v>2.8095784040412766</c:v>
                </c:pt>
                <c:pt idx="21">
                  <c:v>2.8212851528569769</c:v>
                </c:pt>
                <c:pt idx="22">
                  <c:v>2.8329919016726768</c:v>
                </c:pt>
                <c:pt idx="23">
                  <c:v>2.8446986504883767</c:v>
                </c:pt>
                <c:pt idx="24">
                  <c:v>2.856405399304077</c:v>
                </c:pt>
                <c:pt idx="25">
                  <c:v>2.8681121481197769</c:v>
                </c:pt>
                <c:pt idx="26">
                  <c:v>2.8798188969354768</c:v>
                </c:pt>
                <c:pt idx="27">
                  <c:v>2.8915256457511771</c:v>
                </c:pt>
                <c:pt idx="28">
                  <c:v>2.903232394566877</c:v>
                </c:pt>
                <c:pt idx="29">
                  <c:v>2.9149391433825778</c:v>
                </c:pt>
                <c:pt idx="30">
                  <c:v>2.9266458921982776</c:v>
                </c:pt>
                <c:pt idx="31">
                  <c:v>2.938352641013978</c:v>
                </c:pt>
                <c:pt idx="32">
                  <c:v>2.9500593898296779</c:v>
                </c:pt>
                <c:pt idx="33">
                  <c:v>2.9617661386453777</c:v>
                </c:pt>
                <c:pt idx="34">
                  <c:v>2.9734728874610781</c:v>
                </c:pt>
                <c:pt idx="35">
                  <c:v>2.9851796362767784</c:v>
                </c:pt>
                <c:pt idx="36">
                  <c:v>2.9968863850924778</c:v>
                </c:pt>
                <c:pt idx="37">
                  <c:v>3.0085931339081782</c:v>
                </c:pt>
                <c:pt idx="38">
                  <c:v>3.0202998827238785</c:v>
                </c:pt>
                <c:pt idx="39">
                  <c:v>3.0320066315395784</c:v>
                </c:pt>
                <c:pt idx="40">
                  <c:v>3.0437133803552783</c:v>
                </c:pt>
                <c:pt idx="41">
                  <c:v>3.0554201291709786</c:v>
                </c:pt>
                <c:pt idx="42">
                  <c:v>3.0671268779866785</c:v>
                </c:pt>
                <c:pt idx="43">
                  <c:v>3.0788336268023784</c:v>
                </c:pt>
                <c:pt idx="44">
                  <c:v>3.0905403756180787</c:v>
                </c:pt>
                <c:pt idx="45">
                  <c:v>3.1022471244337786</c:v>
                </c:pt>
                <c:pt idx="46">
                  <c:v>3.1139538732494785</c:v>
                </c:pt>
                <c:pt idx="47">
                  <c:v>3.1256606220651788</c:v>
                </c:pt>
                <c:pt idx="48">
                  <c:v>3.1373673708808791</c:v>
                </c:pt>
                <c:pt idx="49">
                  <c:v>3.149074119696579</c:v>
                </c:pt>
                <c:pt idx="50">
                  <c:v>3.1607808685122785</c:v>
                </c:pt>
                <c:pt idx="51">
                  <c:v>3.1724876173279788</c:v>
                </c:pt>
                <c:pt idx="52">
                  <c:v>3.1841943661436787</c:v>
                </c:pt>
                <c:pt idx="53">
                  <c:v>3.195901114959379</c:v>
                </c:pt>
                <c:pt idx="54">
                  <c:v>3.2076078637750784</c:v>
                </c:pt>
                <c:pt idx="55">
                  <c:v>3.2193146125907788</c:v>
                </c:pt>
                <c:pt idx="56">
                  <c:v>3.2310213614064787</c:v>
                </c:pt>
                <c:pt idx="57">
                  <c:v>3.242728110222179</c:v>
                </c:pt>
                <c:pt idx="58">
                  <c:v>3.2544348590378789</c:v>
                </c:pt>
                <c:pt idx="59">
                  <c:v>3.2661416078535792</c:v>
                </c:pt>
                <c:pt idx="60">
                  <c:v>3.2778483566692787</c:v>
                </c:pt>
                <c:pt idx="61">
                  <c:v>3.2895551054849794</c:v>
                </c:pt>
                <c:pt idx="62">
                  <c:v>3.3012618543006789</c:v>
                </c:pt>
                <c:pt idx="63">
                  <c:v>3.3129686031163792</c:v>
                </c:pt>
                <c:pt idx="64">
                  <c:v>3.3246753519320795</c:v>
                </c:pt>
                <c:pt idx="65">
                  <c:v>3.3363821007477794</c:v>
                </c:pt>
                <c:pt idx="66">
                  <c:v>3.3480888495634797</c:v>
                </c:pt>
                <c:pt idx="67">
                  <c:v>3.3597955983791796</c:v>
                </c:pt>
                <c:pt idx="68">
                  <c:v>3.37150234719488</c:v>
                </c:pt>
                <c:pt idx="69">
                  <c:v>3.3832090960105794</c:v>
                </c:pt>
                <c:pt idx="70">
                  <c:v>3.3949158448262797</c:v>
                </c:pt>
                <c:pt idx="71">
                  <c:v>3.4066225936419796</c:v>
                </c:pt>
                <c:pt idx="72">
                  <c:v>3.4183293424576799</c:v>
                </c:pt>
                <c:pt idx="73">
                  <c:v>3.4300360912733798</c:v>
                </c:pt>
                <c:pt idx="74">
                  <c:v>3.4417428400890802</c:v>
                </c:pt>
                <c:pt idx="75">
                  <c:v>3.4534495889047796</c:v>
                </c:pt>
                <c:pt idx="76">
                  <c:v>3.4651563377204799</c:v>
                </c:pt>
                <c:pt idx="77">
                  <c:v>3.4768630865361807</c:v>
                </c:pt>
                <c:pt idx="78">
                  <c:v>3.4885698353518801</c:v>
                </c:pt>
                <c:pt idx="79">
                  <c:v>3.5002765841675805</c:v>
                </c:pt>
                <c:pt idx="80">
                  <c:v>3.5119833329832804</c:v>
                </c:pt>
                <c:pt idx="81">
                  <c:v>3.5236900817989807</c:v>
                </c:pt>
                <c:pt idx="82">
                  <c:v>3.5353968306146801</c:v>
                </c:pt>
                <c:pt idx="83">
                  <c:v>3.5471035794303809</c:v>
                </c:pt>
                <c:pt idx="84">
                  <c:v>3.5588103282460803</c:v>
                </c:pt>
                <c:pt idx="85">
                  <c:v>3.5705170770617807</c:v>
                </c:pt>
                <c:pt idx="86">
                  <c:v>3.5822238258774806</c:v>
                </c:pt>
                <c:pt idx="87">
                  <c:v>3.5939305746931809</c:v>
                </c:pt>
                <c:pt idx="88">
                  <c:v>3.6056373235088803</c:v>
                </c:pt>
                <c:pt idx="89">
                  <c:v>3.6173440723245811</c:v>
                </c:pt>
                <c:pt idx="90">
                  <c:v>3.6290508211402814</c:v>
                </c:pt>
                <c:pt idx="91">
                  <c:v>3.6407575699559809</c:v>
                </c:pt>
                <c:pt idx="92">
                  <c:v>3.6524643187716812</c:v>
                </c:pt>
                <c:pt idx="93">
                  <c:v>3.6641710675873811</c:v>
                </c:pt>
                <c:pt idx="94">
                  <c:v>3.6758778164030814</c:v>
                </c:pt>
                <c:pt idx="95">
                  <c:v>3.6875845652187813</c:v>
                </c:pt>
                <c:pt idx="96">
                  <c:v>3.6992913140344816</c:v>
                </c:pt>
                <c:pt idx="97">
                  <c:v>3.7109980628501811</c:v>
                </c:pt>
                <c:pt idx="98">
                  <c:v>3.7227048116658814</c:v>
                </c:pt>
                <c:pt idx="99">
                  <c:v>3.7344115604815813</c:v>
                </c:pt>
                <c:pt idx="100">
                  <c:v>3.7461183092972816</c:v>
                </c:pt>
                <c:pt idx="101">
                  <c:v>3.7578250581129815</c:v>
                </c:pt>
                <c:pt idx="102">
                  <c:v>3.7695318069286818</c:v>
                </c:pt>
                <c:pt idx="103">
                  <c:v>3.7812385557443822</c:v>
                </c:pt>
                <c:pt idx="104">
                  <c:v>3.7929453045600816</c:v>
                </c:pt>
                <c:pt idx="105">
                  <c:v>3.8046520533757824</c:v>
                </c:pt>
                <c:pt idx="106">
                  <c:v>3.8163588021914818</c:v>
                </c:pt>
                <c:pt idx="107">
                  <c:v>3.8280655510071822</c:v>
                </c:pt>
                <c:pt idx="108">
                  <c:v>3.839772299822882</c:v>
                </c:pt>
                <c:pt idx="109">
                  <c:v>3.8514790486385824</c:v>
                </c:pt>
                <c:pt idx="110">
                  <c:v>3.8631857974542823</c:v>
                </c:pt>
                <c:pt idx="111">
                  <c:v>3.8748925462699826</c:v>
                </c:pt>
                <c:pt idx="112">
                  <c:v>3.8865992950856829</c:v>
                </c:pt>
                <c:pt idx="113">
                  <c:v>3.8983060439013824</c:v>
                </c:pt>
                <c:pt idx="114">
                  <c:v>3.9100127927170822</c:v>
                </c:pt>
                <c:pt idx="115">
                  <c:v>3.9217195415327826</c:v>
                </c:pt>
                <c:pt idx="116">
                  <c:v>3.9334262903484829</c:v>
                </c:pt>
                <c:pt idx="117">
                  <c:v>3.9451330391641828</c:v>
                </c:pt>
                <c:pt idx="118">
                  <c:v>3.9568397879798831</c:v>
                </c:pt>
                <c:pt idx="119">
                  <c:v>3.9685465367955826</c:v>
                </c:pt>
                <c:pt idx="120">
                  <c:v>3.9802532856112833</c:v>
                </c:pt>
                <c:pt idx="121">
                  <c:v>3.9919600344269828</c:v>
                </c:pt>
                <c:pt idx="122">
                  <c:v>4.0036667832426831</c:v>
                </c:pt>
                <c:pt idx="123">
                  <c:v>4.0153735320583825</c:v>
                </c:pt>
                <c:pt idx="124">
                  <c:v>4.0270802808740829</c:v>
                </c:pt>
                <c:pt idx="125">
                  <c:v>4.0387870296897832</c:v>
                </c:pt>
                <c:pt idx="126">
                  <c:v>4.0504937785054835</c:v>
                </c:pt>
                <c:pt idx="127">
                  <c:v>4.062200527321183</c:v>
                </c:pt>
                <c:pt idx="128">
                  <c:v>4.0739072761368833</c:v>
                </c:pt>
                <c:pt idx="129">
                  <c:v>4.0856140249525836</c:v>
                </c:pt>
                <c:pt idx="130">
                  <c:v>4.0973207737682831</c:v>
                </c:pt>
                <c:pt idx="131">
                  <c:v>4.1090275225839843</c:v>
                </c:pt>
                <c:pt idx="132">
                  <c:v>4.1207342713996837</c:v>
                </c:pt>
                <c:pt idx="133">
                  <c:v>4.1324410202153841</c:v>
                </c:pt>
                <c:pt idx="134">
                  <c:v>4.1441477690310835</c:v>
                </c:pt>
                <c:pt idx="135">
                  <c:v>4.1558545178467838</c:v>
                </c:pt>
                <c:pt idx="136">
                  <c:v>4.1675612666624833</c:v>
                </c:pt>
                <c:pt idx="137">
                  <c:v>4.1792680154781845</c:v>
                </c:pt>
                <c:pt idx="138">
                  <c:v>4.1909747642938848</c:v>
                </c:pt>
                <c:pt idx="139">
                  <c:v>4.2026815131095843</c:v>
                </c:pt>
                <c:pt idx="140">
                  <c:v>4.2143882619252837</c:v>
                </c:pt>
                <c:pt idx="141">
                  <c:v>4.226095010740984</c:v>
                </c:pt>
                <c:pt idx="142">
                  <c:v>4.2378017595566844</c:v>
                </c:pt>
                <c:pt idx="143">
                  <c:v>4.2495085083723847</c:v>
                </c:pt>
                <c:pt idx="144">
                  <c:v>4.2612152571880841</c:v>
                </c:pt>
                <c:pt idx="145">
                  <c:v>4.2729220060037845</c:v>
                </c:pt>
                <c:pt idx="146">
                  <c:v>4.2846287548194848</c:v>
                </c:pt>
                <c:pt idx="147">
                  <c:v>4.2963355036351842</c:v>
                </c:pt>
                <c:pt idx="148">
                  <c:v>4.3080422524508846</c:v>
                </c:pt>
                <c:pt idx="149">
                  <c:v>4.3197490012665849</c:v>
                </c:pt>
                <c:pt idx="150">
                  <c:v>4.3314557500822852</c:v>
                </c:pt>
                <c:pt idx="151">
                  <c:v>4.3431624988979856</c:v>
                </c:pt>
                <c:pt idx="152">
                  <c:v>4.354869247713685</c:v>
                </c:pt>
                <c:pt idx="153">
                  <c:v>4.3665759965293844</c:v>
                </c:pt>
                <c:pt idx="154">
                  <c:v>4.3782827453450848</c:v>
                </c:pt>
                <c:pt idx="155">
                  <c:v>4.3899894941607851</c:v>
                </c:pt>
                <c:pt idx="156">
                  <c:v>4.4016962429764854</c:v>
                </c:pt>
                <c:pt idx="157">
                  <c:v>4.4134029917921858</c:v>
                </c:pt>
                <c:pt idx="158">
                  <c:v>4.4251097406078852</c:v>
                </c:pt>
                <c:pt idx="159">
                  <c:v>4.4368164894235855</c:v>
                </c:pt>
                <c:pt idx="160">
                  <c:v>4.4485232382392859</c:v>
                </c:pt>
                <c:pt idx="161">
                  <c:v>4.4602299870549853</c:v>
                </c:pt>
                <c:pt idx="162">
                  <c:v>4.4719367358706856</c:v>
                </c:pt>
                <c:pt idx="163">
                  <c:v>4.483643484686386</c:v>
                </c:pt>
                <c:pt idx="164">
                  <c:v>4.4953502335020854</c:v>
                </c:pt>
                <c:pt idx="165">
                  <c:v>4.5070569823177857</c:v>
                </c:pt>
                <c:pt idx="166">
                  <c:v>4.5187637311334852</c:v>
                </c:pt>
                <c:pt idx="167">
                  <c:v>4.5304704799491855</c:v>
                </c:pt>
                <c:pt idx="168">
                  <c:v>4.5421772287648858</c:v>
                </c:pt>
                <c:pt idx="169">
                  <c:v>4.5538839775805862</c:v>
                </c:pt>
                <c:pt idx="170">
                  <c:v>4.5655907263962865</c:v>
                </c:pt>
                <c:pt idx="171">
                  <c:v>4.5772974752119859</c:v>
                </c:pt>
                <c:pt idx="172">
                  <c:v>4.5890042240276863</c:v>
                </c:pt>
                <c:pt idx="173">
                  <c:v>4.6007109728433857</c:v>
                </c:pt>
                <c:pt idx="174">
                  <c:v>4.612417721659086</c:v>
                </c:pt>
                <c:pt idx="175">
                  <c:v>4.6241244704747864</c:v>
                </c:pt>
                <c:pt idx="176">
                  <c:v>4.6358312192904867</c:v>
                </c:pt>
                <c:pt idx="177">
                  <c:v>4.647537968106187</c:v>
                </c:pt>
                <c:pt idx="178">
                  <c:v>4.6592447169218865</c:v>
                </c:pt>
                <c:pt idx="179">
                  <c:v>4.6709514657375868</c:v>
                </c:pt>
                <c:pt idx="180">
                  <c:v>4.6826582145532871</c:v>
                </c:pt>
                <c:pt idx="181">
                  <c:v>4.6943649633689875</c:v>
                </c:pt>
                <c:pt idx="182">
                  <c:v>4.7060717121846869</c:v>
                </c:pt>
                <c:pt idx="183">
                  <c:v>4.7177784610003872</c:v>
                </c:pt>
                <c:pt idx="184">
                  <c:v>4.7294852098160867</c:v>
                </c:pt>
                <c:pt idx="185">
                  <c:v>4.741191958631787</c:v>
                </c:pt>
                <c:pt idx="186">
                  <c:v>4.7528987074474873</c:v>
                </c:pt>
                <c:pt idx="187">
                  <c:v>4.7646054562631877</c:v>
                </c:pt>
                <c:pt idx="188">
                  <c:v>4.7763122050788871</c:v>
                </c:pt>
                <c:pt idx="189">
                  <c:v>4.7880189538945874</c:v>
                </c:pt>
                <c:pt idx="190">
                  <c:v>4.7997257027102878</c:v>
                </c:pt>
                <c:pt idx="191">
                  <c:v>4.8114324515259872</c:v>
                </c:pt>
                <c:pt idx="192">
                  <c:v>4.8231392003416875</c:v>
                </c:pt>
                <c:pt idx="193">
                  <c:v>4.8348459491573879</c:v>
                </c:pt>
                <c:pt idx="194">
                  <c:v>4.8465526979730882</c:v>
                </c:pt>
                <c:pt idx="195">
                  <c:v>4.8582594467887876</c:v>
                </c:pt>
                <c:pt idx="196">
                  <c:v>4.8699661956044871</c:v>
                </c:pt>
                <c:pt idx="197">
                  <c:v>4.8816729444201874</c:v>
                </c:pt>
                <c:pt idx="198">
                  <c:v>4.8933796932358877</c:v>
                </c:pt>
                <c:pt idx="199">
                  <c:v>4.9050864420515881</c:v>
                </c:pt>
                <c:pt idx="200">
                  <c:v>4.9167931908672884</c:v>
                </c:pt>
                <c:pt idx="201">
                  <c:v>4.9284999396829878</c:v>
                </c:pt>
                <c:pt idx="202">
                  <c:v>4.9402066884986882</c:v>
                </c:pt>
                <c:pt idx="203">
                  <c:v>4.9519134373143885</c:v>
                </c:pt>
                <c:pt idx="204">
                  <c:v>4.9636201861300879</c:v>
                </c:pt>
                <c:pt idx="205">
                  <c:v>4.9753269349457883</c:v>
                </c:pt>
                <c:pt idx="206">
                  <c:v>4.9870336837614886</c:v>
                </c:pt>
                <c:pt idx="207">
                  <c:v>4.9987404325771889</c:v>
                </c:pt>
                <c:pt idx="208">
                  <c:v>5.0104471813928892</c:v>
                </c:pt>
                <c:pt idx="209">
                  <c:v>5.0221539302085887</c:v>
                </c:pt>
                <c:pt idx="210">
                  <c:v>5.0338606790242881</c:v>
                </c:pt>
                <c:pt idx="211">
                  <c:v>5.0455674278399885</c:v>
                </c:pt>
                <c:pt idx="212">
                  <c:v>5.0572741766556897</c:v>
                </c:pt>
                <c:pt idx="213">
                  <c:v>5.0689809254713891</c:v>
                </c:pt>
                <c:pt idx="214">
                  <c:v>5.0806876742870886</c:v>
                </c:pt>
                <c:pt idx="215">
                  <c:v>5.0923944231027889</c:v>
                </c:pt>
                <c:pt idx="216">
                  <c:v>5.1041011719184892</c:v>
                </c:pt>
                <c:pt idx="217">
                  <c:v>5.1158079207341887</c:v>
                </c:pt>
                <c:pt idx="218">
                  <c:v>5.127514669549889</c:v>
                </c:pt>
                <c:pt idx="219">
                  <c:v>5.1392214183655893</c:v>
                </c:pt>
                <c:pt idx="220">
                  <c:v>5.1509281671812897</c:v>
                </c:pt>
                <c:pt idx="221">
                  <c:v>5.1626349159969891</c:v>
                </c:pt>
                <c:pt idx="222">
                  <c:v>5.1743416648126885</c:v>
                </c:pt>
                <c:pt idx="223">
                  <c:v>5.1860484136283898</c:v>
                </c:pt>
                <c:pt idx="224">
                  <c:v>5.1977551624440901</c:v>
                </c:pt>
                <c:pt idx="225">
                  <c:v>5.2094619112597904</c:v>
                </c:pt>
                <c:pt idx="226">
                  <c:v>5.2211686600754899</c:v>
                </c:pt>
                <c:pt idx="227">
                  <c:v>5.2328754088911893</c:v>
                </c:pt>
                <c:pt idx="228">
                  <c:v>5.2445821577068896</c:v>
                </c:pt>
                <c:pt idx="229">
                  <c:v>5.25628890652259</c:v>
                </c:pt>
                <c:pt idx="230">
                  <c:v>5.2679956553382903</c:v>
                </c:pt>
                <c:pt idx="231">
                  <c:v>5.2797024041539897</c:v>
                </c:pt>
                <c:pt idx="232">
                  <c:v>5.2914091529696901</c:v>
                </c:pt>
                <c:pt idx="233">
                  <c:v>5.3031159017853904</c:v>
                </c:pt>
                <c:pt idx="234">
                  <c:v>5.3148226506010907</c:v>
                </c:pt>
                <c:pt idx="235">
                  <c:v>5.3265293994167902</c:v>
                </c:pt>
                <c:pt idx="236">
                  <c:v>5.3382361482324905</c:v>
                </c:pt>
                <c:pt idx="237">
                  <c:v>5.3499428970481908</c:v>
                </c:pt>
                <c:pt idx="238">
                  <c:v>5.3616496458638903</c:v>
                </c:pt>
                <c:pt idx="239">
                  <c:v>5.3733563946795906</c:v>
                </c:pt>
                <c:pt idx="240">
                  <c:v>5.38506314349529</c:v>
                </c:pt>
                <c:pt idx="241">
                  <c:v>5.3967698923109904</c:v>
                </c:pt>
                <c:pt idx="242">
                  <c:v>5.4084766411266907</c:v>
                </c:pt>
                <c:pt idx="243">
                  <c:v>5.420183389942391</c:v>
                </c:pt>
                <c:pt idx="244">
                  <c:v>5.4318901387580905</c:v>
                </c:pt>
                <c:pt idx="245">
                  <c:v>5.4435968875737908</c:v>
                </c:pt>
                <c:pt idx="246">
                  <c:v>5.4553036363894911</c:v>
                </c:pt>
                <c:pt idx="247">
                  <c:v>5.4670103852051906</c:v>
                </c:pt>
                <c:pt idx="248">
                  <c:v>5.4787171340208909</c:v>
                </c:pt>
                <c:pt idx="249">
                  <c:v>5.4904238828365912</c:v>
                </c:pt>
                <c:pt idx="250">
                  <c:v>5.5021306316522915</c:v>
                </c:pt>
                <c:pt idx="251">
                  <c:v>5.513837380467991</c:v>
                </c:pt>
                <c:pt idx="252">
                  <c:v>5.5255441292836913</c:v>
                </c:pt>
                <c:pt idx="253">
                  <c:v>5.5372508780993908</c:v>
                </c:pt>
                <c:pt idx="254">
                  <c:v>5.5489576269150911</c:v>
                </c:pt>
                <c:pt idx="255">
                  <c:v>5.5606643757307923</c:v>
                </c:pt>
                <c:pt idx="256">
                  <c:v>5.5723711245464917</c:v>
                </c:pt>
                <c:pt idx="257">
                  <c:v>5.5840778733621912</c:v>
                </c:pt>
                <c:pt idx="258">
                  <c:v>5.5957846221778915</c:v>
                </c:pt>
                <c:pt idx="259">
                  <c:v>5.6074913709935981</c:v>
                </c:pt>
                <c:pt idx="260">
                  <c:v>5.6191981198092922</c:v>
                </c:pt>
                <c:pt idx="261">
                  <c:v>5.6309048686249916</c:v>
                </c:pt>
                <c:pt idx="262">
                  <c:v>5.642611617440692</c:v>
                </c:pt>
                <c:pt idx="263">
                  <c:v>5.6543183662563976</c:v>
                </c:pt>
                <c:pt idx="264">
                  <c:v>5.6660251150720926</c:v>
                </c:pt>
                <c:pt idx="265">
                  <c:v>5.6777318638877921</c:v>
                </c:pt>
                <c:pt idx="266">
                  <c:v>5.6894386127034924</c:v>
                </c:pt>
                <c:pt idx="267">
                  <c:v>5.701145361519198</c:v>
                </c:pt>
                <c:pt idx="268">
                  <c:v>5.712852110334893</c:v>
                </c:pt>
                <c:pt idx="269">
                  <c:v>5.7245588591505925</c:v>
                </c:pt>
                <c:pt idx="270">
                  <c:v>5.7362656079662928</c:v>
                </c:pt>
                <c:pt idx="271">
                  <c:v>5.7479723567819985</c:v>
                </c:pt>
                <c:pt idx="272">
                  <c:v>5.7596791055976926</c:v>
                </c:pt>
                <c:pt idx="273">
                  <c:v>5.7713858544133929</c:v>
                </c:pt>
                <c:pt idx="274">
                  <c:v>5.7830926032290932</c:v>
                </c:pt>
                <c:pt idx="275">
                  <c:v>5.794799352044798</c:v>
                </c:pt>
                <c:pt idx="276">
                  <c:v>5.806506100860493</c:v>
                </c:pt>
                <c:pt idx="277">
                  <c:v>5.8182128496761933</c:v>
                </c:pt>
                <c:pt idx="278">
                  <c:v>5.8299195984918928</c:v>
                </c:pt>
                <c:pt idx="279">
                  <c:v>5.8416263473075993</c:v>
                </c:pt>
                <c:pt idx="280">
                  <c:v>5.8533330961232934</c:v>
                </c:pt>
                <c:pt idx="281">
                  <c:v>5.8650398449389938</c:v>
                </c:pt>
                <c:pt idx="282">
                  <c:v>5.8767465937546994</c:v>
                </c:pt>
                <c:pt idx="283">
                  <c:v>5.8884533425703989</c:v>
                </c:pt>
                <c:pt idx="284">
                  <c:v>5.9001600913860992</c:v>
                </c:pt>
                <c:pt idx="285">
                  <c:v>5.9118668402017933</c:v>
                </c:pt>
                <c:pt idx="286">
                  <c:v>5.9235735890174999</c:v>
                </c:pt>
                <c:pt idx="287">
                  <c:v>5.9352803378331993</c:v>
                </c:pt>
                <c:pt idx="288">
                  <c:v>5.9469870866488987</c:v>
                </c:pt>
                <c:pt idx="289">
                  <c:v>5.9586938354645937</c:v>
                </c:pt>
                <c:pt idx="290">
                  <c:v>5.9704005842802994</c:v>
                </c:pt>
                <c:pt idx="291">
                  <c:v>5.9821073330960006</c:v>
                </c:pt>
                <c:pt idx="292">
                  <c:v>5.9938140819116992</c:v>
                </c:pt>
                <c:pt idx="293">
                  <c:v>6.0055208307273942</c:v>
                </c:pt>
                <c:pt idx="294">
                  <c:v>6.0172275795430998</c:v>
                </c:pt>
                <c:pt idx="295">
                  <c:v>6.0289343283588002</c:v>
                </c:pt>
                <c:pt idx="296">
                  <c:v>6.0406410771744996</c:v>
                </c:pt>
                <c:pt idx="297">
                  <c:v>6.0523478259901937</c:v>
                </c:pt>
                <c:pt idx="298">
                  <c:v>6.0640545748059003</c:v>
                </c:pt>
                <c:pt idx="299">
                  <c:v>6.0757613236216006</c:v>
                </c:pt>
                <c:pt idx="300">
                  <c:v>6.0874680724373</c:v>
                </c:pt>
                <c:pt idx="301">
                  <c:v>6.0991748212529941</c:v>
                </c:pt>
                <c:pt idx="302">
                  <c:v>6.1108815700686998</c:v>
                </c:pt>
                <c:pt idx="303">
                  <c:v>6.122588318884401</c:v>
                </c:pt>
                <c:pt idx="304">
                  <c:v>6.1342950677001005</c:v>
                </c:pt>
                <c:pt idx="305">
                  <c:v>6.1460018165157946</c:v>
                </c:pt>
                <c:pt idx="306">
                  <c:v>6.1577085653315002</c:v>
                </c:pt>
                <c:pt idx="307">
                  <c:v>6.1694153141472006</c:v>
                </c:pt>
                <c:pt idx="308">
                  <c:v>6.1811220629629009</c:v>
                </c:pt>
                <c:pt idx="309">
                  <c:v>6.1928288117786012</c:v>
                </c:pt>
                <c:pt idx="310">
                  <c:v>6.2045355605943007</c:v>
                </c:pt>
                <c:pt idx="311">
                  <c:v>6.216242309410001</c:v>
                </c:pt>
                <c:pt idx="312">
                  <c:v>6.2279490582257013</c:v>
                </c:pt>
                <c:pt idx="313">
                  <c:v>6.2396558070414008</c:v>
                </c:pt>
                <c:pt idx="314">
                  <c:v>6.2513625558571011</c:v>
                </c:pt>
                <c:pt idx="315">
                  <c:v>6.2630693046728014</c:v>
                </c:pt>
                <c:pt idx="316">
                  <c:v>6.2747760534885018</c:v>
                </c:pt>
                <c:pt idx="317">
                  <c:v>6.2864828023042012</c:v>
                </c:pt>
                <c:pt idx="318">
                  <c:v>6.2981895511199015</c:v>
                </c:pt>
                <c:pt idx="319">
                  <c:v>6.309896299935601</c:v>
                </c:pt>
                <c:pt idx="320">
                  <c:v>6.3216030487513013</c:v>
                </c:pt>
                <c:pt idx="321">
                  <c:v>6.3333097975670007</c:v>
                </c:pt>
                <c:pt idx="322">
                  <c:v>6.345016546382702</c:v>
                </c:pt>
                <c:pt idx="323">
                  <c:v>6.3567232951984014</c:v>
                </c:pt>
                <c:pt idx="324">
                  <c:v>6.3684300440141017</c:v>
                </c:pt>
                <c:pt idx="325">
                  <c:v>6.3801367928298021</c:v>
                </c:pt>
                <c:pt idx="326">
                  <c:v>6.3918435416455015</c:v>
                </c:pt>
                <c:pt idx="327">
                  <c:v>6.4035502904612027</c:v>
                </c:pt>
                <c:pt idx="328">
                  <c:v>6.4152570392769022</c:v>
                </c:pt>
                <c:pt idx="329">
                  <c:v>6.4269637880926025</c:v>
                </c:pt>
                <c:pt idx="330">
                  <c:v>6.4386705369083028</c:v>
                </c:pt>
                <c:pt idx="331">
                  <c:v>6.4503772857240014</c:v>
                </c:pt>
                <c:pt idx="332">
                  <c:v>6.4620840345397035</c:v>
                </c:pt>
                <c:pt idx="333">
                  <c:v>6.473790783355402</c:v>
                </c:pt>
                <c:pt idx="334">
                  <c:v>6.4854975321711033</c:v>
                </c:pt>
                <c:pt idx="335">
                  <c:v>6.4972042809868036</c:v>
                </c:pt>
                <c:pt idx="336">
                  <c:v>6.5089110298025021</c:v>
                </c:pt>
                <c:pt idx="337">
                  <c:v>6.5206177786182025</c:v>
                </c:pt>
                <c:pt idx="338">
                  <c:v>6.5323245274339028</c:v>
                </c:pt>
                <c:pt idx="339">
                  <c:v>6.5440312762496022</c:v>
                </c:pt>
                <c:pt idx="340">
                  <c:v>6.5557380250653026</c:v>
                </c:pt>
                <c:pt idx="341">
                  <c:v>6.5674447738810029</c:v>
                </c:pt>
                <c:pt idx="342">
                  <c:v>6.5791515226967032</c:v>
                </c:pt>
                <c:pt idx="343">
                  <c:v>6.5908582715124036</c:v>
                </c:pt>
                <c:pt idx="344">
                  <c:v>6.6025650203281021</c:v>
                </c:pt>
                <c:pt idx="345">
                  <c:v>6.6142717691438042</c:v>
                </c:pt>
                <c:pt idx="346">
                  <c:v>6.6259785179595037</c:v>
                </c:pt>
                <c:pt idx="347">
                  <c:v>6.637685266775204</c:v>
                </c:pt>
                <c:pt idx="348">
                  <c:v>6.6493920155909043</c:v>
                </c:pt>
                <c:pt idx="349">
                  <c:v>6.6610987644066029</c:v>
                </c:pt>
                <c:pt idx="350">
                  <c:v>6.6728055132223032</c:v>
                </c:pt>
                <c:pt idx="351">
                  <c:v>6.6845122620380035</c:v>
                </c:pt>
                <c:pt idx="352">
                  <c:v>6.696219010853703</c:v>
                </c:pt>
                <c:pt idx="353">
                  <c:v>6.7079257596694042</c:v>
                </c:pt>
                <c:pt idx="354">
                  <c:v>6.7196325084851036</c:v>
                </c:pt>
                <c:pt idx="355">
                  <c:v>6.731339257300804</c:v>
                </c:pt>
                <c:pt idx="356">
                  <c:v>6.7430460061165043</c:v>
                </c:pt>
                <c:pt idx="357">
                  <c:v>6.7547527549322037</c:v>
                </c:pt>
                <c:pt idx="358">
                  <c:v>6.7664595037479041</c:v>
                </c:pt>
                <c:pt idx="359">
                  <c:v>6.7781662525636044</c:v>
                </c:pt>
                <c:pt idx="360">
                  <c:v>6.7898730013793047</c:v>
                </c:pt>
                <c:pt idx="361">
                  <c:v>6.801579750195005</c:v>
                </c:pt>
                <c:pt idx="362">
                  <c:v>6.8132864990107036</c:v>
                </c:pt>
                <c:pt idx="363">
                  <c:v>6.8249932478264039</c:v>
                </c:pt>
                <c:pt idx="364">
                  <c:v>6.8366999966421043</c:v>
                </c:pt>
                <c:pt idx="365">
                  <c:v>6.8484067454578037</c:v>
                </c:pt>
                <c:pt idx="366">
                  <c:v>6.8601134942735058</c:v>
                </c:pt>
                <c:pt idx="367">
                  <c:v>6.8718202430892044</c:v>
                </c:pt>
                <c:pt idx="368">
                  <c:v>6.8835269919049047</c:v>
                </c:pt>
                <c:pt idx="369">
                  <c:v>6.895233740720605</c:v>
                </c:pt>
                <c:pt idx="370">
                  <c:v>6.9069404895363045</c:v>
                </c:pt>
                <c:pt idx="371">
                  <c:v>6.9186472383520048</c:v>
                </c:pt>
                <c:pt idx="372">
                  <c:v>6.9303539871677051</c:v>
                </c:pt>
                <c:pt idx="373">
                  <c:v>6.9420607359834037</c:v>
                </c:pt>
                <c:pt idx="374">
                  <c:v>6.9537674847991058</c:v>
                </c:pt>
                <c:pt idx="375">
                  <c:v>6.9654742336148043</c:v>
                </c:pt>
                <c:pt idx="376">
                  <c:v>6.9771809824305047</c:v>
                </c:pt>
                <c:pt idx="377">
                  <c:v>6.988887731246205</c:v>
                </c:pt>
                <c:pt idx="378">
                  <c:v>7.0005944800619062</c:v>
                </c:pt>
                <c:pt idx="379">
                  <c:v>7.0123012288776065</c:v>
                </c:pt>
                <c:pt idx="380">
                  <c:v>7.0240079776933051</c:v>
                </c:pt>
                <c:pt idx="381">
                  <c:v>7.0357147265090054</c:v>
                </c:pt>
                <c:pt idx="382">
                  <c:v>7.0474214753247058</c:v>
                </c:pt>
                <c:pt idx="383">
                  <c:v>7.0591282241404052</c:v>
                </c:pt>
                <c:pt idx="384">
                  <c:v>7.0708349729561064</c:v>
                </c:pt>
                <c:pt idx="385">
                  <c:v>7.0825417217718059</c:v>
                </c:pt>
                <c:pt idx="386">
                  <c:v>7.0942484705875062</c:v>
                </c:pt>
                <c:pt idx="387">
                  <c:v>7.1059552194032065</c:v>
                </c:pt>
                <c:pt idx="388">
                  <c:v>7.1176619682189051</c:v>
                </c:pt>
                <c:pt idx="389">
                  <c:v>7.1293687170346063</c:v>
                </c:pt>
                <c:pt idx="390">
                  <c:v>7.1410754658503066</c:v>
                </c:pt>
                <c:pt idx="391">
                  <c:v>7.1527822146660052</c:v>
                </c:pt>
                <c:pt idx="392">
                  <c:v>7.1644889634817073</c:v>
                </c:pt>
                <c:pt idx="393">
                  <c:v>7.1761957122974058</c:v>
                </c:pt>
                <c:pt idx="394">
                  <c:v>7.1879024611131062</c:v>
                </c:pt>
                <c:pt idx="395">
                  <c:v>7.1996092099288065</c:v>
                </c:pt>
                <c:pt idx="396">
                  <c:v>7.2113159587445059</c:v>
                </c:pt>
                <c:pt idx="397">
                  <c:v>7.2230227075602071</c:v>
                </c:pt>
                <c:pt idx="398">
                  <c:v>7.2347294563759066</c:v>
                </c:pt>
                <c:pt idx="399">
                  <c:v>7.2464362051916069</c:v>
                </c:pt>
                <c:pt idx="400">
                  <c:v>7.2581429540073072</c:v>
                </c:pt>
                <c:pt idx="401">
                  <c:v>7.2698497028230067</c:v>
                </c:pt>
                <c:pt idx="402">
                  <c:v>7.281556451638707</c:v>
                </c:pt>
                <c:pt idx="403">
                  <c:v>7.2932632004544073</c:v>
                </c:pt>
                <c:pt idx="404">
                  <c:v>7.3049699492701059</c:v>
                </c:pt>
                <c:pt idx="405">
                  <c:v>7.316676698085808</c:v>
                </c:pt>
                <c:pt idx="406">
                  <c:v>7.3283834469015066</c:v>
                </c:pt>
                <c:pt idx="407">
                  <c:v>7.3400901957172069</c:v>
                </c:pt>
                <c:pt idx="408">
                  <c:v>7.3517969445329072</c:v>
                </c:pt>
                <c:pt idx="409">
                  <c:v>7.3635036933486067</c:v>
                </c:pt>
                <c:pt idx="410">
                  <c:v>7.3752104421643088</c:v>
                </c:pt>
                <c:pt idx="411">
                  <c:v>7.3869171909800073</c:v>
                </c:pt>
                <c:pt idx="412">
                  <c:v>7.3986239397957076</c:v>
                </c:pt>
                <c:pt idx="413">
                  <c:v>7.410330688611408</c:v>
                </c:pt>
                <c:pt idx="414">
                  <c:v>7.4220374374271074</c:v>
                </c:pt>
                <c:pt idx="415">
                  <c:v>7.4337441862428077</c:v>
                </c:pt>
                <c:pt idx="416">
                  <c:v>7.4454509350585081</c:v>
                </c:pt>
                <c:pt idx="417">
                  <c:v>7.4571576838742066</c:v>
                </c:pt>
                <c:pt idx="418">
                  <c:v>7.4688644326899087</c:v>
                </c:pt>
                <c:pt idx="419">
                  <c:v>7.4805711815056073</c:v>
                </c:pt>
                <c:pt idx="420">
                  <c:v>7.4922779303213076</c:v>
                </c:pt>
                <c:pt idx="421">
                  <c:v>7.5039846791370088</c:v>
                </c:pt>
                <c:pt idx="422">
                  <c:v>7.5156914279527074</c:v>
                </c:pt>
                <c:pt idx="423">
                  <c:v>7.5273981767684077</c:v>
                </c:pt>
                <c:pt idx="424">
                  <c:v>7.5391049255841081</c:v>
                </c:pt>
                <c:pt idx="425">
                  <c:v>7.5508116743998075</c:v>
                </c:pt>
                <c:pt idx="426">
                  <c:v>7.5625184232155087</c:v>
                </c:pt>
                <c:pt idx="427">
                  <c:v>7.5742251720312082</c:v>
                </c:pt>
                <c:pt idx="428">
                  <c:v>7.5859319208469085</c:v>
                </c:pt>
                <c:pt idx="429">
                  <c:v>7.5976386696626088</c:v>
                </c:pt>
                <c:pt idx="430">
                  <c:v>7.6093454184783091</c:v>
                </c:pt>
                <c:pt idx="431">
                  <c:v>7.6210521672940095</c:v>
                </c:pt>
                <c:pt idx="432">
                  <c:v>7.6327589161097089</c:v>
                </c:pt>
                <c:pt idx="433">
                  <c:v>7.6444656649254092</c:v>
                </c:pt>
                <c:pt idx="434">
                  <c:v>7.6561724137411096</c:v>
                </c:pt>
                <c:pt idx="435">
                  <c:v>7.6678791625568081</c:v>
                </c:pt>
                <c:pt idx="436">
                  <c:v>7.6795859113725102</c:v>
                </c:pt>
                <c:pt idx="437">
                  <c:v>7.6912926601882088</c:v>
                </c:pt>
                <c:pt idx="438">
                  <c:v>7.7029994090039082</c:v>
                </c:pt>
                <c:pt idx="439">
                  <c:v>7.7147061578196094</c:v>
                </c:pt>
                <c:pt idx="440">
                  <c:v>7.7264129066353089</c:v>
                </c:pt>
                <c:pt idx="441">
                  <c:v>7.7381196554510092</c:v>
                </c:pt>
                <c:pt idx="442">
                  <c:v>7.7498264042667095</c:v>
                </c:pt>
                <c:pt idx="443">
                  <c:v>7.7615331530824081</c:v>
                </c:pt>
                <c:pt idx="444">
                  <c:v>7.7732399018981102</c:v>
                </c:pt>
                <c:pt idx="445">
                  <c:v>7.7849466507138096</c:v>
                </c:pt>
                <c:pt idx="446">
                  <c:v>7.79665339952951</c:v>
                </c:pt>
                <c:pt idx="447">
                  <c:v>7.8083601483452103</c:v>
                </c:pt>
                <c:pt idx="448">
                  <c:v>7.8200668971609089</c:v>
                </c:pt>
                <c:pt idx="449">
                  <c:v>7.831773645976611</c:v>
                </c:pt>
                <c:pt idx="450">
                  <c:v>7.8434803947923095</c:v>
                </c:pt>
              </c:numCache>
            </c:numRef>
          </c:xVal>
          <c:yVal>
            <c:numRef>
              <c:f>fit_4NN_HCP!$H$19:$H$469</c:f>
              <c:numCache>
                <c:formatCode>0.0000</c:formatCode>
                <c:ptCount val="451"/>
                <c:pt idx="0">
                  <c:v>0.15598588444429384</c:v>
                </c:pt>
                <c:pt idx="1">
                  <c:v>5.896271598608345E-2</c:v>
                </c:pt>
                <c:pt idx="2">
                  <c:v>-3.3926745185974619E-2</c:v>
                </c:pt>
                <c:pt idx="3">
                  <c:v>-0.12282219391755772</c:v>
                </c:pt>
                <c:pt idx="4">
                  <c:v>-0.20785899610360881</c:v>
                </c:pt>
                <c:pt idx="5">
                  <c:v>-0.28916831638398816</c:v>
                </c:pt>
                <c:pt idx="6">
                  <c:v>-0.36687724220620871</c:v>
                </c:pt>
                <c:pt idx="7">
                  <c:v>-0.44110890435556133</c:v>
                </c:pt>
                <c:pt idx="8">
                  <c:v>-0.51198259405022362</c:v>
                </c:pt>
                <c:pt idx="9">
                  <c:v>-0.57961387669632825</c:v>
                </c:pt>
                <c:pt idx="10">
                  <c:v>-0.64411470239540536</c:v>
                </c:pt>
                <c:pt idx="11">
                  <c:v>-0.70559351329412701</c:v>
                </c:pt>
                <c:pt idx="12">
                  <c:v>-0.76415534786384787</c:v>
                </c:pt>
                <c:pt idx="13">
                  <c:v>-0.81990194219508949</c:v>
                </c:pt>
                <c:pt idx="14">
                  <c:v>-0.8729318283898041</c:v>
                </c:pt>
                <c:pt idx="15">
                  <c:v>-0.92334043013202061</c:v>
                </c:pt>
                <c:pt idx="16">
                  <c:v>-0.97122015551529695</c:v>
                </c:pt>
                <c:pt idx="17">
                  <c:v>-1.0166604872032872</c:v>
                </c:pt>
                <c:pt idx="18">
                  <c:v>-1.059748069997644</c:v>
                </c:pt>
                <c:pt idx="19">
                  <c:v>-1.1005667958855034</c:v>
                </c:pt>
                <c:pt idx="20">
                  <c:v>-1.1391978866368011</c:v>
                </c:pt>
                <c:pt idx="21">
                  <c:v>-1.175719974019795</c:v>
                </c:pt>
                <c:pt idx="22">
                  <c:v>-1.2102091777012938</c:v>
                </c:pt>
                <c:pt idx="23">
                  <c:v>-1.2427391808962962</c:v>
                </c:pt>
                <c:pt idx="24">
                  <c:v>-1.2733813038299797</c:v>
                </c:pt>
                <c:pt idx="25">
                  <c:v>-1.3022045750732703</c:v>
                </c:pt>
                <c:pt idx="26">
                  <c:v>-1.3292758008115584</c:v>
                </c:pt>
                <c:pt idx="27">
                  <c:v>-1.3546596321045004</c:v>
                </c:pt>
                <c:pt idx="28">
                  <c:v>-1.3784186301932706</c:v>
                </c:pt>
                <c:pt idx="29">
                  <c:v>-1.4006133299100887</c:v>
                </c:pt>
                <c:pt idx="30">
                  <c:v>-1.4213023012433474</c:v>
                </c:pt>
                <c:pt idx="31">
                  <c:v>-1.440542209110228</c:v>
                </c:pt>
                <c:pt idx="32">
                  <c:v>-1.4583878713872394</c:v>
                </c:pt>
                <c:pt idx="33">
                  <c:v>-1.4748923152477738</c:v>
                </c:pt>
                <c:pt idx="34">
                  <c:v>-1.4901068318543997</c:v>
                </c:pt>
                <c:pt idx="35">
                  <c:v>-1.504081029452329</c:v>
                </c:pt>
                <c:pt idx="36">
                  <c:v>-1.5168628849091996</c:v>
                </c:pt>
                <c:pt idx="37">
                  <c:v>-1.5284987937451036</c:v>
                </c:pt>
                <c:pt idx="38">
                  <c:v>-1.5390336186955531</c:v>
                </c:pt>
                <c:pt idx="39">
                  <c:v>-1.5485107368489368</c:v>
                </c:pt>
                <c:pt idx="40">
                  <c:v>-1.5569720853988549</c:v>
                </c:pt>
                <c:pt idx="41">
                  <c:v>-1.5644582060506196</c:v>
                </c:pt>
                <c:pt idx="42">
                  <c:v>-1.5710082881201199</c:v>
                </c:pt>
                <c:pt idx="43">
                  <c:v>-1.5766602103622094</c:v>
                </c:pt>
                <c:pt idx="44">
                  <c:v>-1.5814505815647382</c:v>
                </c:pt>
                <c:pt idx="45">
                  <c:v>-1.5854147799433616</c:v>
                </c:pt>
                <c:pt idx="46">
                  <c:v>-1.5885869913712867</c:v>
                </c:pt>
                <c:pt idx="47">
                  <c:v>-1.591000246477174</c:v>
                </c:pt>
                <c:pt idx="48">
                  <c:v>-1.5926864566434902</c:v>
                </c:pt>
                <c:pt idx="49">
                  <c:v>-1.5936764489367266</c:v>
                </c:pt>
                <c:pt idx="50">
                  <c:v>-1.5940000000000001</c:v>
                </c:pt>
                <c:pt idx="51">
                  <c:v>-1.5936858689377527</c:v>
                </c:pt>
                <c:pt idx="52">
                  <c:v>-1.5927618292213905</c:v>
                </c:pt>
                <c:pt idx="53">
                  <c:v>-1.5912546996439449</c:v>
                </c:pt>
                <c:pt idx="54">
                  <c:v>-1.5891903743510327</c:v>
                </c:pt>
                <c:pt idx="55">
                  <c:v>-1.5865938519746481</c:v>
                </c:pt>
                <c:pt idx="56">
                  <c:v>-1.5834892638955715</c:v>
                </c:pt>
                <c:pt idx="57">
                  <c:v>-1.5798999016594717</c:v>
                </c:pt>
                <c:pt idx="58">
                  <c:v>-1.5758482435710695</c:v>
                </c:pt>
                <c:pt idx="59">
                  <c:v>-1.5713559804900632</c:v>
                </c:pt>
                <c:pt idx="60">
                  <c:v>-1.5664440408518407</c:v>
                </c:pt>
                <c:pt idx="61">
                  <c:v>-1.5611326149353746</c:v>
                </c:pt>
                <c:pt idx="62">
                  <c:v>-1.5554411784000597</c:v>
                </c:pt>
                <c:pt idx="63">
                  <c:v>-1.5493885151126494</c:v>
                </c:pt>
                <c:pt idx="64">
                  <c:v>-1.5429927392848566</c:v>
                </c:pt>
                <c:pt idx="65">
                  <c:v>-1.5362713169415971</c:v>
                </c:pt>
                <c:pt idx="66">
                  <c:v>-1.5292410867393136</c:v>
                </c:pt>
                <c:pt idx="67">
                  <c:v>-1.521918280153252</c:v>
                </c:pt>
                <c:pt idx="68">
                  <c:v>-1.5143185410520474</c:v>
                </c:pt>
                <c:pt idx="69">
                  <c:v>-1.5064569446774492</c:v>
                </c:pt>
                <c:pt idx="70">
                  <c:v>-1.4983480160465223</c:v>
                </c:pt>
                <c:pt idx="71">
                  <c:v>-1.4900057477931707</c:v>
                </c:pt>
                <c:pt idx="72">
                  <c:v>-1.4814436174653531</c:v>
                </c:pt>
                <c:pt idx="73">
                  <c:v>-1.4726746042938936</c:v>
                </c:pt>
                <c:pt idx="74">
                  <c:v>-1.4637112054483614</c:v>
                </c:pt>
                <c:pt idx="75">
                  <c:v>-1.4545654517950253</c:v>
                </c:pt>
                <c:pt idx="76">
                  <c:v>-1.4452489231714976</c:v>
                </c:pt>
                <c:pt idx="77">
                  <c:v>-1.4357727631922403</c:v>
                </c:pt>
                <c:pt idx="78">
                  <c:v>-1.4261476935987265</c:v>
                </c:pt>
                <c:pt idx="79">
                  <c:v>-1.4163840281676403</c:v>
                </c:pt>
                <c:pt idx="80">
                  <c:v>-1.4064916861901389</c:v>
                </c:pt>
                <c:pt idx="81">
                  <c:v>-1.3964802055348091</c:v>
                </c:pt>
                <c:pt idx="82">
                  <c:v>-1.3863587553066115</c:v>
                </c:pt>
                <c:pt idx="83">
                  <c:v>-1.3761361481137384</c:v>
                </c:pt>
                <c:pt idx="84">
                  <c:v>-1.3658208519539901</c:v>
                </c:pt>
                <c:pt idx="85">
                  <c:v>-1.3554210017319206</c:v>
                </c:pt>
                <c:pt idx="86">
                  <c:v>-1.3449444104177068</c:v>
                </c:pt>
                <c:pt idx="87">
                  <c:v>-1.3343985798583691</c:v>
                </c:pt>
                <c:pt idx="88">
                  <c:v>-1.3237907112516625</c:v>
                </c:pt>
                <c:pt idx="89">
                  <c:v>-1.3131277152926804</c:v>
                </c:pt>
                <c:pt idx="90">
                  <c:v>-1.3024162220029063</c:v>
                </c:pt>
                <c:pt idx="91">
                  <c:v>-1.2916625902511842</c:v>
                </c:pt>
                <c:pt idx="92">
                  <c:v>-1.2808729169757949</c:v>
                </c:pt>
                <c:pt idx="93">
                  <c:v>-1.2700530461165735</c:v>
                </c:pt>
                <c:pt idx="94">
                  <c:v>-1.2592085772657378</c:v>
                </c:pt>
                <c:pt idx="95">
                  <c:v>-1.2483448740458487</c:v>
                </c:pt>
                <c:pt idx="96">
                  <c:v>-1.2374670722230874</c:v>
                </c:pt>
                <c:pt idx="97">
                  <c:v>-1.2265800875637927</c:v>
                </c:pt>
                <c:pt idx="98">
                  <c:v>-1.215688623441971</c:v>
                </c:pt>
                <c:pt idx="99">
                  <c:v>-1.2047971782052778</c:v>
                </c:pt>
                <c:pt idx="100">
                  <c:v>-1.1939100523067403</c:v>
                </c:pt>
                <c:pt idx="101">
                  <c:v>-1.1830313552092937</c:v>
                </c:pt>
                <c:pt idx="102">
                  <c:v>-1.1721650120699842</c:v>
                </c:pt>
                <c:pt idx="103">
                  <c:v>-1.1613147702105093</c:v>
                </c:pt>
                <c:pt idx="104">
                  <c:v>-1.1504842053805588</c:v>
                </c:pt>
                <c:pt idx="105">
                  <c:v>-1.1396767278202362</c:v>
                </c:pt>
                <c:pt idx="106">
                  <c:v>-1.1288955881276652</c:v>
                </c:pt>
                <c:pt idx="107">
                  <c:v>-1.1181438829376962</c:v>
                </c:pt>
                <c:pt idx="108">
                  <c:v>-1.1074245604174622</c:v>
                </c:pt>
                <c:pt idx="109">
                  <c:v>-1.096740425584366</c:v>
                </c:pt>
                <c:pt idx="110">
                  <c:v>-1.0860941454519177</c:v>
                </c:pt>
                <c:pt idx="111">
                  <c:v>-1.0754882540086719</c:v>
                </c:pt>
                <c:pt idx="112">
                  <c:v>-1.0649251570353899</c:v>
                </c:pt>
                <c:pt idx="113">
                  <c:v>-1.0544071367653574</c:v>
                </c:pt>
                <c:pt idx="114">
                  <c:v>-1.04393635639269</c:v>
                </c:pt>
                <c:pt idx="115">
                  <c:v>-1.0335148644332828</c:v>
                </c:pt>
                <c:pt idx="116">
                  <c:v>-1.0231445989429417</c:v>
                </c:pt>
                <c:pt idx="117">
                  <c:v>-1.0128273915970918</c:v>
                </c:pt>
                <c:pt idx="118">
                  <c:v>-1.0025649716363358</c:v>
                </c:pt>
                <c:pt idx="119">
                  <c:v>-0.99235896968200166</c:v>
                </c:pt>
                <c:pt idx="120">
                  <c:v>-0.98221092142570587</c:v>
                </c:pt>
                <c:pt idx="121">
                  <c:v>-0.9721222711968267</c:v>
                </c:pt>
                <c:pt idx="122">
                  <c:v>-0.96209437541168275</c:v>
                </c:pt>
                <c:pt idx="123">
                  <c:v>-0.95212850590808407</c:v>
                </c:pt>
                <c:pt idx="124">
                  <c:v>-0.94222585316882956</c:v>
                </c:pt>
                <c:pt idx="125">
                  <c:v>-0.9323875294375995</c:v>
                </c:pt>
                <c:pt idx="126">
                  <c:v>-0.92261457173061268</c:v>
                </c:pt>
                <c:pt idx="127">
                  <c:v>-0.91290794474729553</c:v>
                </c:pt>
                <c:pt idx="128">
                  <c:v>-0.90326854368312803</c:v>
                </c:pt>
                <c:pt idx="129">
                  <c:v>-0.89369719694773275</c:v>
                </c:pt>
                <c:pt idx="130">
                  <c:v>-0.88419466879117725</c:v>
                </c:pt>
                <c:pt idx="131">
                  <c:v>-0.87476166184138116</c:v>
                </c:pt>
                <c:pt idx="132">
                  <c:v>-0.86539881955542319</c:v>
                </c:pt>
                <c:pt idx="133">
                  <c:v>-0.85610672858746273</c:v>
                </c:pt>
                <c:pt idx="134">
                  <c:v>-0.84688592107591332</c:v>
                </c:pt>
                <c:pt idx="135">
                  <c:v>-0.83773687685242104</c:v>
                </c:pt>
                <c:pt idx="136">
                  <c:v>-0.82866002557512342</c:v>
                </c:pt>
                <c:pt idx="137">
                  <c:v>-0.81965574878859726</c:v>
                </c:pt>
                <c:pt idx="138">
                  <c:v>-0.81072438191281981</c:v>
                </c:pt>
                <c:pt idx="139">
                  <c:v>-0.80186621616341136</c:v>
                </c:pt>
                <c:pt idx="140">
                  <c:v>-0.79308150040534331</c:v>
                </c:pt>
                <c:pt idx="141">
                  <c:v>-0.78437044294224512</c:v>
                </c:pt>
                <c:pt idx="142">
                  <c:v>-0.77573321324336519</c:v>
                </c:pt>
                <c:pt idx="143">
                  <c:v>-0.7671699436101912</c:v>
                </c:pt>
                <c:pt idx="144">
                  <c:v>-0.75868073078465958</c:v>
                </c:pt>
                <c:pt idx="145">
                  <c:v>-0.75026563750084307</c:v>
                </c:pt>
                <c:pt idx="146">
                  <c:v>-0.74192469398193106</c:v>
                </c:pt>
                <c:pt idx="147">
                  <c:v>-0.73365789938427128</c:v>
                </c:pt>
                <c:pt idx="148">
                  <c:v>-0.72546522319018825</c:v>
                </c:pt>
                <c:pt idx="149">
                  <c:v>-0.71734660655123317</c:v>
                </c:pt>
                <c:pt idx="150">
                  <c:v>-0.70930196358348019</c:v>
                </c:pt>
                <c:pt idx="151">
                  <c:v>-0.70133118261642502</c:v>
                </c:pt>
                <c:pt idx="152">
                  <c:v>-0.69343412739700017</c:v>
                </c:pt>
                <c:pt idx="153">
                  <c:v>-0.68561063825017043</c:v>
                </c:pt>
                <c:pt idx="154">
                  <c:v>-0.67786053319753248</c:v>
                </c:pt>
                <c:pt idx="155">
                  <c:v>-0.67018360903529173</c:v>
                </c:pt>
                <c:pt idx="156">
                  <c:v>-0.66257964237295142</c:v>
                </c:pt>
                <c:pt idx="157">
                  <c:v>-0.65504839063400988</c:v>
                </c:pt>
                <c:pt idx="158">
                  <c:v>-0.64758959301991403</c:v>
                </c:pt>
                <c:pt idx="159">
                  <c:v>-0.6402029714384877</c:v>
                </c:pt>
                <c:pt idx="160">
                  <c:v>-0.6328882313980071</c:v>
                </c:pt>
                <c:pt idx="161">
                  <c:v>-0.62564506286806754</c:v>
                </c:pt>
                <c:pt idx="162">
                  <c:v>-0.61847314110834162</c:v>
                </c:pt>
                <c:pt idx="163">
                  <c:v>-0.6113721274663011</c:v>
                </c:pt>
                <c:pt idx="164">
                  <c:v>-0.60434167014493856</c:v>
                </c:pt>
                <c:pt idx="165">
                  <c:v>-0.59738140494149228</c:v>
                </c:pt>
                <c:pt idx="166">
                  <c:v>-0.59049095595814727</c:v>
                </c:pt>
                <c:pt idx="167">
                  <c:v>-0.58366993628565433</c:v>
                </c:pt>
                <c:pt idx="168">
                  <c:v>-0.5769179486607795</c:v>
                </c:pt>
                <c:pt idx="169">
                  <c:v>-0.57023458609846878</c:v>
                </c:pt>
                <c:pt idx="170">
                  <c:v>-0.56361943249958069</c:v>
                </c:pt>
                <c:pt idx="171">
                  <c:v>-0.55707206323502023</c:v>
                </c:pt>
                <c:pt idx="172">
                  <c:v>-0.55059204570707265</c:v>
                </c:pt>
                <c:pt idx="173">
                  <c:v>-0.54417893988871691</c:v>
                </c:pt>
                <c:pt idx="174">
                  <c:v>-0.53783229884166839</c:v>
                </c:pt>
                <c:pt idx="175">
                  <c:v>-0.53155166921388464</c:v>
                </c:pt>
                <c:pt idx="176">
                  <c:v>-0.52533659171723301</c:v>
                </c:pt>
                <c:pt idx="177">
                  <c:v>-0.51918660158600805</c:v>
                </c:pt>
                <c:pt idx="178">
                  <c:v>-0.51310122901695809</c:v>
                </c:pt>
                <c:pt idx="179">
                  <c:v>-0.50707999959146</c:v>
                </c:pt>
                <c:pt idx="180">
                  <c:v>-0.50112243468046302</c:v>
                </c:pt>
                <c:pt idx="181">
                  <c:v>-0.49522805183280122</c:v>
                </c:pt>
                <c:pt idx="182">
                  <c:v>-0.48939636514745261</c:v>
                </c:pt>
                <c:pt idx="183">
                  <c:v>-0.48362688563031003</c:v>
                </c:pt>
                <c:pt idx="184">
                  <c:v>-0.47791912153600347</c:v>
                </c:pt>
                <c:pt idx="185">
                  <c:v>-0.47227257869530281</c:v>
                </c:pt>
                <c:pt idx="186">
                  <c:v>-0.46668676082860822</c:v>
                </c:pt>
                <c:pt idx="187">
                  <c:v>-0.4611611698460199</c:v>
                </c:pt>
                <c:pt idx="188">
                  <c:v>-0.45569530613446574</c:v>
                </c:pt>
                <c:pt idx="189">
                  <c:v>-0.45028866883234459</c:v>
                </c:pt>
                <c:pt idx="190">
                  <c:v>-0.44494075609213457</c:v>
                </c:pt>
                <c:pt idx="191">
                  <c:v>-0.43965106533139353</c:v>
                </c:pt>
                <c:pt idx="192">
                  <c:v>-0.43441909347257202</c:v>
                </c:pt>
                <c:pt idx="193">
                  <c:v>-0.42924433717204002</c:v>
                </c:pt>
                <c:pt idx="194">
                  <c:v>-0.42412629303871929</c:v>
                </c:pt>
                <c:pt idx="195">
                  <c:v>-0.41906445784269603</c:v>
                </c:pt>
                <c:pt idx="196">
                  <c:v>-0.41405832871418152</c:v>
                </c:pt>
                <c:pt idx="197">
                  <c:v>-0.40910740333317119</c:v>
                </c:pt>
                <c:pt idx="198">
                  <c:v>-0.40421118011014412</c:v>
                </c:pt>
                <c:pt idx="199">
                  <c:v>-0.39936915835813291</c:v>
                </c:pt>
                <c:pt idx="200">
                  <c:v>-0.39458083845648112</c:v>
                </c:pt>
                <c:pt idx="201">
                  <c:v>-0.38984572200659828</c:v>
                </c:pt>
                <c:pt idx="202">
                  <c:v>-0.3851633119800088</c:v>
                </c:pt>
                <c:pt idx="203">
                  <c:v>-0.38053311285898328</c:v>
                </c:pt>
                <c:pt idx="204">
                  <c:v>-0.37595463077002961</c:v>
                </c:pt>
                <c:pt idx="205">
                  <c:v>-0.37142737361051353</c:v>
                </c:pt>
                <c:pt idx="206">
                  <c:v>-0.36695085116866766</c:v>
                </c:pt>
                <c:pt idx="207">
                  <c:v>-0.3625245752372398</c:v>
                </c:pt>
                <c:pt idx="208">
                  <c:v>-0.35814805972102332</c:v>
                </c:pt>
                <c:pt idx="209">
                  <c:v>-0.35382082073850413</c:v>
                </c:pt>
                <c:pt idx="210">
                  <c:v>-0.34954237671784893</c:v>
                </c:pt>
                <c:pt idx="211">
                  <c:v>-0.34531224848745462</c:v>
                </c:pt>
                <c:pt idx="212">
                  <c:v>-0.34112995936126994</c:v>
                </c:pt>
                <c:pt idx="213">
                  <c:v>-0.33699503521909152</c:v>
                </c:pt>
                <c:pt idx="214">
                  <c:v>-0.33290700458203271</c:v>
                </c:pt>
                <c:pt idx="215">
                  <c:v>-0.32886539868335496</c:v>
                </c:pt>
                <c:pt idx="216">
                  <c:v>-0.32486975153484332</c:v>
                </c:pt>
                <c:pt idx="217">
                  <c:v>-0.32091959998890657</c:v>
                </c:pt>
                <c:pt idx="218">
                  <c:v>-0.3170144837965686</c:v>
                </c:pt>
                <c:pt idx="219">
                  <c:v>-0.31315394566152066</c:v>
                </c:pt>
                <c:pt idx="220">
                  <c:v>-0.30933753129038838</c:v>
                </c:pt>
                <c:pt idx="221">
                  <c:v>-0.3055647894393726</c:v>
                </c:pt>
                <c:pt idx="222">
                  <c:v>-0.30183527195740817</c:v>
                </c:pt>
                <c:pt idx="223">
                  <c:v>-0.29814853382598594</c:v>
                </c:pt>
                <c:pt idx="224">
                  <c:v>-0.29450413319577412</c:v>
                </c:pt>
                <c:pt idx="225">
                  <c:v>-0.29090163142017428</c:v>
                </c:pt>
                <c:pt idx="226">
                  <c:v>-0.28734059308593868</c:v>
                </c:pt>
                <c:pt idx="227">
                  <c:v>-0.28382058604097293</c:v>
                </c:pt>
                <c:pt idx="228">
                  <c:v>-0.28034118141944381</c:v>
                </c:pt>
                <c:pt idx="229">
                  <c:v>-0.27690195366430703</c:v>
                </c:pt>
                <c:pt idx="230">
                  <c:v>-0.27350248054736659</c:v>
                </c:pt>
                <c:pt idx="231">
                  <c:v>-0.27014234318697034</c:v>
                </c:pt>
                <c:pt idx="232">
                  <c:v>-0.26682112606344882</c:v>
                </c:pt>
                <c:pt idx="233">
                  <c:v>-0.26353841703239222</c:v>
                </c:pt>
                <c:pt idx="234">
                  <c:v>-0.26029380733586516</c:v>
                </c:pt>
                <c:pt idx="235">
                  <c:v>-0.25708689161164844</c:v>
                </c:pt>
                <c:pt idx="236">
                  <c:v>-0.25391726790059838</c:v>
                </c:pt>
                <c:pt idx="237">
                  <c:v>-0.25078453765220926</c:v>
                </c:pt>
                <c:pt idx="238">
                  <c:v>-0.24768830572846032</c:v>
                </c:pt>
                <c:pt idx="239">
                  <c:v>-0.24462818040602705</c:v>
                </c:pt>
                <c:pt idx="240">
                  <c:v>-0.24160377337693476</c:v>
                </c:pt>
                <c:pt idx="241">
                  <c:v>-0.23861469974772453</c:v>
                </c:pt>
                <c:pt idx="242">
                  <c:v>-0.23566057803720653</c:v>
                </c:pt>
                <c:pt idx="243">
                  <c:v>-0.23274103017286549</c:v>
                </c:pt>
                <c:pt idx="244">
                  <c:v>-0.22985568148598604</c:v>
                </c:pt>
                <c:pt idx="245">
                  <c:v>-0.22700416070555965</c:v>
                </c:pt>
                <c:pt idx="246">
                  <c:v>-0.22418609995103478</c:v>
                </c:pt>
                <c:pt idx="247">
                  <c:v>-0.22140113472396883</c:v>
                </c:pt>
                <c:pt idx="248">
                  <c:v>-0.21864890389863634</c:v>
                </c:pt>
                <c:pt idx="249">
                  <c:v>-0.21592904971164978</c:v>
                </c:pt>
                <c:pt idx="250">
                  <c:v>-0.21324121775064325</c:v>
                </c:pt>
                <c:pt idx="251">
                  <c:v>-0.21058505694206969</c:v>
                </c:pt>
                <c:pt idx="252">
                  <c:v>-0.20796021953815866</c:v>
                </c:pt>
                <c:pt idx="253">
                  <c:v>-0.20536636110308271</c:v>
                </c:pt>
                <c:pt idx="254">
                  <c:v>-0.20280314049837372</c:v>
                </c:pt>
                <c:pt idx="255">
                  <c:v>-0.20027021986763488</c:v>
                </c:pt>
                <c:pt idx="256">
                  <c:v>-0.19776726462058605</c:v>
                </c:pt>
                <c:pt idx="257">
                  <c:v>-0.19529394341648504</c:v>
                </c:pt>
                <c:pt idx="258">
                  <c:v>-0.19284992814695839</c:v>
                </c:pt>
                <c:pt idx="259">
                  <c:v>-0.1904348939182812</c:v>
                </c:pt>
                <c:pt idx="260">
                  <c:v>-0.18804851903314468</c:v>
                </c:pt>
                <c:pt idx="261">
                  <c:v>-0.18569048497192242</c:v>
                </c:pt>
                <c:pt idx="262">
                  <c:v>-0.18336047637350775</c:v>
                </c:pt>
                <c:pt idx="263">
                  <c:v>-0.18105818101571122</c:v>
                </c:pt>
                <c:pt idx="264">
                  <c:v>-0.17878328979527736</c:v>
                </c:pt>
                <c:pt idx="265">
                  <c:v>-0.17653549670752139</c:v>
                </c:pt>
                <c:pt idx="266">
                  <c:v>-0.17431449882564873</c:v>
                </c:pt>
                <c:pt idx="267">
                  <c:v>-0.17211999627974617</c:v>
                </c:pt>
                <c:pt idx="268">
                  <c:v>-0.16995169223549783</c:v>
                </c:pt>
                <c:pt idx="269">
                  <c:v>-0.16780929287262192</c:v>
                </c:pt>
                <c:pt idx="270">
                  <c:v>-0.16569250736308622</c:v>
                </c:pt>
                <c:pt idx="271">
                  <c:v>-0.16360104784908855</c:v>
                </c:pt>
                <c:pt idx="272">
                  <c:v>-0.1615346294208502</c:v>
                </c:pt>
                <c:pt idx="273">
                  <c:v>-0.15949297009421487</c:v>
                </c:pt>
                <c:pt idx="274">
                  <c:v>-0.15747579078810703</c:v>
                </c:pt>
                <c:pt idx="275">
                  <c:v>-0.15548281530183336</c:v>
                </c:pt>
                <c:pt idx="276">
                  <c:v>-0.15351377029226987</c:v>
                </c:pt>
                <c:pt idx="277">
                  <c:v>-0.1515683852509267</c:v>
                </c:pt>
                <c:pt idx="278">
                  <c:v>-0.14964639248093889</c:v>
                </c:pt>
                <c:pt idx="279">
                  <c:v>-0.14774752707396402</c:v>
                </c:pt>
                <c:pt idx="280">
                  <c:v>-0.14587152688702879</c:v>
                </c:pt>
                <c:pt idx="281">
                  <c:v>-0.14401813251930992</c:v>
                </c:pt>
                <c:pt idx="282">
                  <c:v>-0.14218708728889728</c:v>
                </c:pt>
                <c:pt idx="283">
                  <c:v>-0.14037813720952219</c:v>
                </c:pt>
                <c:pt idx="284">
                  <c:v>-0.13859103096727002</c:v>
                </c:pt>
                <c:pt idx="285">
                  <c:v>-0.13682551989730091</c:v>
                </c:pt>
                <c:pt idx="286">
                  <c:v>-0.13508135796056914</c:v>
                </c:pt>
                <c:pt idx="287">
                  <c:v>-0.1333583017205765</c:v>
                </c:pt>
                <c:pt idx="288">
                  <c:v>-0.13165611032013658</c:v>
                </c:pt>
                <c:pt idx="289">
                  <c:v>-0.12997454545819137</c:v>
                </c:pt>
                <c:pt idx="290">
                  <c:v>-0.12831337136666468</c:v>
                </c:pt>
                <c:pt idx="291">
                  <c:v>-0.12667235478738223</c:v>
                </c:pt>
                <c:pt idx="292">
                  <c:v>-0.1250512649490399</c:v>
                </c:pt>
                <c:pt idx="293">
                  <c:v>-0.12344987354425312</c:v>
                </c:pt>
                <c:pt idx="294">
                  <c:v>-0.12186795470667486</c:v>
                </c:pt>
                <c:pt idx="295">
                  <c:v>-0.12030528498820849</c:v>
                </c:pt>
                <c:pt idx="296">
                  <c:v>-0.11876164333629562</c:v>
                </c:pt>
                <c:pt idx="297">
                  <c:v>-0.11723681107131056</c:v>
                </c:pt>
                <c:pt idx="298">
                  <c:v>-0.11573057186404807</c:v>
                </c:pt>
                <c:pt idx="299">
                  <c:v>-0.11424271171332713</c:v>
                </c:pt>
                <c:pt idx="300">
                  <c:v>-0.11277301892369275</c:v>
                </c:pt>
                <c:pt idx="301">
                  <c:v>-0.11132128408324334</c:v>
                </c:pt>
                <c:pt idx="302">
                  <c:v>-0.10988730004156999</c:v>
                </c:pt>
                <c:pt idx="303">
                  <c:v>-0.10847086188783085</c:v>
                </c:pt>
                <c:pt idx="304">
                  <c:v>-0.10707176692893804</c:v>
                </c:pt>
                <c:pt idx="305">
                  <c:v>-0.10568981466788728</c:v>
                </c:pt>
                <c:pt idx="306">
                  <c:v>-0.10432480678221306</c:v>
                </c:pt>
                <c:pt idx="307">
                  <c:v>-0.10297654710259196</c:v>
                </c:pt>
                <c:pt idx="308">
                  <c:v>-0.10164484159157217</c:v>
                </c:pt>
                <c:pt idx="309">
                  <c:v>-0.10032949832245519</c:v>
                </c:pt>
                <c:pt idx="310">
                  <c:v>-9.9030327458319301E-2</c:v>
                </c:pt>
                <c:pt idx="311">
                  <c:v>-9.7747141231189452E-2</c:v>
                </c:pt>
                <c:pt idx="312">
                  <c:v>-9.647975392135702E-2</c:v>
                </c:pt>
                <c:pt idx="313">
                  <c:v>-9.522798183684987E-2</c:v>
                </c:pt>
                <c:pt idx="314">
                  <c:v>-9.3991643293054872E-2</c:v>
                </c:pt>
                <c:pt idx="315">
                  <c:v>-9.2770558592494681E-2</c:v>
                </c:pt>
                <c:pt idx="316">
                  <c:v>-9.1564550004758966E-2</c:v>
                </c:pt>
                <c:pt idx="317">
                  <c:v>-9.0373441746593064E-2</c:v>
                </c:pt>
                <c:pt idx="318">
                  <c:v>-8.9197059962142985E-2</c:v>
                </c:pt>
                <c:pt idx="319">
                  <c:v>-8.8035232703359736E-2</c:v>
                </c:pt>
                <c:pt idx="320">
                  <c:v>-8.6887789910562063E-2</c:v>
                </c:pt>
                <c:pt idx="321">
                  <c:v>-8.5754563393159608E-2</c:v>
                </c:pt>
                <c:pt idx="322">
                  <c:v>-8.4635386810535673E-2</c:v>
                </c:pt>
                <c:pt idx="323">
                  <c:v>-8.3530095653091732E-2</c:v>
                </c:pt>
                <c:pt idx="324">
                  <c:v>-8.2438527223451991E-2</c:v>
                </c:pt>
                <c:pt idx="325">
                  <c:v>-8.1360520617830445E-2</c:v>
                </c:pt>
                <c:pt idx="326">
                  <c:v>-8.0295916707558271E-2</c:v>
                </c:pt>
                <c:pt idx="327">
                  <c:v>-7.9244558120773953E-2</c:v>
                </c:pt>
                <c:pt idx="328">
                  <c:v>-7.8206289224273876E-2</c:v>
                </c:pt>
                <c:pt idx="329">
                  <c:v>-7.7180956105525236E-2</c:v>
                </c:pt>
                <c:pt idx="330">
                  <c:v>-7.6168406554839488E-2</c:v>
                </c:pt>
                <c:pt idx="331">
                  <c:v>-7.5168490047707384E-2</c:v>
                </c:pt>
                <c:pt idx="332">
                  <c:v>-7.4181057727293997E-2</c:v>
                </c:pt>
                <c:pt idx="333">
                  <c:v>-7.3205962387094869E-2</c:v>
                </c:pt>
                <c:pt idx="334">
                  <c:v>-7.2243058453751022E-2</c:v>
                </c:pt>
                <c:pt idx="335">
                  <c:v>-7.1292201970024185E-2</c:v>
                </c:pt>
                <c:pt idx="336">
                  <c:v>-7.0353250577930071E-2</c:v>
                </c:pt>
                <c:pt idx="337">
                  <c:v>-6.9426063502030386E-2</c:v>
                </c:pt>
                <c:pt idx="338">
                  <c:v>-6.8510501532881754E-2</c:v>
                </c:pt>
                <c:pt idx="339">
                  <c:v>-6.760642701064197E-2</c:v>
                </c:pt>
                <c:pt idx="340">
                  <c:v>-6.6713703808832014E-2</c:v>
                </c:pt>
                <c:pt idx="341">
                  <c:v>-6.5832197318253197E-2</c:v>
                </c:pt>
                <c:pt idx="342">
                  <c:v>-6.4961774431059327E-2</c:v>
                </c:pt>
                <c:pt idx="343">
                  <c:v>-6.4102303524981599E-2</c:v>
                </c:pt>
                <c:pt idx="344">
                  <c:v>-6.3253654447707058E-2</c:v>
                </c:pt>
                <c:pt idx="345">
                  <c:v>-6.2415698501408191E-2</c:v>
                </c:pt>
                <c:pt idx="346">
                  <c:v>-6.1588308427423896E-2</c:v>
                </c:pt>
                <c:pt idx="347">
                  <c:v>-6.0771358391089721E-2</c:v>
                </c:pt>
                <c:pt idx="348">
                  <c:v>-5.9964723966717738E-2</c:v>
                </c:pt>
                <c:pt idx="349">
                  <c:v>-5.9168282122723473E-2</c:v>
                </c:pt>
                <c:pt idx="350">
                  <c:v>-5.8381911206900464E-2</c:v>
                </c:pt>
                <c:pt idx="351">
                  <c:v>-5.7605490931839885E-2</c:v>
                </c:pt>
                <c:pt idx="352">
                  <c:v>-5.6838902360495526E-2</c:v>
                </c:pt>
                <c:pt idx="353">
                  <c:v>-5.6082027891891734E-2</c:v>
                </c:pt>
                <c:pt idx="354">
                  <c:v>-5.5334751246974664E-2</c:v>
                </c:pt>
                <c:pt idx="355">
                  <c:v>-5.4596957454604106E-2</c:v>
                </c:pt>
                <c:pt idx="356">
                  <c:v>-5.3868532837686368E-2</c:v>
                </c:pt>
                <c:pt idx="357">
                  <c:v>-5.3149364999445732E-2</c:v>
                </c:pt>
                <c:pt idx="358">
                  <c:v>-5.2439342809834394E-2</c:v>
                </c:pt>
                <c:pt idx="359">
                  <c:v>-5.1738356392078876E-2</c:v>
                </c:pt>
                <c:pt idx="360">
                  <c:v>-5.1046297109362503E-2</c:v>
                </c:pt>
                <c:pt idx="361">
                  <c:v>-5.0363057551642158E-2</c:v>
                </c:pt>
                <c:pt idx="362">
                  <c:v>-4.9688531522598785E-2</c:v>
                </c:pt>
                <c:pt idx="363">
                  <c:v>-4.9022614026719584E-2</c:v>
                </c:pt>
                <c:pt idx="364">
                  <c:v>-4.8365201256511871E-2</c:v>
                </c:pt>
                <c:pt idx="365">
                  <c:v>-4.7716190579846426E-2</c:v>
                </c:pt>
                <c:pt idx="366">
                  <c:v>-4.7075480527429624E-2</c:v>
                </c:pt>
                <c:pt idx="367">
                  <c:v>-4.6442970780403305E-2</c:v>
                </c:pt>
                <c:pt idx="368">
                  <c:v>-4.5818562158070626E-2</c:v>
                </c:pt>
                <c:pt idx="369">
                  <c:v>-4.5202156605747654E-2</c:v>
                </c:pt>
                <c:pt idx="370">
                  <c:v>-4.4593657182738361E-2</c:v>
                </c:pt>
                <c:pt idx="371">
                  <c:v>-4.3992968050433102E-2</c:v>
                </c:pt>
                <c:pt idx="372">
                  <c:v>-4.3399994460528196E-2</c:v>
                </c:pt>
                <c:pt idx="373">
                  <c:v>-4.2814642743366646E-2</c:v>
                </c:pt>
                <c:pt idx="374">
                  <c:v>-4.223682029639763E-2</c:v>
                </c:pt>
                <c:pt idx="375">
                  <c:v>-4.1666435572754804E-2</c:v>
                </c:pt>
                <c:pt idx="376">
                  <c:v>-4.1103398069951141E-2</c:v>
                </c:pt>
                <c:pt idx="377">
                  <c:v>-4.0547618318690221E-2</c:v>
                </c:pt>
                <c:pt idx="378">
                  <c:v>-3.9999007871791836E-2</c:v>
                </c:pt>
                <c:pt idx="379">
                  <c:v>-3.945747929323172E-2</c:v>
                </c:pt>
                <c:pt idx="380">
                  <c:v>-3.8922946147293448E-2</c:v>
                </c:pt>
                <c:pt idx="381">
                  <c:v>-3.8395322987832069E-2</c:v>
                </c:pt>
                <c:pt idx="382">
                  <c:v>-3.7874525347647736E-2</c:v>
                </c:pt>
                <c:pt idx="383">
                  <c:v>-3.7360469727969012E-2</c:v>
                </c:pt>
                <c:pt idx="384">
                  <c:v>-3.6853073588043711E-2</c:v>
                </c:pt>
                <c:pt idx="385">
                  <c:v>-3.6352255334837394E-2</c:v>
                </c:pt>
                <c:pt idx="386">
                  <c:v>-3.5857934312837264E-2</c:v>
                </c:pt>
                <c:pt idx="387">
                  <c:v>-3.5370030793961373E-2</c:v>
                </c:pt>
                <c:pt idx="388">
                  <c:v>-3.4888465967571329E-2</c:v>
                </c:pt>
                <c:pt idx="389">
                  <c:v>-3.4413161930588E-2</c:v>
                </c:pt>
                <c:pt idx="390">
                  <c:v>-3.3944041677708855E-2</c:v>
                </c:pt>
                <c:pt idx="391">
                  <c:v>-3.3481029091725879E-2</c:v>
                </c:pt>
                <c:pt idx="392">
                  <c:v>-3.3024048933943326E-2</c:v>
                </c:pt>
                <c:pt idx="393">
                  <c:v>-3.257302683469393E-2</c:v>
                </c:pt>
                <c:pt idx="394">
                  <c:v>-3.2127889283952889E-2</c:v>
                </c:pt>
                <c:pt idx="395">
                  <c:v>-3.1688563622048332E-2</c:v>
                </c:pt>
                <c:pt idx="396">
                  <c:v>-3.1254978030467527E-2</c:v>
                </c:pt>
                <c:pt idx="397">
                  <c:v>-3.0827061522757576E-2</c:v>
                </c:pt>
                <c:pt idx="398">
                  <c:v>-3.0404743935520003E-2</c:v>
                </c:pt>
                <c:pt idx="399">
                  <c:v>-2.9987955919497804E-2</c:v>
                </c:pt>
                <c:pt idx="400">
                  <c:v>-2.9576628930754457E-2</c:v>
                </c:pt>
                <c:pt idx="401">
                  <c:v>-2.9170695221943495E-2</c:v>
                </c:pt>
                <c:pt idx="402">
                  <c:v>-2.8770087833668235E-2</c:v>
                </c:pt>
                <c:pt idx="403">
                  <c:v>-2.8374740585930154E-2</c:v>
                </c:pt>
                <c:pt idx="404">
                  <c:v>-2.79845880696655E-2</c:v>
                </c:pt>
                <c:pt idx="405">
                  <c:v>-2.7599565638368868E-2</c:v>
                </c:pt>
                <c:pt idx="406">
                  <c:v>-2.7219609399803092E-2</c:v>
                </c:pt>
                <c:pt idx="407">
                  <c:v>-2.6844656207794342E-2</c:v>
                </c:pt>
                <c:pt idx="408">
                  <c:v>-2.6474643654111805E-2</c:v>
                </c:pt>
                <c:pt idx="409">
                  <c:v>-2.6109510060430784E-2</c:v>
                </c:pt>
                <c:pt idx="410">
                  <c:v>-2.5749194470378635E-2</c:v>
                </c:pt>
                <c:pt idx="411">
                  <c:v>-2.5393636641662384E-2</c:v>
                </c:pt>
                <c:pt idx="412">
                  <c:v>-2.5042777038277609E-2</c:v>
                </c:pt>
                <c:pt idx="413">
                  <c:v>-2.4696556822797231E-2</c:v>
                </c:pt>
                <c:pt idx="414">
                  <c:v>-2.4354917848739763E-2</c:v>
                </c:pt>
                <c:pt idx="415">
                  <c:v>-2.4017802653016188E-2</c:v>
                </c:pt>
                <c:pt idx="416">
                  <c:v>-2.3685154448454343E-2</c:v>
                </c:pt>
                <c:pt idx="417">
                  <c:v>-2.3356917116400464E-2</c:v>
                </c:pt>
                <c:pt idx="418">
                  <c:v>-2.3033035199396618E-2</c:v>
                </c:pt>
                <c:pt idx="419">
                  <c:v>-2.2713453893933741E-2</c:v>
                </c:pt>
                <c:pt idx="420">
                  <c:v>-2.2398119043279017E-2</c:v>
                </c:pt>
                <c:pt idx="421">
                  <c:v>-2.20869771303773E-2</c:v>
                </c:pt>
                <c:pt idx="422">
                  <c:v>-2.177997527082531E-2</c:v>
                </c:pt>
                <c:pt idx="423">
                  <c:v>-2.1477061205918503E-2</c:v>
                </c:pt>
                <c:pt idx="424">
                  <c:v>-2.1178183295769135E-2</c:v>
                </c:pt>
                <c:pt idx="425">
                  <c:v>-2.0883290512495489E-2</c:v>
                </c:pt>
                <c:pt idx="426">
                  <c:v>-2.0592332433480968E-2</c:v>
                </c:pt>
                <c:pt idx="427">
                  <c:v>-2.0305259234702812E-2</c:v>
                </c:pt>
                <c:pt idx="428">
                  <c:v>-2.0022021684129275E-2</c:v>
                </c:pt>
                <c:pt idx="429">
                  <c:v>-1.9742571135185075E-2</c:v>
                </c:pt>
                <c:pt idx="430">
                  <c:v>-1.9466859520283857E-2</c:v>
                </c:pt>
                <c:pt idx="431">
                  <c:v>-1.9194839344427572E-2</c:v>
                </c:pt>
                <c:pt idx="432">
                  <c:v>-1.892646367887155E-2</c:v>
                </c:pt>
                <c:pt idx="433">
                  <c:v>-1.8661686154855067E-2</c:v>
                </c:pt>
                <c:pt idx="434">
                  <c:v>-1.8400460957396343E-2</c:v>
                </c:pt>
                <c:pt idx="435">
                  <c:v>-1.8142742819151698E-2</c:v>
                </c:pt>
                <c:pt idx="436">
                  <c:v>-1.7888487014337859E-2</c:v>
                </c:pt>
                <c:pt idx="437">
                  <c:v>-1.7637649352717097E-2</c:v>
                </c:pt>
                <c:pt idx="438">
                  <c:v>-1.7390186173644316E-2</c:v>
                </c:pt>
                <c:pt idx="439">
                  <c:v>-1.7146054340175607E-2</c:v>
                </c:pt>
                <c:pt idx="440">
                  <c:v>-1.6905211233237658E-2</c:v>
                </c:pt>
                <c:pt idx="441">
                  <c:v>-1.6667614745857283E-2</c:v>
                </c:pt>
                <c:pt idx="442">
                  <c:v>-1.6433223277450656E-2</c:v>
                </c:pt>
                <c:pt idx="443">
                  <c:v>-1.6201995728171419E-2</c:v>
                </c:pt>
                <c:pt idx="444">
                  <c:v>-1.5973891493317353E-2</c:v>
                </c:pt>
                <c:pt idx="445">
                  <c:v>-1.5748870457794727E-2</c:v>
                </c:pt>
                <c:pt idx="446">
                  <c:v>-1.5526892990640051E-2</c:v>
                </c:pt>
                <c:pt idx="447">
                  <c:v>-1.5307919939598373E-2</c:v>
                </c:pt>
                <c:pt idx="448">
                  <c:v>-1.5091912625757811E-2</c:v>
                </c:pt>
                <c:pt idx="449">
                  <c:v>-1.4878832838239538E-2</c:v>
                </c:pt>
                <c:pt idx="450">
                  <c:v>-1.4668642828942886E-2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57-4322-A906-402F5949963B}"/>
            </c:ext>
          </c:extLst>
        </c:ser>
        <c:ser>
          <c:idx val="1"/>
          <c:order val="1"/>
          <c:tx>
            <c:strRef>
              <c:f>fit_4NN_HCP!$K$18</c:f>
              <c:strCache>
                <c:ptCount val="1"/>
                <c:pt idx="0">
                  <c:v>E(TB-SMA)[eV]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fit_4NN_HCP!$G$19:$G$469</c:f>
              <c:numCache>
                <c:formatCode>General</c:formatCode>
                <c:ptCount val="451"/>
                <c:pt idx="0">
                  <c:v>2.5754434277272753</c:v>
                </c:pt>
                <c:pt idx="1">
                  <c:v>2.5871501765429752</c:v>
                </c:pt>
                <c:pt idx="2">
                  <c:v>2.5988569253586755</c:v>
                </c:pt>
                <c:pt idx="3">
                  <c:v>2.6105636741743758</c:v>
                </c:pt>
                <c:pt idx="4">
                  <c:v>2.6222704229900753</c:v>
                </c:pt>
                <c:pt idx="5">
                  <c:v>2.6339771718057756</c:v>
                </c:pt>
                <c:pt idx="6">
                  <c:v>2.6456839206214755</c:v>
                </c:pt>
                <c:pt idx="7">
                  <c:v>2.6573906694371758</c:v>
                </c:pt>
                <c:pt idx="8">
                  <c:v>2.6690974182528757</c:v>
                </c:pt>
                <c:pt idx="9">
                  <c:v>2.680804167068576</c:v>
                </c:pt>
                <c:pt idx="10">
                  <c:v>2.6925109158842759</c:v>
                </c:pt>
                <c:pt idx="11">
                  <c:v>2.7042176646999758</c:v>
                </c:pt>
                <c:pt idx="12">
                  <c:v>2.7159244135156762</c:v>
                </c:pt>
                <c:pt idx="13">
                  <c:v>2.727631162331376</c:v>
                </c:pt>
                <c:pt idx="14">
                  <c:v>2.7393379111470759</c:v>
                </c:pt>
                <c:pt idx="15">
                  <c:v>2.7510446599627763</c:v>
                </c:pt>
                <c:pt idx="16">
                  <c:v>2.7627514087784761</c:v>
                </c:pt>
                <c:pt idx="17">
                  <c:v>2.774458157594176</c:v>
                </c:pt>
                <c:pt idx="18">
                  <c:v>2.7861649064098768</c:v>
                </c:pt>
                <c:pt idx="19">
                  <c:v>2.7978716552255762</c:v>
                </c:pt>
                <c:pt idx="20">
                  <c:v>2.8095784040412766</c:v>
                </c:pt>
                <c:pt idx="21">
                  <c:v>2.8212851528569769</c:v>
                </c:pt>
                <c:pt idx="22">
                  <c:v>2.8329919016726768</c:v>
                </c:pt>
                <c:pt idx="23">
                  <c:v>2.8446986504883767</c:v>
                </c:pt>
                <c:pt idx="24">
                  <c:v>2.856405399304077</c:v>
                </c:pt>
                <c:pt idx="25">
                  <c:v>2.8681121481197769</c:v>
                </c:pt>
                <c:pt idx="26">
                  <c:v>2.8798188969354768</c:v>
                </c:pt>
                <c:pt idx="27">
                  <c:v>2.8915256457511771</c:v>
                </c:pt>
                <c:pt idx="28">
                  <c:v>2.903232394566877</c:v>
                </c:pt>
                <c:pt idx="29">
                  <c:v>2.9149391433825778</c:v>
                </c:pt>
                <c:pt idx="30">
                  <c:v>2.9266458921982776</c:v>
                </c:pt>
                <c:pt idx="31">
                  <c:v>2.938352641013978</c:v>
                </c:pt>
                <c:pt idx="32">
                  <c:v>2.9500593898296779</c:v>
                </c:pt>
                <c:pt idx="33">
                  <c:v>2.9617661386453777</c:v>
                </c:pt>
                <c:pt idx="34">
                  <c:v>2.9734728874610781</c:v>
                </c:pt>
                <c:pt idx="35">
                  <c:v>2.9851796362767784</c:v>
                </c:pt>
                <c:pt idx="36">
                  <c:v>2.9968863850924778</c:v>
                </c:pt>
                <c:pt idx="37">
                  <c:v>3.0085931339081782</c:v>
                </c:pt>
                <c:pt idx="38">
                  <c:v>3.0202998827238785</c:v>
                </c:pt>
                <c:pt idx="39">
                  <c:v>3.0320066315395784</c:v>
                </c:pt>
                <c:pt idx="40">
                  <c:v>3.0437133803552783</c:v>
                </c:pt>
                <c:pt idx="41">
                  <c:v>3.0554201291709786</c:v>
                </c:pt>
                <c:pt idx="42">
                  <c:v>3.0671268779866785</c:v>
                </c:pt>
                <c:pt idx="43">
                  <c:v>3.0788336268023784</c:v>
                </c:pt>
                <c:pt idx="44">
                  <c:v>3.0905403756180787</c:v>
                </c:pt>
                <c:pt idx="45">
                  <c:v>3.1022471244337786</c:v>
                </c:pt>
                <c:pt idx="46">
                  <c:v>3.1139538732494785</c:v>
                </c:pt>
                <c:pt idx="47">
                  <c:v>3.1256606220651788</c:v>
                </c:pt>
                <c:pt idx="48">
                  <c:v>3.1373673708808791</c:v>
                </c:pt>
                <c:pt idx="49">
                  <c:v>3.149074119696579</c:v>
                </c:pt>
                <c:pt idx="50">
                  <c:v>3.1607808685122785</c:v>
                </c:pt>
                <c:pt idx="51">
                  <c:v>3.1724876173279788</c:v>
                </c:pt>
                <c:pt idx="52">
                  <c:v>3.1841943661436787</c:v>
                </c:pt>
                <c:pt idx="53">
                  <c:v>3.195901114959379</c:v>
                </c:pt>
                <c:pt idx="54">
                  <c:v>3.2076078637750784</c:v>
                </c:pt>
                <c:pt idx="55">
                  <c:v>3.2193146125907788</c:v>
                </c:pt>
                <c:pt idx="56">
                  <c:v>3.2310213614064787</c:v>
                </c:pt>
                <c:pt idx="57">
                  <c:v>3.242728110222179</c:v>
                </c:pt>
                <c:pt idx="58">
                  <c:v>3.2544348590378789</c:v>
                </c:pt>
                <c:pt idx="59">
                  <c:v>3.2661416078535792</c:v>
                </c:pt>
                <c:pt idx="60">
                  <c:v>3.2778483566692787</c:v>
                </c:pt>
                <c:pt idx="61">
                  <c:v>3.2895551054849794</c:v>
                </c:pt>
                <c:pt idx="62">
                  <c:v>3.3012618543006789</c:v>
                </c:pt>
                <c:pt idx="63">
                  <c:v>3.3129686031163792</c:v>
                </c:pt>
                <c:pt idx="64">
                  <c:v>3.3246753519320795</c:v>
                </c:pt>
                <c:pt idx="65">
                  <c:v>3.3363821007477794</c:v>
                </c:pt>
                <c:pt idx="66">
                  <c:v>3.3480888495634797</c:v>
                </c:pt>
                <c:pt idx="67">
                  <c:v>3.3597955983791796</c:v>
                </c:pt>
                <c:pt idx="68">
                  <c:v>3.37150234719488</c:v>
                </c:pt>
                <c:pt idx="69">
                  <c:v>3.3832090960105794</c:v>
                </c:pt>
                <c:pt idx="70">
                  <c:v>3.3949158448262797</c:v>
                </c:pt>
                <c:pt idx="71">
                  <c:v>3.4066225936419796</c:v>
                </c:pt>
                <c:pt idx="72">
                  <c:v>3.4183293424576799</c:v>
                </c:pt>
                <c:pt idx="73">
                  <c:v>3.4300360912733798</c:v>
                </c:pt>
                <c:pt idx="74">
                  <c:v>3.4417428400890802</c:v>
                </c:pt>
                <c:pt idx="75">
                  <c:v>3.4534495889047796</c:v>
                </c:pt>
                <c:pt idx="76">
                  <c:v>3.4651563377204799</c:v>
                </c:pt>
                <c:pt idx="77">
                  <c:v>3.4768630865361807</c:v>
                </c:pt>
                <c:pt idx="78">
                  <c:v>3.4885698353518801</c:v>
                </c:pt>
                <c:pt idx="79">
                  <c:v>3.5002765841675805</c:v>
                </c:pt>
                <c:pt idx="80">
                  <c:v>3.5119833329832804</c:v>
                </c:pt>
                <c:pt idx="81">
                  <c:v>3.5236900817989807</c:v>
                </c:pt>
                <c:pt idx="82">
                  <c:v>3.5353968306146801</c:v>
                </c:pt>
                <c:pt idx="83">
                  <c:v>3.5471035794303809</c:v>
                </c:pt>
                <c:pt idx="84">
                  <c:v>3.5588103282460803</c:v>
                </c:pt>
                <c:pt idx="85">
                  <c:v>3.5705170770617807</c:v>
                </c:pt>
                <c:pt idx="86">
                  <c:v>3.5822238258774806</c:v>
                </c:pt>
                <c:pt idx="87">
                  <c:v>3.5939305746931809</c:v>
                </c:pt>
                <c:pt idx="88">
                  <c:v>3.6056373235088803</c:v>
                </c:pt>
                <c:pt idx="89">
                  <c:v>3.6173440723245811</c:v>
                </c:pt>
                <c:pt idx="90">
                  <c:v>3.6290508211402814</c:v>
                </c:pt>
                <c:pt idx="91">
                  <c:v>3.6407575699559809</c:v>
                </c:pt>
                <c:pt idx="92">
                  <c:v>3.6524643187716812</c:v>
                </c:pt>
                <c:pt idx="93">
                  <c:v>3.6641710675873811</c:v>
                </c:pt>
                <c:pt idx="94">
                  <c:v>3.6758778164030814</c:v>
                </c:pt>
                <c:pt idx="95">
                  <c:v>3.6875845652187813</c:v>
                </c:pt>
                <c:pt idx="96">
                  <c:v>3.6992913140344816</c:v>
                </c:pt>
                <c:pt idx="97">
                  <c:v>3.7109980628501811</c:v>
                </c:pt>
                <c:pt idx="98">
                  <c:v>3.7227048116658814</c:v>
                </c:pt>
                <c:pt idx="99">
                  <c:v>3.7344115604815813</c:v>
                </c:pt>
                <c:pt idx="100">
                  <c:v>3.7461183092972816</c:v>
                </c:pt>
                <c:pt idx="101">
                  <c:v>3.7578250581129815</c:v>
                </c:pt>
                <c:pt idx="102">
                  <c:v>3.7695318069286818</c:v>
                </c:pt>
                <c:pt idx="103">
                  <c:v>3.7812385557443822</c:v>
                </c:pt>
                <c:pt idx="104">
                  <c:v>3.7929453045600816</c:v>
                </c:pt>
                <c:pt idx="105">
                  <c:v>3.8046520533757824</c:v>
                </c:pt>
                <c:pt idx="106">
                  <c:v>3.8163588021914818</c:v>
                </c:pt>
                <c:pt idx="107">
                  <c:v>3.8280655510071822</c:v>
                </c:pt>
                <c:pt idx="108">
                  <c:v>3.839772299822882</c:v>
                </c:pt>
                <c:pt idx="109">
                  <c:v>3.8514790486385824</c:v>
                </c:pt>
                <c:pt idx="110">
                  <c:v>3.8631857974542823</c:v>
                </c:pt>
                <c:pt idx="111">
                  <c:v>3.8748925462699826</c:v>
                </c:pt>
                <c:pt idx="112">
                  <c:v>3.8865992950856829</c:v>
                </c:pt>
                <c:pt idx="113">
                  <c:v>3.8983060439013824</c:v>
                </c:pt>
                <c:pt idx="114">
                  <c:v>3.9100127927170822</c:v>
                </c:pt>
                <c:pt idx="115">
                  <c:v>3.9217195415327826</c:v>
                </c:pt>
                <c:pt idx="116">
                  <c:v>3.9334262903484829</c:v>
                </c:pt>
                <c:pt idx="117">
                  <c:v>3.9451330391641828</c:v>
                </c:pt>
                <c:pt idx="118">
                  <c:v>3.9568397879798831</c:v>
                </c:pt>
                <c:pt idx="119">
                  <c:v>3.9685465367955826</c:v>
                </c:pt>
                <c:pt idx="120">
                  <c:v>3.9802532856112833</c:v>
                </c:pt>
                <c:pt idx="121">
                  <c:v>3.9919600344269828</c:v>
                </c:pt>
                <c:pt idx="122">
                  <c:v>4.0036667832426831</c:v>
                </c:pt>
                <c:pt idx="123">
                  <c:v>4.0153735320583825</c:v>
                </c:pt>
                <c:pt idx="124">
                  <c:v>4.0270802808740829</c:v>
                </c:pt>
                <c:pt idx="125">
                  <c:v>4.0387870296897832</c:v>
                </c:pt>
                <c:pt idx="126">
                  <c:v>4.0504937785054835</c:v>
                </c:pt>
                <c:pt idx="127">
                  <c:v>4.062200527321183</c:v>
                </c:pt>
                <c:pt idx="128">
                  <c:v>4.0739072761368833</c:v>
                </c:pt>
                <c:pt idx="129">
                  <c:v>4.0856140249525836</c:v>
                </c:pt>
                <c:pt idx="130">
                  <c:v>4.0973207737682831</c:v>
                </c:pt>
                <c:pt idx="131">
                  <c:v>4.1090275225839843</c:v>
                </c:pt>
                <c:pt idx="132">
                  <c:v>4.1207342713996837</c:v>
                </c:pt>
                <c:pt idx="133">
                  <c:v>4.1324410202153841</c:v>
                </c:pt>
                <c:pt idx="134">
                  <c:v>4.1441477690310835</c:v>
                </c:pt>
                <c:pt idx="135">
                  <c:v>4.1558545178467838</c:v>
                </c:pt>
                <c:pt idx="136">
                  <c:v>4.1675612666624833</c:v>
                </c:pt>
                <c:pt idx="137">
                  <c:v>4.1792680154781845</c:v>
                </c:pt>
                <c:pt idx="138">
                  <c:v>4.1909747642938848</c:v>
                </c:pt>
                <c:pt idx="139">
                  <c:v>4.2026815131095843</c:v>
                </c:pt>
                <c:pt idx="140">
                  <c:v>4.2143882619252837</c:v>
                </c:pt>
                <c:pt idx="141">
                  <c:v>4.226095010740984</c:v>
                </c:pt>
                <c:pt idx="142">
                  <c:v>4.2378017595566844</c:v>
                </c:pt>
                <c:pt idx="143">
                  <c:v>4.2495085083723847</c:v>
                </c:pt>
                <c:pt idx="144">
                  <c:v>4.2612152571880841</c:v>
                </c:pt>
                <c:pt idx="145">
                  <c:v>4.2729220060037845</c:v>
                </c:pt>
                <c:pt idx="146">
                  <c:v>4.2846287548194848</c:v>
                </c:pt>
                <c:pt idx="147">
                  <c:v>4.2963355036351842</c:v>
                </c:pt>
                <c:pt idx="148">
                  <c:v>4.3080422524508846</c:v>
                </c:pt>
                <c:pt idx="149">
                  <c:v>4.3197490012665849</c:v>
                </c:pt>
                <c:pt idx="150">
                  <c:v>4.3314557500822852</c:v>
                </c:pt>
                <c:pt idx="151">
                  <c:v>4.3431624988979856</c:v>
                </c:pt>
                <c:pt idx="152">
                  <c:v>4.354869247713685</c:v>
                </c:pt>
                <c:pt idx="153">
                  <c:v>4.3665759965293844</c:v>
                </c:pt>
                <c:pt idx="154">
                  <c:v>4.3782827453450848</c:v>
                </c:pt>
                <c:pt idx="155">
                  <c:v>4.3899894941607851</c:v>
                </c:pt>
                <c:pt idx="156">
                  <c:v>4.4016962429764854</c:v>
                </c:pt>
                <c:pt idx="157">
                  <c:v>4.4134029917921858</c:v>
                </c:pt>
                <c:pt idx="158">
                  <c:v>4.4251097406078852</c:v>
                </c:pt>
                <c:pt idx="159">
                  <c:v>4.4368164894235855</c:v>
                </c:pt>
                <c:pt idx="160">
                  <c:v>4.4485232382392859</c:v>
                </c:pt>
                <c:pt idx="161">
                  <c:v>4.4602299870549853</c:v>
                </c:pt>
                <c:pt idx="162">
                  <c:v>4.4719367358706856</c:v>
                </c:pt>
                <c:pt idx="163">
                  <c:v>4.483643484686386</c:v>
                </c:pt>
                <c:pt idx="164">
                  <c:v>4.4953502335020854</c:v>
                </c:pt>
                <c:pt idx="165">
                  <c:v>4.5070569823177857</c:v>
                </c:pt>
                <c:pt idx="166">
                  <c:v>4.5187637311334852</c:v>
                </c:pt>
                <c:pt idx="167">
                  <c:v>4.5304704799491855</c:v>
                </c:pt>
                <c:pt idx="168">
                  <c:v>4.5421772287648858</c:v>
                </c:pt>
                <c:pt idx="169">
                  <c:v>4.5538839775805862</c:v>
                </c:pt>
                <c:pt idx="170">
                  <c:v>4.5655907263962865</c:v>
                </c:pt>
                <c:pt idx="171">
                  <c:v>4.5772974752119859</c:v>
                </c:pt>
                <c:pt idx="172">
                  <c:v>4.5890042240276863</c:v>
                </c:pt>
                <c:pt idx="173">
                  <c:v>4.6007109728433857</c:v>
                </c:pt>
                <c:pt idx="174">
                  <c:v>4.612417721659086</c:v>
                </c:pt>
                <c:pt idx="175">
                  <c:v>4.6241244704747864</c:v>
                </c:pt>
                <c:pt idx="176">
                  <c:v>4.6358312192904867</c:v>
                </c:pt>
                <c:pt idx="177">
                  <c:v>4.647537968106187</c:v>
                </c:pt>
                <c:pt idx="178">
                  <c:v>4.6592447169218865</c:v>
                </c:pt>
                <c:pt idx="179">
                  <c:v>4.6709514657375868</c:v>
                </c:pt>
                <c:pt idx="180">
                  <c:v>4.6826582145532871</c:v>
                </c:pt>
                <c:pt idx="181">
                  <c:v>4.6943649633689875</c:v>
                </c:pt>
                <c:pt idx="182">
                  <c:v>4.7060717121846869</c:v>
                </c:pt>
                <c:pt idx="183">
                  <c:v>4.7177784610003872</c:v>
                </c:pt>
                <c:pt idx="184">
                  <c:v>4.7294852098160867</c:v>
                </c:pt>
                <c:pt idx="185">
                  <c:v>4.741191958631787</c:v>
                </c:pt>
                <c:pt idx="186">
                  <c:v>4.7528987074474873</c:v>
                </c:pt>
                <c:pt idx="187">
                  <c:v>4.7646054562631877</c:v>
                </c:pt>
                <c:pt idx="188">
                  <c:v>4.7763122050788871</c:v>
                </c:pt>
                <c:pt idx="189">
                  <c:v>4.7880189538945874</c:v>
                </c:pt>
                <c:pt idx="190">
                  <c:v>4.7997257027102878</c:v>
                </c:pt>
                <c:pt idx="191">
                  <c:v>4.8114324515259872</c:v>
                </c:pt>
                <c:pt idx="192">
                  <c:v>4.8231392003416875</c:v>
                </c:pt>
                <c:pt idx="193">
                  <c:v>4.8348459491573879</c:v>
                </c:pt>
                <c:pt idx="194">
                  <c:v>4.8465526979730882</c:v>
                </c:pt>
                <c:pt idx="195">
                  <c:v>4.8582594467887876</c:v>
                </c:pt>
                <c:pt idx="196">
                  <c:v>4.8699661956044871</c:v>
                </c:pt>
                <c:pt idx="197">
                  <c:v>4.8816729444201874</c:v>
                </c:pt>
                <c:pt idx="198">
                  <c:v>4.8933796932358877</c:v>
                </c:pt>
                <c:pt idx="199">
                  <c:v>4.9050864420515881</c:v>
                </c:pt>
                <c:pt idx="200">
                  <c:v>4.9167931908672884</c:v>
                </c:pt>
                <c:pt idx="201">
                  <c:v>4.9284999396829878</c:v>
                </c:pt>
                <c:pt idx="202">
                  <c:v>4.9402066884986882</c:v>
                </c:pt>
                <c:pt idx="203">
                  <c:v>4.9519134373143885</c:v>
                </c:pt>
                <c:pt idx="204">
                  <c:v>4.9636201861300879</c:v>
                </c:pt>
                <c:pt idx="205">
                  <c:v>4.9753269349457883</c:v>
                </c:pt>
                <c:pt idx="206">
                  <c:v>4.9870336837614886</c:v>
                </c:pt>
                <c:pt idx="207">
                  <c:v>4.9987404325771889</c:v>
                </c:pt>
                <c:pt idx="208">
                  <c:v>5.0104471813928892</c:v>
                </c:pt>
                <c:pt idx="209">
                  <c:v>5.0221539302085887</c:v>
                </c:pt>
                <c:pt idx="210">
                  <c:v>5.0338606790242881</c:v>
                </c:pt>
                <c:pt idx="211">
                  <c:v>5.0455674278399885</c:v>
                </c:pt>
                <c:pt idx="212">
                  <c:v>5.0572741766556897</c:v>
                </c:pt>
                <c:pt idx="213">
                  <c:v>5.0689809254713891</c:v>
                </c:pt>
                <c:pt idx="214">
                  <c:v>5.0806876742870886</c:v>
                </c:pt>
                <c:pt idx="215">
                  <c:v>5.0923944231027889</c:v>
                </c:pt>
                <c:pt idx="216">
                  <c:v>5.1041011719184892</c:v>
                </c:pt>
                <c:pt idx="217">
                  <c:v>5.1158079207341887</c:v>
                </c:pt>
                <c:pt idx="218">
                  <c:v>5.127514669549889</c:v>
                </c:pt>
                <c:pt idx="219">
                  <c:v>5.1392214183655893</c:v>
                </c:pt>
                <c:pt idx="220">
                  <c:v>5.1509281671812897</c:v>
                </c:pt>
                <c:pt idx="221">
                  <c:v>5.1626349159969891</c:v>
                </c:pt>
                <c:pt idx="222">
                  <c:v>5.1743416648126885</c:v>
                </c:pt>
                <c:pt idx="223">
                  <c:v>5.1860484136283898</c:v>
                </c:pt>
                <c:pt idx="224">
                  <c:v>5.1977551624440901</c:v>
                </c:pt>
                <c:pt idx="225">
                  <c:v>5.2094619112597904</c:v>
                </c:pt>
                <c:pt idx="226">
                  <c:v>5.2211686600754899</c:v>
                </c:pt>
                <c:pt idx="227">
                  <c:v>5.2328754088911893</c:v>
                </c:pt>
                <c:pt idx="228">
                  <c:v>5.2445821577068896</c:v>
                </c:pt>
                <c:pt idx="229">
                  <c:v>5.25628890652259</c:v>
                </c:pt>
                <c:pt idx="230">
                  <c:v>5.2679956553382903</c:v>
                </c:pt>
                <c:pt idx="231">
                  <c:v>5.2797024041539897</c:v>
                </c:pt>
                <c:pt idx="232">
                  <c:v>5.2914091529696901</c:v>
                </c:pt>
                <c:pt idx="233">
                  <c:v>5.3031159017853904</c:v>
                </c:pt>
                <c:pt idx="234">
                  <c:v>5.3148226506010907</c:v>
                </c:pt>
                <c:pt idx="235">
                  <c:v>5.3265293994167902</c:v>
                </c:pt>
                <c:pt idx="236">
                  <c:v>5.3382361482324905</c:v>
                </c:pt>
                <c:pt idx="237">
                  <c:v>5.3499428970481908</c:v>
                </c:pt>
                <c:pt idx="238">
                  <c:v>5.3616496458638903</c:v>
                </c:pt>
                <c:pt idx="239">
                  <c:v>5.3733563946795906</c:v>
                </c:pt>
                <c:pt idx="240">
                  <c:v>5.38506314349529</c:v>
                </c:pt>
                <c:pt idx="241">
                  <c:v>5.3967698923109904</c:v>
                </c:pt>
                <c:pt idx="242">
                  <c:v>5.4084766411266907</c:v>
                </c:pt>
                <c:pt idx="243">
                  <c:v>5.420183389942391</c:v>
                </c:pt>
                <c:pt idx="244">
                  <c:v>5.4318901387580905</c:v>
                </c:pt>
                <c:pt idx="245">
                  <c:v>5.4435968875737908</c:v>
                </c:pt>
                <c:pt idx="246">
                  <c:v>5.4553036363894911</c:v>
                </c:pt>
                <c:pt idx="247">
                  <c:v>5.4670103852051906</c:v>
                </c:pt>
                <c:pt idx="248">
                  <c:v>5.4787171340208909</c:v>
                </c:pt>
                <c:pt idx="249">
                  <c:v>5.4904238828365912</c:v>
                </c:pt>
                <c:pt idx="250">
                  <c:v>5.5021306316522915</c:v>
                </c:pt>
                <c:pt idx="251">
                  <c:v>5.513837380467991</c:v>
                </c:pt>
                <c:pt idx="252">
                  <c:v>5.5255441292836913</c:v>
                </c:pt>
                <c:pt idx="253">
                  <c:v>5.5372508780993908</c:v>
                </c:pt>
                <c:pt idx="254">
                  <c:v>5.5489576269150911</c:v>
                </c:pt>
                <c:pt idx="255">
                  <c:v>5.5606643757307923</c:v>
                </c:pt>
                <c:pt idx="256">
                  <c:v>5.5723711245464917</c:v>
                </c:pt>
                <c:pt idx="257">
                  <c:v>5.5840778733621912</c:v>
                </c:pt>
                <c:pt idx="258">
                  <c:v>5.5957846221778915</c:v>
                </c:pt>
                <c:pt idx="259">
                  <c:v>5.6074913709935981</c:v>
                </c:pt>
                <c:pt idx="260">
                  <c:v>5.6191981198092922</c:v>
                </c:pt>
                <c:pt idx="261">
                  <c:v>5.6309048686249916</c:v>
                </c:pt>
                <c:pt idx="262">
                  <c:v>5.642611617440692</c:v>
                </c:pt>
                <c:pt idx="263">
                  <c:v>5.6543183662563976</c:v>
                </c:pt>
                <c:pt idx="264">
                  <c:v>5.6660251150720926</c:v>
                </c:pt>
                <c:pt idx="265">
                  <c:v>5.6777318638877921</c:v>
                </c:pt>
                <c:pt idx="266">
                  <c:v>5.6894386127034924</c:v>
                </c:pt>
                <c:pt idx="267">
                  <c:v>5.701145361519198</c:v>
                </c:pt>
                <c:pt idx="268">
                  <c:v>5.712852110334893</c:v>
                </c:pt>
                <c:pt idx="269">
                  <c:v>5.7245588591505925</c:v>
                </c:pt>
                <c:pt idx="270">
                  <c:v>5.7362656079662928</c:v>
                </c:pt>
                <c:pt idx="271">
                  <c:v>5.7479723567819985</c:v>
                </c:pt>
                <c:pt idx="272">
                  <c:v>5.7596791055976926</c:v>
                </c:pt>
                <c:pt idx="273">
                  <c:v>5.7713858544133929</c:v>
                </c:pt>
                <c:pt idx="274">
                  <c:v>5.7830926032290932</c:v>
                </c:pt>
                <c:pt idx="275">
                  <c:v>5.794799352044798</c:v>
                </c:pt>
                <c:pt idx="276">
                  <c:v>5.806506100860493</c:v>
                </c:pt>
                <c:pt idx="277">
                  <c:v>5.8182128496761933</c:v>
                </c:pt>
                <c:pt idx="278">
                  <c:v>5.8299195984918928</c:v>
                </c:pt>
                <c:pt idx="279">
                  <c:v>5.8416263473075993</c:v>
                </c:pt>
                <c:pt idx="280">
                  <c:v>5.8533330961232934</c:v>
                </c:pt>
                <c:pt idx="281">
                  <c:v>5.8650398449389938</c:v>
                </c:pt>
                <c:pt idx="282">
                  <c:v>5.8767465937546994</c:v>
                </c:pt>
                <c:pt idx="283">
                  <c:v>5.8884533425703989</c:v>
                </c:pt>
                <c:pt idx="284">
                  <c:v>5.9001600913860992</c:v>
                </c:pt>
                <c:pt idx="285">
                  <c:v>5.9118668402017933</c:v>
                </c:pt>
                <c:pt idx="286">
                  <c:v>5.9235735890174999</c:v>
                </c:pt>
                <c:pt idx="287">
                  <c:v>5.9352803378331993</c:v>
                </c:pt>
                <c:pt idx="288">
                  <c:v>5.9469870866488987</c:v>
                </c:pt>
                <c:pt idx="289">
                  <c:v>5.9586938354645937</c:v>
                </c:pt>
                <c:pt idx="290">
                  <c:v>5.9704005842802994</c:v>
                </c:pt>
                <c:pt idx="291">
                  <c:v>5.9821073330960006</c:v>
                </c:pt>
                <c:pt idx="292">
                  <c:v>5.9938140819116992</c:v>
                </c:pt>
                <c:pt idx="293">
                  <c:v>6.0055208307273942</c:v>
                </c:pt>
                <c:pt idx="294">
                  <c:v>6.0172275795430998</c:v>
                </c:pt>
                <c:pt idx="295">
                  <c:v>6.0289343283588002</c:v>
                </c:pt>
                <c:pt idx="296">
                  <c:v>6.0406410771744996</c:v>
                </c:pt>
                <c:pt idx="297">
                  <c:v>6.0523478259901937</c:v>
                </c:pt>
                <c:pt idx="298">
                  <c:v>6.0640545748059003</c:v>
                </c:pt>
                <c:pt idx="299">
                  <c:v>6.0757613236216006</c:v>
                </c:pt>
                <c:pt idx="300">
                  <c:v>6.0874680724373</c:v>
                </c:pt>
                <c:pt idx="301">
                  <c:v>6.0991748212529941</c:v>
                </c:pt>
                <c:pt idx="302">
                  <c:v>6.1108815700686998</c:v>
                </c:pt>
                <c:pt idx="303">
                  <c:v>6.122588318884401</c:v>
                </c:pt>
                <c:pt idx="304">
                  <c:v>6.1342950677001005</c:v>
                </c:pt>
                <c:pt idx="305">
                  <c:v>6.1460018165157946</c:v>
                </c:pt>
                <c:pt idx="306">
                  <c:v>6.1577085653315002</c:v>
                </c:pt>
                <c:pt idx="307">
                  <c:v>6.1694153141472006</c:v>
                </c:pt>
                <c:pt idx="308">
                  <c:v>6.1811220629629009</c:v>
                </c:pt>
                <c:pt idx="309">
                  <c:v>6.1928288117786012</c:v>
                </c:pt>
                <c:pt idx="310">
                  <c:v>6.2045355605943007</c:v>
                </c:pt>
                <c:pt idx="311">
                  <c:v>6.216242309410001</c:v>
                </c:pt>
                <c:pt idx="312">
                  <c:v>6.2279490582257013</c:v>
                </c:pt>
                <c:pt idx="313">
                  <c:v>6.2396558070414008</c:v>
                </c:pt>
                <c:pt idx="314">
                  <c:v>6.2513625558571011</c:v>
                </c:pt>
                <c:pt idx="315">
                  <c:v>6.2630693046728014</c:v>
                </c:pt>
                <c:pt idx="316">
                  <c:v>6.2747760534885018</c:v>
                </c:pt>
                <c:pt idx="317">
                  <c:v>6.2864828023042012</c:v>
                </c:pt>
                <c:pt idx="318">
                  <c:v>6.2981895511199015</c:v>
                </c:pt>
                <c:pt idx="319">
                  <c:v>6.309896299935601</c:v>
                </c:pt>
                <c:pt idx="320">
                  <c:v>6.3216030487513013</c:v>
                </c:pt>
                <c:pt idx="321">
                  <c:v>6.3333097975670007</c:v>
                </c:pt>
                <c:pt idx="322">
                  <c:v>6.345016546382702</c:v>
                </c:pt>
                <c:pt idx="323">
                  <c:v>6.3567232951984014</c:v>
                </c:pt>
                <c:pt idx="324">
                  <c:v>6.3684300440141017</c:v>
                </c:pt>
                <c:pt idx="325">
                  <c:v>6.3801367928298021</c:v>
                </c:pt>
                <c:pt idx="326">
                  <c:v>6.3918435416455015</c:v>
                </c:pt>
                <c:pt idx="327">
                  <c:v>6.4035502904612027</c:v>
                </c:pt>
                <c:pt idx="328">
                  <c:v>6.4152570392769022</c:v>
                </c:pt>
                <c:pt idx="329">
                  <c:v>6.4269637880926025</c:v>
                </c:pt>
                <c:pt idx="330">
                  <c:v>6.4386705369083028</c:v>
                </c:pt>
                <c:pt idx="331">
                  <c:v>6.4503772857240014</c:v>
                </c:pt>
                <c:pt idx="332">
                  <c:v>6.4620840345397035</c:v>
                </c:pt>
                <c:pt idx="333">
                  <c:v>6.473790783355402</c:v>
                </c:pt>
                <c:pt idx="334">
                  <c:v>6.4854975321711033</c:v>
                </c:pt>
                <c:pt idx="335">
                  <c:v>6.4972042809868036</c:v>
                </c:pt>
                <c:pt idx="336">
                  <c:v>6.5089110298025021</c:v>
                </c:pt>
                <c:pt idx="337">
                  <c:v>6.5206177786182025</c:v>
                </c:pt>
                <c:pt idx="338">
                  <c:v>6.5323245274339028</c:v>
                </c:pt>
                <c:pt idx="339">
                  <c:v>6.5440312762496022</c:v>
                </c:pt>
                <c:pt idx="340">
                  <c:v>6.5557380250653026</c:v>
                </c:pt>
                <c:pt idx="341">
                  <c:v>6.5674447738810029</c:v>
                </c:pt>
                <c:pt idx="342">
                  <c:v>6.5791515226967032</c:v>
                </c:pt>
                <c:pt idx="343">
                  <c:v>6.5908582715124036</c:v>
                </c:pt>
                <c:pt idx="344">
                  <c:v>6.6025650203281021</c:v>
                </c:pt>
                <c:pt idx="345">
                  <c:v>6.6142717691438042</c:v>
                </c:pt>
                <c:pt idx="346">
                  <c:v>6.6259785179595037</c:v>
                </c:pt>
                <c:pt idx="347">
                  <c:v>6.637685266775204</c:v>
                </c:pt>
                <c:pt idx="348">
                  <c:v>6.6493920155909043</c:v>
                </c:pt>
                <c:pt idx="349">
                  <c:v>6.6610987644066029</c:v>
                </c:pt>
                <c:pt idx="350">
                  <c:v>6.6728055132223032</c:v>
                </c:pt>
                <c:pt idx="351">
                  <c:v>6.6845122620380035</c:v>
                </c:pt>
                <c:pt idx="352">
                  <c:v>6.696219010853703</c:v>
                </c:pt>
                <c:pt idx="353">
                  <c:v>6.7079257596694042</c:v>
                </c:pt>
                <c:pt idx="354">
                  <c:v>6.7196325084851036</c:v>
                </c:pt>
                <c:pt idx="355">
                  <c:v>6.731339257300804</c:v>
                </c:pt>
                <c:pt idx="356">
                  <c:v>6.7430460061165043</c:v>
                </c:pt>
                <c:pt idx="357">
                  <c:v>6.7547527549322037</c:v>
                </c:pt>
                <c:pt idx="358">
                  <c:v>6.7664595037479041</c:v>
                </c:pt>
                <c:pt idx="359">
                  <c:v>6.7781662525636044</c:v>
                </c:pt>
                <c:pt idx="360">
                  <c:v>6.7898730013793047</c:v>
                </c:pt>
                <c:pt idx="361">
                  <c:v>6.801579750195005</c:v>
                </c:pt>
                <c:pt idx="362">
                  <c:v>6.8132864990107036</c:v>
                </c:pt>
                <c:pt idx="363">
                  <c:v>6.8249932478264039</c:v>
                </c:pt>
                <c:pt idx="364">
                  <c:v>6.8366999966421043</c:v>
                </c:pt>
                <c:pt idx="365">
                  <c:v>6.8484067454578037</c:v>
                </c:pt>
                <c:pt idx="366">
                  <c:v>6.8601134942735058</c:v>
                </c:pt>
                <c:pt idx="367">
                  <c:v>6.8718202430892044</c:v>
                </c:pt>
                <c:pt idx="368">
                  <c:v>6.8835269919049047</c:v>
                </c:pt>
                <c:pt idx="369">
                  <c:v>6.895233740720605</c:v>
                </c:pt>
                <c:pt idx="370">
                  <c:v>6.9069404895363045</c:v>
                </c:pt>
                <c:pt idx="371">
                  <c:v>6.9186472383520048</c:v>
                </c:pt>
                <c:pt idx="372">
                  <c:v>6.9303539871677051</c:v>
                </c:pt>
                <c:pt idx="373">
                  <c:v>6.9420607359834037</c:v>
                </c:pt>
                <c:pt idx="374">
                  <c:v>6.9537674847991058</c:v>
                </c:pt>
                <c:pt idx="375">
                  <c:v>6.9654742336148043</c:v>
                </c:pt>
                <c:pt idx="376">
                  <c:v>6.9771809824305047</c:v>
                </c:pt>
                <c:pt idx="377">
                  <c:v>6.988887731246205</c:v>
                </c:pt>
                <c:pt idx="378">
                  <c:v>7.0005944800619062</c:v>
                </c:pt>
                <c:pt idx="379">
                  <c:v>7.0123012288776065</c:v>
                </c:pt>
                <c:pt idx="380">
                  <c:v>7.0240079776933051</c:v>
                </c:pt>
                <c:pt idx="381">
                  <c:v>7.0357147265090054</c:v>
                </c:pt>
                <c:pt idx="382">
                  <c:v>7.0474214753247058</c:v>
                </c:pt>
                <c:pt idx="383">
                  <c:v>7.0591282241404052</c:v>
                </c:pt>
                <c:pt idx="384">
                  <c:v>7.0708349729561064</c:v>
                </c:pt>
                <c:pt idx="385">
                  <c:v>7.0825417217718059</c:v>
                </c:pt>
                <c:pt idx="386">
                  <c:v>7.0942484705875062</c:v>
                </c:pt>
                <c:pt idx="387">
                  <c:v>7.1059552194032065</c:v>
                </c:pt>
                <c:pt idx="388">
                  <c:v>7.1176619682189051</c:v>
                </c:pt>
                <c:pt idx="389">
                  <c:v>7.1293687170346063</c:v>
                </c:pt>
                <c:pt idx="390">
                  <c:v>7.1410754658503066</c:v>
                </c:pt>
                <c:pt idx="391">
                  <c:v>7.1527822146660052</c:v>
                </c:pt>
                <c:pt idx="392">
                  <c:v>7.1644889634817073</c:v>
                </c:pt>
                <c:pt idx="393">
                  <c:v>7.1761957122974058</c:v>
                </c:pt>
                <c:pt idx="394">
                  <c:v>7.1879024611131062</c:v>
                </c:pt>
                <c:pt idx="395">
                  <c:v>7.1996092099288065</c:v>
                </c:pt>
                <c:pt idx="396">
                  <c:v>7.2113159587445059</c:v>
                </c:pt>
                <c:pt idx="397">
                  <c:v>7.2230227075602071</c:v>
                </c:pt>
                <c:pt idx="398">
                  <c:v>7.2347294563759066</c:v>
                </c:pt>
                <c:pt idx="399">
                  <c:v>7.2464362051916069</c:v>
                </c:pt>
                <c:pt idx="400">
                  <c:v>7.2581429540073072</c:v>
                </c:pt>
                <c:pt idx="401">
                  <c:v>7.2698497028230067</c:v>
                </c:pt>
                <c:pt idx="402">
                  <c:v>7.281556451638707</c:v>
                </c:pt>
                <c:pt idx="403">
                  <c:v>7.2932632004544073</c:v>
                </c:pt>
                <c:pt idx="404">
                  <c:v>7.3049699492701059</c:v>
                </c:pt>
                <c:pt idx="405">
                  <c:v>7.316676698085808</c:v>
                </c:pt>
                <c:pt idx="406">
                  <c:v>7.3283834469015066</c:v>
                </c:pt>
                <c:pt idx="407">
                  <c:v>7.3400901957172069</c:v>
                </c:pt>
                <c:pt idx="408">
                  <c:v>7.3517969445329072</c:v>
                </c:pt>
                <c:pt idx="409">
                  <c:v>7.3635036933486067</c:v>
                </c:pt>
                <c:pt idx="410">
                  <c:v>7.3752104421643088</c:v>
                </c:pt>
                <c:pt idx="411">
                  <c:v>7.3869171909800073</c:v>
                </c:pt>
                <c:pt idx="412">
                  <c:v>7.3986239397957076</c:v>
                </c:pt>
                <c:pt idx="413">
                  <c:v>7.410330688611408</c:v>
                </c:pt>
                <c:pt idx="414">
                  <c:v>7.4220374374271074</c:v>
                </c:pt>
                <c:pt idx="415">
                  <c:v>7.4337441862428077</c:v>
                </c:pt>
                <c:pt idx="416">
                  <c:v>7.4454509350585081</c:v>
                </c:pt>
                <c:pt idx="417">
                  <c:v>7.4571576838742066</c:v>
                </c:pt>
                <c:pt idx="418">
                  <c:v>7.4688644326899087</c:v>
                </c:pt>
                <c:pt idx="419">
                  <c:v>7.4805711815056073</c:v>
                </c:pt>
                <c:pt idx="420">
                  <c:v>7.4922779303213076</c:v>
                </c:pt>
                <c:pt idx="421">
                  <c:v>7.5039846791370088</c:v>
                </c:pt>
                <c:pt idx="422">
                  <c:v>7.5156914279527074</c:v>
                </c:pt>
                <c:pt idx="423">
                  <c:v>7.5273981767684077</c:v>
                </c:pt>
                <c:pt idx="424">
                  <c:v>7.5391049255841081</c:v>
                </c:pt>
                <c:pt idx="425">
                  <c:v>7.5508116743998075</c:v>
                </c:pt>
                <c:pt idx="426">
                  <c:v>7.5625184232155087</c:v>
                </c:pt>
                <c:pt idx="427">
                  <c:v>7.5742251720312082</c:v>
                </c:pt>
                <c:pt idx="428">
                  <c:v>7.5859319208469085</c:v>
                </c:pt>
                <c:pt idx="429">
                  <c:v>7.5976386696626088</c:v>
                </c:pt>
                <c:pt idx="430">
                  <c:v>7.6093454184783091</c:v>
                </c:pt>
                <c:pt idx="431">
                  <c:v>7.6210521672940095</c:v>
                </c:pt>
                <c:pt idx="432">
                  <c:v>7.6327589161097089</c:v>
                </c:pt>
                <c:pt idx="433">
                  <c:v>7.6444656649254092</c:v>
                </c:pt>
                <c:pt idx="434">
                  <c:v>7.6561724137411096</c:v>
                </c:pt>
                <c:pt idx="435">
                  <c:v>7.6678791625568081</c:v>
                </c:pt>
                <c:pt idx="436">
                  <c:v>7.6795859113725102</c:v>
                </c:pt>
                <c:pt idx="437">
                  <c:v>7.6912926601882088</c:v>
                </c:pt>
                <c:pt idx="438">
                  <c:v>7.7029994090039082</c:v>
                </c:pt>
                <c:pt idx="439">
                  <c:v>7.7147061578196094</c:v>
                </c:pt>
                <c:pt idx="440">
                  <c:v>7.7264129066353089</c:v>
                </c:pt>
                <c:pt idx="441">
                  <c:v>7.7381196554510092</c:v>
                </c:pt>
                <c:pt idx="442">
                  <c:v>7.7498264042667095</c:v>
                </c:pt>
                <c:pt idx="443">
                  <c:v>7.7615331530824081</c:v>
                </c:pt>
                <c:pt idx="444">
                  <c:v>7.7732399018981102</c:v>
                </c:pt>
                <c:pt idx="445">
                  <c:v>7.7849466507138096</c:v>
                </c:pt>
                <c:pt idx="446">
                  <c:v>7.79665339952951</c:v>
                </c:pt>
                <c:pt idx="447">
                  <c:v>7.8083601483452103</c:v>
                </c:pt>
                <c:pt idx="448">
                  <c:v>7.8200668971609089</c:v>
                </c:pt>
                <c:pt idx="449">
                  <c:v>7.831773645976611</c:v>
                </c:pt>
                <c:pt idx="450">
                  <c:v>7.8434803947923095</c:v>
                </c:pt>
              </c:numCache>
            </c:numRef>
          </c:xVal>
          <c:yVal>
            <c:numRef>
              <c:f>fit_4NN_HCP!$K$19:$K$469</c:f>
              <c:numCache>
                <c:formatCode>General</c:formatCode>
                <c:ptCount val="451"/>
                <c:pt idx="0">
                  <c:v>0.17046515292559761</c:v>
                </c:pt>
                <c:pt idx="1">
                  <c:v>7.161108870136168E-2</c:v>
                </c:pt>
                <c:pt idx="2">
                  <c:v>-2.2942214709558151E-2</c:v>
                </c:pt>
                <c:pt idx="3">
                  <c:v>-0.11334658679284537</c:v>
                </c:pt>
                <c:pt idx="4">
                  <c:v>-0.19974878556415732</c:v>
                </c:pt>
                <c:pt idx="5">
                  <c:v>-0.28229066517498502</c:v>
                </c:pt>
                <c:pt idx="6">
                  <c:v>-0.36110933793604882</c:v>
                </c:pt>
                <c:pt idx="7">
                  <c:v>-0.4363373309475822</c:v>
                </c:pt>
                <c:pt idx="8">
                  <c:v>-0.50810273751910406</c:v>
                </c:pt>
                <c:pt idx="9">
                  <c:v>-0.57652936355514983</c:v>
                </c:pt>
                <c:pt idx="10">
                  <c:v>-0.64173686907710348</c:v>
                </c:pt>
                <c:pt idx="11">
                  <c:v>-0.70384090504555941</c:v>
                </c:pt>
                <c:pt idx="12">
                  <c:v>-0.7629532456418131</c:v>
                </c:pt>
                <c:pt idx="13">
                  <c:v>-0.81918191616168112</c:v>
                </c:pt>
                <c:pt idx="14">
                  <c:v>-0.87263131666953697</c:v>
                </c:pt>
                <c:pt idx="15">
                  <c:v>-0.92340234155533629</c:v>
                </c:pt>
                <c:pt idx="16">
                  <c:v>-0.97159249513247037</c:v>
                </c:pt>
                <c:pt idx="17">
                  <c:v>-1.0172960034096095</c:v>
                </c:pt>
                <c:pt idx="18">
                  <c:v>-1.0606039221650532</c:v>
                </c:pt>
                <c:pt idx="19">
                  <c:v>-1.1016042414476446</c:v>
                </c:pt>
                <c:pt idx="20">
                  <c:v>-1.1403819866242713</c:v>
                </c:pt>
                <c:pt idx="21">
                  <c:v>-1.177019316089492</c:v>
                </c:pt>
                <c:pt idx="22">
                  <c:v>-1.2115956157492564</c:v>
                </c:pt>
                <c:pt idx="23">
                  <c:v>-1.2441875903865878</c:v>
                </c:pt>
                <c:pt idx="24">
                  <c:v>-1.2748693520135119</c:v>
                </c:pt>
                <c:pt idx="25">
                  <c:v>-1.3037125053099521</c:v>
                </c:pt>
                <c:pt idx="26">
                  <c:v>-1.3307862302468836</c:v>
                </c:pt>
                <c:pt idx="27">
                  <c:v>-1.3561573619876519</c:v>
                </c:pt>
                <c:pt idx="28">
                  <c:v>-1.3798904681582687</c:v>
                </c:pt>
                <c:pt idx="29">
                  <c:v>-1.4020479235743344</c:v>
                </c:pt>
                <c:pt idx="30">
                  <c:v>-1.4226899825092612</c:v>
                </c:pt>
                <c:pt idx="31">
                  <c:v>-1.4418748485856527</c:v>
                </c:pt>
                <c:pt idx="32">
                  <c:v>-1.4596587423688372</c:v>
                </c:pt>
                <c:pt idx="33">
                  <c:v>-1.4760959667389508</c:v>
                </c:pt>
                <c:pt idx="34">
                  <c:v>-1.4912389701153119</c:v>
                </c:pt>
                <c:pt idx="35">
                  <c:v>-1.5051384076043937</c:v>
                </c:pt>
                <c:pt idx="36">
                  <c:v>-1.5178432001402502</c:v>
                </c:pt>
                <c:pt idx="37">
                  <c:v>-1.5294005916839395</c:v>
                </c:pt>
                <c:pt idx="38">
                  <c:v>-1.5398562045462396</c:v>
                </c:pt>
                <c:pt idx="39">
                  <c:v>-1.5492540928957914</c:v>
                </c:pt>
                <c:pt idx="40">
                  <c:v>-1.5576367945127052</c:v>
                </c:pt>
                <c:pt idx="41">
                  <c:v>-1.5650453808456353</c:v>
                </c:pt>
                <c:pt idx="42">
                  <c:v>-1.5715195054284046</c:v>
                </c:pt>
                <c:pt idx="43">
                  <c:v>-1.5770974507103421</c:v>
                </c:pt>
                <c:pt idx="44">
                  <c:v>-1.5818161733527052</c:v>
                </c:pt>
                <c:pt idx="45">
                  <c:v>-1.5857113480417868</c:v>
                </c:pt>
                <c:pt idx="46">
                  <c:v>-1.5888174098676193</c:v>
                </c:pt>
                <c:pt idx="47">
                  <c:v>-1.5911675953155342</c:v>
                </c:pt>
                <c:pt idx="48">
                  <c:v>-1.5927939819162826</c:v>
                </c:pt>
                <c:pt idx="49">
                  <c:v>-1.5937275265988557</c:v>
                </c:pt>
                <c:pt idx="50">
                  <c:v>-1.593998102788708</c:v>
                </c:pt>
                <c:pt idx="51">
                  <c:v>-1.5936345362926287</c:v>
                </c:pt>
                <c:pt idx="52">
                  <c:v>-1.592664640010147</c:v>
                </c:pt>
                <c:pt idx="53">
                  <c:v>-1.5911152475100261</c:v>
                </c:pt>
                <c:pt idx="54">
                  <c:v>-1.5890122455091078</c:v>
                </c:pt>
                <c:pt idx="55">
                  <c:v>-1.5863806052895404</c:v>
                </c:pt>
                <c:pt idx="56">
                  <c:v>-1.5832444130892129</c:v>
                </c:pt>
                <c:pt idx="57">
                  <c:v>-1.5796268994990683</c:v>
                </c:pt>
                <c:pt idx="58">
                  <c:v>-1.5755504678998467</c:v>
                </c:pt>
                <c:pt idx="59">
                  <c:v>-1.5710367219697263</c:v>
                </c:pt>
                <c:pt idx="60">
                  <c:v>-1.5661064922932959</c:v>
                </c:pt>
                <c:pt idx="61">
                  <c:v>-1.5607798621012678</c:v>
                </c:pt>
                <c:pt idx="62">
                  <c:v>-1.5550761921693805</c:v>
                </c:pt>
                <c:pt idx="63">
                  <c:v>-1.5490141449039911</c:v>
                </c:pt>
                <c:pt idx="64">
                  <c:v>-1.5426117076409427</c:v>
                </c:pt>
                <c:pt idx="65">
                  <c:v>-1.5358862151834316</c:v>
                </c:pt>
                <c:pt idx="66">
                  <c:v>-1.5288543716037215</c:v>
                </c:pt>
                <c:pt idx="67">
                  <c:v>-1.521532271332757</c:v>
                </c:pt>
                <c:pt idx="68">
                  <c:v>-1.5139354195609194</c:v>
                </c:pt>
                <c:pt idx="69">
                  <c:v>-1.5060787519723999</c:v>
                </c:pt>
                <c:pt idx="70">
                  <c:v>-1.4979766538349462</c:v>
                </c:pt>
                <c:pt idx="71">
                  <c:v>-1.4896429784659855</c:v>
                </c:pt>
                <c:pt idx="72">
                  <c:v>-1.4810910650954718</c:v>
                </c:pt>
                <c:pt idx="73">
                  <c:v>-1.4723337561451051</c:v>
                </c:pt>
                <c:pt idx="74">
                  <c:v>-1.4633834139429531</c:v>
                </c:pt>
                <c:pt idx="75">
                  <c:v>-1.4542519368918538</c:v>
                </c:pt>
                <c:pt idx="76">
                  <c:v>-1.444950775109386</c:v>
                </c:pt>
                <c:pt idx="77">
                  <c:v>-1.4354909455566183</c:v>
                </c:pt>
                <c:pt idx="78">
                  <c:v>-1.4258830466722692</c:v>
                </c:pt>
                <c:pt idx="79">
                  <c:v>-1.4161372725283616</c:v>
                </c:pt>
                <c:pt idx="80">
                  <c:v>-1.4062634265229552</c:v>
                </c:pt>
                <c:pt idx="81">
                  <c:v>-1.3962709346249909</c:v>
                </c:pt>
                <c:pt idx="82">
                  <c:v>-1.3861688581858265</c:v>
                </c:pt>
                <c:pt idx="83">
                  <c:v>-1.3759659063315293</c:v>
                </c:pt>
                <c:pt idx="84">
                  <c:v>-1.3656704479495752</c:v>
                </c:pt>
                <c:pt idx="85">
                  <c:v>-1.3552905232830974</c:v>
                </c:pt>
                <c:pt idx="86">
                  <c:v>-1.3448338551454753</c:v>
                </c:pt>
                <c:pt idx="87">
                  <c:v>-1.3343078597675526</c:v>
                </c:pt>
                <c:pt idx="88">
                  <c:v>-1.3237196572894496</c:v>
                </c:pt>
                <c:pt idx="89">
                  <c:v>-1.3130760819084748</c:v>
                </c:pt>
                <c:pt idx="90">
                  <c:v>-1.3023836916943352</c:v>
                </c:pt>
                <c:pt idx="91">
                  <c:v>-1.2916487780824089</c:v>
                </c:pt>
                <c:pt idx="92">
                  <c:v>-1.2808773750555484</c:v>
                </c:pt>
                <c:pt idx="93">
                  <c:v>-1.2700752680245231</c:v>
                </c:pt>
                <c:pt idx="94">
                  <c:v>-1.2592480024168555</c:v>
                </c:pt>
                <c:pt idx="95">
                  <c:v>-1.2484008919835397</c:v>
                </c:pt>
                <c:pt idx="96">
                  <c:v>-1.237539026832766</c:v>
                </c:pt>
                <c:pt idx="97">
                  <c:v>-1.2266672811995298</c:v>
                </c:pt>
                <c:pt idx="98">
                  <c:v>-1.2157903209596679</c:v>
                </c:pt>
                <c:pt idx="99">
                  <c:v>-1.2049126108966264</c:v>
                </c:pt>
                <c:pt idx="100">
                  <c:v>-1.1940384217289657</c:v>
                </c:pt>
                <c:pt idx="101">
                  <c:v>-1.1831718369063746</c:v>
                </c:pt>
                <c:pt idx="102">
                  <c:v>-1.1723167591816768</c:v>
                </c:pt>
                <c:pt idx="103">
                  <c:v>-1.1614769169661183</c:v>
                </c:pt>
                <c:pt idx="104">
                  <c:v>-1.1506558704749397</c:v>
                </c:pt>
                <c:pt idx="105">
                  <c:v>-1.1398570176700409</c:v>
                </c:pt>
                <c:pt idx="106">
                  <c:v>-1.1290836000063269</c:v>
                </c:pt>
                <c:pt idx="107">
                  <c:v>-1.1183387079880693</c:v>
                </c:pt>
                <c:pt idx="108">
                  <c:v>-1.1076252865414811</c:v>
                </c:pt>
                <c:pt idx="109">
                  <c:v>-1.0969461402094254</c:v>
                </c:pt>
                <c:pt idx="110">
                  <c:v>-1.08630393817406</c:v>
                </c:pt>
                <c:pt idx="111">
                  <c:v>-1.0757012191129631</c:v>
                </c:pt>
                <c:pt idx="112">
                  <c:v>-1.0651403958941665</c:v>
                </c:pt>
                <c:pt idx="113">
                  <c:v>-1.0546237601153037</c:v>
                </c:pt>
                <c:pt idx="114">
                  <c:v>-1.0441534864919315</c:v>
                </c:pt>
                <c:pt idx="115">
                  <c:v>-1.0337316370999219</c:v>
                </c:pt>
                <c:pt idx="116">
                  <c:v>-1.0233601654766549</c:v>
                </c:pt>
                <c:pt idx="117">
                  <c:v>-1.0130409205855848</c:v>
                </c:pt>
                <c:pt idx="118">
                  <c:v>-1.0027756506486216</c:v>
                </c:pt>
                <c:pt idx="119">
                  <c:v>-0.99256600685062046</c:v>
                </c:pt>
                <c:pt idx="120">
                  <c:v>-0.98241354692010985</c:v>
                </c:pt>
                <c:pt idx="121">
                  <c:v>-0.97231973859030263</c:v>
                </c:pt>
                <c:pt idx="122">
                  <c:v>-0.96228596294424773</c:v>
                </c:pt>
                <c:pt idx="123">
                  <c:v>-0.95231351764791161</c:v>
                </c:pt>
                <c:pt idx="124">
                  <c:v>-0.94240362007480372</c:v>
                </c:pt>
                <c:pt idx="125">
                  <c:v>-0.93255741032569006</c:v>
                </c:pt>
                <c:pt idx="126">
                  <c:v>-0.92277595414678859</c:v>
                </c:pt>
                <c:pt idx="127">
                  <c:v>-0.91306024574975231</c:v>
                </c:pt>
                <c:pt idx="128">
                  <c:v>-0.9034112105366271</c:v>
                </c:pt>
                <c:pt idx="129">
                  <c:v>-0.89382970773288506</c:v>
                </c:pt>
                <c:pt idx="130">
                  <c:v>-0.88431653293150814</c:v>
                </c:pt>
                <c:pt idx="131">
                  <c:v>-0.87487242055101999</c:v>
                </c:pt>
                <c:pt idx="132">
                  <c:v>-0.86549804621028426</c:v>
                </c:pt>
                <c:pt idx="133">
                  <c:v>-0.85619402902273822</c:v>
                </c:pt>
                <c:pt idx="134">
                  <c:v>-0.84696093381273463</c:v>
                </c:pt>
                <c:pt idx="135">
                  <c:v>-0.83779927325648618</c:v>
                </c:pt>
                <c:pt idx="136">
                  <c:v>-0.82870950995009818</c:v>
                </c:pt>
                <c:pt idx="137">
                  <c:v>-0.81969205840704484</c:v>
                </c:pt>
                <c:pt idx="138">
                  <c:v>-0.81074728698741549</c:v>
                </c:pt>
                <c:pt idx="139">
                  <c:v>-0.80187551976112248</c:v>
                </c:pt>
                <c:pt idx="140">
                  <c:v>-0.7930770383072564</c:v>
                </c:pt>
                <c:pt idx="141">
                  <c:v>-0.78435208345165908</c:v>
                </c:pt>
                <c:pt idx="142">
                  <c:v>-0.77570085694473501</c:v>
                </c:pt>
                <c:pt idx="143">
                  <c:v>-0.76712352308145282</c:v>
                </c:pt>
                <c:pt idx="144">
                  <c:v>-0.75862021026542725</c:v>
                </c:pt>
                <c:pt idx="145">
                  <c:v>-0.75019101251891296</c:v>
                </c:pt>
                <c:pt idx="146">
                  <c:v>-0.74183599094047914</c:v>
                </c:pt>
                <c:pt idx="147">
                  <c:v>-0.73355517511207791</c:v>
                </c:pt>
                <c:pt idx="148">
                  <c:v>-0.72534856445716189</c:v>
                </c:pt>
                <c:pt idx="149">
                  <c:v>-0.71721612955146286</c:v>
                </c:pt>
                <c:pt idx="150">
                  <c:v>-0.7091578133879759</c:v>
                </c:pt>
                <c:pt idx="151">
                  <c:v>-0.70117353259765625</c:v>
                </c:pt>
                <c:pt idx="152">
                  <c:v>-0.6932631786272857</c:v>
                </c:pt>
                <c:pt idx="153">
                  <c:v>-0.68542661887591017</c:v>
                </c:pt>
                <c:pt idx="154">
                  <c:v>-0.67766369779121371</c:v>
                </c:pt>
                <c:pt idx="155">
                  <c:v>-0.66997423792715227</c:v>
                </c:pt>
                <c:pt idx="156">
                  <c:v>-0.6623580409641121</c:v>
                </c:pt>
                <c:pt idx="157">
                  <c:v>-0.65481488869283566</c:v>
                </c:pt>
                <c:pt idx="158">
                  <c:v>-0.64734454396331242</c:v>
                </c:pt>
                <c:pt idx="159">
                  <c:v>-0.63994675159977776</c:v>
                </c:pt>
                <c:pt idx="160">
                  <c:v>-0.63262123928295699</c:v>
                </c:pt>
                <c:pt idx="161">
                  <c:v>-0.62536771840062455</c:v>
                </c:pt>
                <c:pt idx="162">
                  <c:v>-0.61818588486752568</c:v>
                </c:pt>
                <c:pt idx="163">
                  <c:v>-0.61107541991569148</c:v>
                </c:pt>
                <c:pt idx="164">
                  <c:v>-0.60403599085610582</c:v>
                </c:pt>
                <c:pt idx="165">
                  <c:v>-0.59706725181268849</c:v>
                </c:pt>
                <c:pt idx="166">
                  <c:v>-0.590168844429517</c:v>
                </c:pt>
                <c:pt idx="167">
                  <c:v>-0.5833403985521598</c:v>
                </c:pt>
                <c:pt idx="168">
                  <c:v>-0.57658153288400127</c:v>
                </c:pt>
                <c:pt idx="169">
                  <c:v>-0.56989185561837874</c:v>
                </c:pt>
                <c:pt idx="170">
                  <c:v>-0.56327096504734109</c:v>
                </c:pt>
                <c:pt idx="171">
                  <c:v>-0.55671845014781207</c:v>
                </c:pt>
                <c:pt idx="172">
                  <c:v>-0.55023389114590715</c:v>
                </c:pt>
                <c:pt idx="173">
                  <c:v>-0.54381686006014329</c:v>
                </c:pt>
                <c:pt idx="174">
                  <c:v>-0.53746692122423745</c:v>
                </c:pt>
                <c:pt idx="175">
                  <c:v>-0.53118363179018868</c:v>
                </c:pt>
                <c:pt idx="176">
                  <c:v>-0.52496654221229866</c:v>
                </c:pt>
                <c:pt idx="177">
                  <c:v>-0.51881519671277176</c:v>
                </c:pt>
                <c:pt idx="178">
                  <c:v>-0.51272913372951856</c:v>
                </c:pt>
                <c:pt idx="179">
                  <c:v>-0.50670788634675779</c:v>
                </c:pt>
                <c:pt idx="180">
                  <c:v>-0.50075098270900154</c:v>
                </c:pt>
                <c:pt idx="181">
                  <c:v>-0.49485794641898007</c:v>
                </c:pt>
                <c:pt idx="182">
                  <c:v>-0.48902829692005245</c:v>
                </c:pt>
                <c:pt idx="183">
                  <c:v>-0.48326154986362868</c:v>
                </c:pt>
                <c:pt idx="184">
                  <c:v>-0.47755721746211449</c:v>
                </c:pt>
                <c:pt idx="185">
                  <c:v>-0.47191480882786091</c:v>
                </c:pt>
                <c:pt idx="186">
                  <c:v>-0.46633383029860886</c:v>
                </c:pt>
                <c:pt idx="187">
                  <c:v>-0.46081378574987814</c:v>
                </c:pt>
                <c:pt idx="188">
                  <c:v>-0.45535417689475183</c:v>
                </c:pt>
                <c:pt idx="189">
                  <c:v>-0.44995450357148403</c:v>
                </c:pt>
                <c:pt idx="190">
                  <c:v>-0.44461426401935478</c:v>
                </c:pt>
                <c:pt idx="191">
                  <c:v>-0.43933295514316578</c:v>
                </c:pt>
                <c:pt idx="192">
                  <c:v>-0.43411007276677493</c:v>
                </c:pt>
                <c:pt idx="193">
                  <c:v>-0.4289451118760455</c:v>
                </c:pt>
                <c:pt idx="194">
                  <c:v>-0.4238375668515737</c:v>
                </c:pt>
                <c:pt idx="195">
                  <c:v>-0.41878693169155001</c:v>
                </c:pt>
                <c:pt idx="196">
                  <c:v>-0.41379270022509418</c:v>
                </c:pt>
                <c:pt idx="197">
                  <c:v>-0.40885436631639771</c:v>
                </c:pt>
                <c:pt idx="198">
                  <c:v>-0.4039714240599912</c:v>
                </c:pt>
                <c:pt idx="199">
                  <c:v>-0.39914336796744665</c:v>
                </c:pt>
                <c:pt idx="200">
                  <c:v>-0.39436969314581388</c:v>
                </c:pt>
                <c:pt idx="201">
                  <c:v>-0.38964989546808226</c:v>
                </c:pt>
                <c:pt idx="202">
                  <c:v>-0.38498347173594555</c:v>
                </c:pt>
                <c:pt idx="203">
                  <c:v>-0.38036991983514234</c:v>
                </c:pt>
                <c:pt idx="204">
                  <c:v>-0.37580873888363364</c:v>
                </c:pt>
                <c:pt idx="205">
                  <c:v>-0.37129942937287042</c:v>
                </c:pt>
                <c:pt idx="206">
                  <c:v>-0.36684149330239679</c:v>
                </c:pt>
                <c:pt idx="207">
                  <c:v>-0.36243443430802735</c:v>
                </c:pt>
                <c:pt idx="208">
                  <c:v>-0.35807775778382306</c:v>
                </c:pt>
                <c:pt idx="209">
                  <c:v>-0.35377097099809379</c:v>
                </c:pt>
                <c:pt idx="210">
                  <c:v>-0.3495135832036374</c:v>
                </c:pt>
                <c:pt idx="211">
                  <c:v>-0.34530510574242168</c:v>
                </c:pt>
                <c:pt idx="212">
                  <c:v>-0.34114505214491758</c:v>
                </c:pt>
                <c:pt idx="213">
                  <c:v>-0.33703293822426683</c:v>
                </c:pt>
                <c:pt idx="214">
                  <c:v>-0.33296828216547519</c:v>
                </c:pt>
                <c:pt idx="215">
                  <c:v>-0.32895060460981884</c:v>
                </c:pt>
                <c:pt idx="216">
                  <c:v>-0.32497942873463087</c:v>
                </c:pt>
                <c:pt idx="217">
                  <c:v>-0.32105428032863964</c:v>
                </c:pt>
                <c:pt idx="218">
                  <c:v>-0.31717468786302377</c:v>
                </c:pt>
                <c:pt idx="219">
                  <c:v>-0.31334018255834317</c:v>
                </c:pt>
                <c:pt idx="220">
                  <c:v>-0.30955029844749565</c:v>
                </c:pt>
                <c:pt idx="221">
                  <c:v>-0.30580457243485043</c:v>
                </c:pt>
                <c:pt idx="222">
                  <c:v>-0.30210254435169753</c:v>
                </c:pt>
                <c:pt idx="223">
                  <c:v>-0.29844375700815684</c:v>
                </c:pt>
                <c:pt idx="224">
                  <c:v>-0.29482775624167756</c:v>
                </c:pt>
                <c:pt idx="225">
                  <c:v>-0.29125409096225269</c:v>
                </c:pt>
                <c:pt idx="226">
                  <c:v>-0.28772231319448188</c:v>
                </c:pt>
                <c:pt idx="227">
                  <c:v>-0.28423197811659678</c:v>
                </c:pt>
                <c:pt idx="228">
                  <c:v>-0.28078264409656883</c:v>
                </c:pt>
                <c:pt idx="229">
                  <c:v>-0.27737387272541042</c:v>
                </c:pt>
                <c:pt idx="230">
                  <c:v>-0.27400522884777767</c:v>
                </c:pt>
                <c:pt idx="231">
                  <c:v>-0.27067628058998283</c:v>
                </c:pt>
                <c:pt idx="232">
                  <c:v>-0.26738659938551235</c:v>
                </c:pt>
                <c:pt idx="233">
                  <c:v>-0.26413575999815886</c:v>
                </c:pt>
                <c:pt idx="234">
                  <c:v>-0.26092334054284833</c:v>
                </c:pt>
                <c:pt idx="235">
                  <c:v>-0.25774892250426557</c:v>
                </c:pt>
                <c:pt idx="236">
                  <c:v>-0.25461209075336022</c:v>
                </c:pt>
                <c:pt idx="237">
                  <c:v>-0.2515124335618209</c:v>
                </c:pt>
                <c:pt idx="238">
                  <c:v>-0.24844954261460045</c:v>
                </c:pt>
                <c:pt idx="239">
                  <c:v>-0.24542301302056888</c:v>
                </c:pt>
                <c:pt idx="240">
                  <c:v>-0.24243244332137659</c:v>
                </c:pt>
                <c:pt idx="241">
                  <c:v>-0.23947743549859538</c:v>
                </c:pt>
                <c:pt idx="242">
                  <c:v>-0.23655759497921561</c:v>
                </c:pt>
                <c:pt idx="243">
                  <c:v>-0.23367253063956356</c:v>
                </c:pt>
                <c:pt idx="244">
                  <c:v>-0.23082185480770942</c:v>
                </c:pt>
                <c:pt idx="245">
                  <c:v>-0.22800518326442723</c:v>
                </c:pt>
                <c:pt idx="246">
                  <c:v>-0.22522213524277479</c:v>
                </c:pt>
                <c:pt idx="247">
                  <c:v>-0.22247233342634534</c:v>
                </c:pt>
                <c:pt idx="248">
                  <c:v>-0.21975540394625723</c:v>
                </c:pt>
                <c:pt idx="249">
                  <c:v>-0.21707097637693212</c:v>
                </c:pt>
                <c:pt idx="250">
                  <c:v>-0.21441868373071943</c:v>
                </c:pt>
                <c:pt idx="251">
                  <c:v>-0.21179816245141653</c:v>
                </c:pt>
                <c:pt idx="252">
                  <c:v>-0.20920905240673543</c:v>
                </c:pt>
                <c:pt idx="253">
                  <c:v>-0.20665099687976765</c:v>
                </c:pt>
                <c:pt idx="254">
                  <c:v>-0.2041236425594895</c:v>
                </c:pt>
                <c:pt idx="255">
                  <c:v>-0.20162663953035584</c:v>
                </c:pt>
                <c:pt idx="256">
                  <c:v>-0.19915964126102728</c:v>
                </c:pt>
                <c:pt idx="257">
                  <c:v>-0.19672230459226628</c:v>
                </c:pt>
                <c:pt idx="258">
                  <c:v>-0.19431428972405207</c:v>
                </c:pt>
                <c:pt idx="259">
                  <c:v>-0.19193526020194587</c:v>
                </c:pt>
                <c:pt idx="260">
                  <c:v>-0.18958488290275316</c:v>
                </c:pt>
                <c:pt idx="261">
                  <c:v>-0.18726282801949601</c:v>
                </c:pt>
                <c:pt idx="262">
                  <c:v>-0.18496876904577131</c:v>
                </c:pt>
                <c:pt idx="263">
                  <c:v>-0.18270238275948675</c:v>
                </c:pt>
                <c:pt idx="264">
                  <c:v>-0.18046334920603763</c:v>
                </c:pt>
                <c:pt idx="265">
                  <c:v>-0.17825135168092707</c:v>
                </c:pt>
                <c:pt idx="266">
                  <c:v>-0.1760660767118965</c:v>
                </c:pt>
                <c:pt idx="267">
                  <c:v>-0.17390721404055998</c:v>
                </c:pt>
                <c:pt idx="268">
                  <c:v>-0.17177445660359569</c:v>
                </c:pt>
                <c:pt idx="269">
                  <c:v>-0.16966750051349755</c:v>
                </c:pt>
                <c:pt idx="270">
                  <c:v>-0.16758604503894464</c:v>
                </c:pt>
                <c:pt idx="271">
                  <c:v>-0.1655297925847812</c:v>
                </c:pt>
                <c:pt idx="272">
                  <c:v>-0.16349844867165725</c:v>
                </c:pt>
                <c:pt idx="273">
                  <c:v>-0.16149172191532357</c:v>
                </c:pt>
                <c:pt idx="274">
                  <c:v>-0.15950932400564477</c:v>
                </c:pt>
                <c:pt idx="275">
                  <c:v>-0.15755096968530752</c:v>
                </c:pt>
                <c:pt idx="276">
                  <c:v>-0.15561637672828021</c:v>
                </c:pt>
                <c:pt idx="277">
                  <c:v>-0.15370526591801334</c:v>
                </c:pt>
                <c:pt idx="278">
                  <c:v>-0.15181736102543192</c:v>
                </c:pt>
                <c:pt idx="279">
                  <c:v>-0.14995238878670833</c:v>
                </c:pt>
                <c:pt idx="280">
                  <c:v>-0.14811007888085681</c:v>
                </c:pt>
                <c:pt idx="281">
                  <c:v>-0.14629016390714072</c:v>
                </c:pt>
                <c:pt idx="282">
                  <c:v>-0.14449237936234313</c:v>
                </c:pt>
                <c:pt idx="283">
                  <c:v>-0.14271646361788543</c:v>
                </c:pt>
                <c:pt idx="284">
                  <c:v>-0.14096215789681987</c:v>
                </c:pt>
                <c:pt idx="285">
                  <c:v>-0.13922920625071836</c:v>
                </c:pt>
                <c:pt idx="286">
                  <c:v>-0.13751735553645589</c:v>
                </c:pt>
                <c:pt idx="287">
                  <c:v>-0.13582635539292312</c:v>
                </c:pt>
                <c:pt idx="288">
                  <c:v>-0.13415595821765064</c:v>
                </c:pt>
                <c:pt idx="289">
                  <c:v>-0.13250591914338836</c:v>
                </c:pt>
                <c:pt idx="290">
                  <c:v>-0.13087599601462835</c:v>
                </c:pt>
                <c:pt idx="291">
                  <c:v>-0.12926594936410229</c:v>
                </c:pt>
                <c:pt idx="292">
                  <c:v>-0.12767554238924095</c:v>
                </c:pt>
                <c:pt idx="293">
                  <c:v>-0.12610454092862641</c:v>
                </c:pt>
                <c:pt idx="294">
                  <c:v>-0.12455271343843495</c:v>
                </c:pt>
                <c:pt idx="295">
                  <c:v>-0.12301983096889263</c:v>
                </c:pt>
                <c:pt idx="296">
                  <c:v>-0.12150566714072976</c:v>
                </c:pt>
                <c:pt idx="297">
                  <c:v>-0.12000999812166908</c:v>
                </c:pt>
                <c:pt idx="298">
                  <c:v>-0.11853260260293494</c:v>
                </c:pt>
                <c:pt idx="299">
                  <c:v>-0.11707326177581205</c:v>
                </c:pt>
                <c:pt idx="300">
                  <c:v>-0.11563175930823413</c:v>
                </c:pt>
                <c:pt idx="301">
                  <c:v>-0.11420788132143678</c:v>
                </c:pt>
                <c:pt idx="302">
                  <c:v>-0.11280141636666118</c:v>
                </c:pt>
                <c:pt idx="303">
                  <c:v>-0.11141215540193415</c:v>
                </c:pt>
                <c:pt idx="304">
                  <c:v>-0.11003989176890702</c:v>
                </c:pt>
                <c:pt idx="305">
                  <c:v>-0.10868442116978114</c:v>
                </c:pt>
                <c:pt idx="306">
                  <c:v>-0.10734554164431087</c:v>
                </c:pt>
                <c:pt idx="307">
                  <c:v>-0.10602305354690439</c:v>
                </c:pt>
                <c:pt idx="308">
                  <c:v>-0.10471675952380584</c:v>
                </c:pt>
                <c:pt idx="309">
                  <c:v>-0.10342646449038448</c:v>
                </c:pt>
                <c:pt idx="310">
                  <c:v>-0.10215197560852483</c:v>
                </c:pt>
                <c:pt idx="311">
                  <c:v>-0.1008931022641226</c:v>
                </c:pt>
                <c:pt idx="312">
                  <c:v>-9.9649656044694321E-2</c:v>
                </c:pt>
                <c:pt idx="313">
                  <c:v>-9.842145071710072E-2</c:v>
                </c:pt>
                <c:pt idx="314">
                  <c:v>-9.7208302205389341E-2</c:v>
                </c:pt>
                <c:pt idx="315">
                  <c:v>-9.6010028568760453E-2</c:v>
                </c:pt>
                <c:pt idx="316">
                  <c:v>-9.4826449979657584E-2</c:v>
                </c:pt>
                <c:pt idx="317">
                  <c:v>-9.3657388701987226E-2</c:v>
                </c:pt>
                <c:pt idx="318">
                  <c:v>-9.2502669069470439E-2</c:v>
                </c:pt>
                <c:pt idx="319">
                  <c:v>-9.1362117464128589E-2</c:v>
                </c:pt>
                <c:pt idx="320">
                  <c:v>-9.0235562294905577E-2</c:v>
                </c:pt>
                <c:pt idx="321">
                  <c:v>-8.9122833976430546E-2</c:v>
                </c:pt>
                <c:pt idx="322">
                  <c:v>-8.8023764907919994E-2</c:v>
                </c:pt>
                <c:pt idx="323">
                  <c:v>-8.6938189452226561E-2</c:v>
                </c:pt>
                <c:pt idx="324">
                  <c:v>-8.5865943915029205E-2</c:v>
                </c:pt>
                <c:pt idx="325">
                  <c:v>-8.4806866524174573E-2</c:v>
                </c:pt>
                <c:pt idx="326">
                  <c:v>-8.3760797409165089E-2</c:v>
                </c:pt>
                <c:pt idx="327">
                  <c:v>-8.2727578580797226E-2</c:v>
                </c:pt>
                <c:pt idx="328">
                  <c:v>-8.1707053910953703E-2</c:v>
                </c:pt>
                <c:pt idx="329">
                  <c:v>-8.0699069112545929E-2</c:v>
                </c:pt>
                <c:pt idx="330">
                  <c:v>-7.9703471719613034E-2</c:v>
                </c:pt>
                <c:pt idx="331">
                  <c:v>-7.8720111067575149E-2</c:v>
                </c:pt>
                <c:pt idx="332">
                  <c:v>-7.7748838273642443E-2</c:v>
                </c:pt>
                <c:pt idx="333">
                  <c:v>-7.6789506217383313E-2</c:v>
                </c:pt>
                <c:pt idx="334">
                  <c:v>-7.5841969521447075E-2</c:v>
                </c:pt>
                <c:pt idx="335">
                  <c:v>-7.4906084532448652E-2</c:v>
                </c:pt>
                <c:pt idx="336">
                  <c:v>-7.3981709302009827E-2</c:v>
                </c:pt>
                <c:pt idx="337">
                  <c:v>-7.3068703567960677E-2</c:v>
                </c:pt>
                <c:pt idx="338">
                  <c:v>-7.216692873570181E-2</c:v>
                </c:pt>
                <c:pt idx="339">
                  <c:v>-7.1276247859725694E-2</c:v>
                </c:pt>
                <c:pt idx="340">
                  <c:v>-7.0396525625298384E-2</c:v>
                </c:pt>
                <c:pt idx="341">
                  <c:v>-6.9527628330303251E-2</c:v>
                </c:pt>
                <c:pt idx="342">
                  <c:v>-6.8669423867243687E-2</c:v>
                </c:pt>
                <c:pt idx="343">
                  <c:v>-6.7821781705407633E-2</c:v>
                </c:pt>
                <c:pt idx="344">
                  <c:v>-6.698457287319276E-2</c:v>
                </c:pt>
                <c:pt idx="345">
                  <c:v>-6.6157669940591066E-2</c:v>
                </c:pt>
                <c:pt idx="346">
                  <c:v>-6.5340947001836527E-2</c:v>
                </c:pt>
                <c:pt idx="347">
                  <c:v>-6.4534279658209598E-2</c:v>
                </c:pt>
                <c:pt idx="348">
                  <c:v>-6.3737545001004495E-2</c:v>
                </c:pt>
                <c:pt idx="349">
                  <c:v>-6.2950621594654838E-2</c:v>
                </c:pt>
                <c:pt idx="350">
                  <c:v>-6.2173389460018443E-2</c:v>
                </c:pt>
                <c:pt idx="351">
                  <c:v>-6.1405730057821864E-2</c:v>
                </c:pt>
                <c:pt idx="352">
                  <c:v>-6.0647526272262935E-2</c:v>
                </c:pt>
                <c:pt idx="353">
                  <c:v>-5.9898662394770381E-2</c:v>
                </c:pt>
                <c:pt idx="354">
                  <c:v>-5.9159024107923008E-2</c:v>
                </c:pt>
                <c:pt idx="355">
                  <c:v>-5.8428498469522992E-2</c:v>
                </c:pt>
                <c:pt idx="356">
                  <c:v>-5.7706973896827628E-2</c:v>
                </c:pt>
                <c:pt idx="357">
                  <c:v>-5.6994340150935789E-2</c:v>
                </c:pt>
                <c:pt idx="358">
                  <c:v>-5.6290488321328609E-2</c:v>
                </c:pt>
                <c:pt idx="359">
                  <c:v>-5.5595310810565984E-2</c:v>
                </c:pt>
                <c:pt idx="360">
                  <c:v>-5.4908701319134896E-2</c:v>
                </c:pt>
                <c:pt idx="361">
                  <c:v>-5.4230554830451472E-2</c:v>
                </c:pt>
                <c:pt idx="362">
                  <c:v>-5.356076759601458E-2</c:v>
                </c:pt>
                <c:pt idx="363">
                  <c:v>-5.289923712071018E-2</c:v>
                </c:pt>
                <c:pt idx="364">
                  <c:v>-5.2245862148266937E-2</c:v>
                </c:pt>
                <c:pt idx="365">
                  <c:v>-5.1600542646860127E-2</c:v>
                </c:pt>
                <c:pt idx="366">
                  <c:v>-5.0963179794864241E-2</c:v>
                </c:pt>
                <c:pt idx="367">
                  <c:v>-5.0333675966754442E-2</c:v>
                </c:pt>
                <c:pt idx="368">
                  <c:v>-4.9711934719152369E-2</c:v>
                </c:pt>
                <c:pt idx="369">
                  <c:v>-4.909786077702008E-2</c:v>
                </c:pt>
                <c:pt idx="370">
                  <c:v>-4.8491360019997404E-2</c:v>
                </c:pt>
                <c:pt idx="371">
                  <c:v>-4.7892339468883119E-2</c:v>
                </c:pt>
                <c:pt idx="372">
                  <c:v>-4.7300707272259886E-2</c:v>
                </c:pt>
                <c:pt idx="373">
                  <c:v>-4.6716372693260212E-2</c:v>
                </c:pt>
                <c:pt idx="374">
                  <c:v>-4.6139246096473102E-2</c:v>
                </c:pt>
                <c:pt idx="375">
                  <c:v>-4.5569238934992061E-2</c:v>
                </c:pt>
                <c:pt idx="376">
                  <c:v>-4.5006263737599229E-2</c:v>
                </c:pt>
                <c:pt idx="377">
                  <c:v>-4.4450234096090238E-2</c:v>
                </c:pt>
                <c:pt idx="378">
                  <c:v>-4.3901064652733517E-2</c:v>
                </c:pt>
                <c:pt idx="379">
                  <c:v>-4.3358671087866528E-2</c:v>
                </c:pt>
                <c:pt idx="380">
                  <c:v>-4.2822970107626007E-2</c:v>
                </c:pt>
                <c:pt idx="381">
                  <c:v>-4.2293879431811739E-2</c:v>
                </c:pt>
                <c:pt idx="382">
                  <c:v>-4.177131778188347E-2</c:v>
                </c:pt>
                <c:pt idx="383">
                  <c:v>-4.1255204869088395E-2</c:v>
                </c:pt>
                <c:pt idx="384">
                  <c:v>-4.0745461382718923E-2</c:v>
                </c:pt>
                <c:pt idx="385">
                  <c:v>-4.0242008978500901E-2</c:v>
                </c:pt>
                <c:pt idx="386">
                  <c:v>-3.9744770267107932E-2</c:v>
                </c:pt>
                <c:pt idx="387">
                  <c:v>-3.925366880280462E-2</c:v>
                </c:pt>
                <c:pt idx="388">
                  <c:v>-3.8768629072214914E-2</c:v>
                </c:pt>
                <c:pt idx="389">
                  <c:v>-3.8289576483214655E-2</c:v>
                </c:pt>
                <c:pt idx="390">
                  <c:v>-3.7816437353949572E-2</c:v>
                </c:pt>
                <c:pt idx="391">
                  <c:v>-3.7349138901974187E-2</c:v>
                </c:pt>
                <c:pt idx="392">
                  <c:v>-3.6887609233513093E-2</c:v>
                </c:pt>
                <c:pt idx="393">
                  <c:v>-3.6431777332843071E-2</c:v>
                </c:pt>
                <c:pt idx="394">
                  <c:v>-3.5981573051793385E-2</c:v>
                </c:pt>
                <c:pt idx="395">
                  <c:v>-3.5536927099365609E-2</c:v>
                </c:pt>
                <c:pt idx="396">
                  <c:v>-3.5097771031469882E-2</c:v>
                </c:pt>
                <c:pt idx="397">
                  <c:v>-3.4664037240777053E-2</c:v>
                </c:pt>
                <c:pt idx="398">
                  <c:v>-3.423565894668705E-2</c:v>
                </c:pt>
                <c:pt idx="399">
                  <c:v>-3.3812570185409167E-2</c:v>
                </c:pt>
                <c:pt idx="400">
                  <c:v>-3.3394705800157194E-2</c:v>
                </c:pt>
                <c:pt idx="401">
                  <c:v>-3.2982001431454952E-2</c:v>
                </c:pt>
                <c:pt idx="402">
                  <c:v>-3.257439350755275E-2</c:v>
                </c:pt>
                <c:pt idx="403">
                  <c:v>-3.2171819234954026E-2</c:v>
                </c:pt>
                <c:pt idx="404">
                  <c:v>-3.1774216589049761E-2</c:v>
                </c:pt>
                <c:pt idx="405">
                  <c:v>-3.1381524304860416E-2</c:v>
                </c:pt>
                <c:pt idx="406">
                  <c:v>-3.0993681867885193E-2</c:v>
                </c:pt>
                <c:pt idx="407">
                  <c:v>-3.0610629505054939E-2</c:v>
                </c:pt>
                <c:pt idx="408">
                  <c:v>-3.0232308175791093E-2</c:v>
                </c:pt>
                <c:pt idx="409">
                  <c:v>-2.9858659563166728E-2</c:v>
                </c:pt>
                <c:pt idx="410">
                  <c:v>-2.948962606516993E-2</c:v>
                </c:pt>
                <c:pt idx="411">
                  <c:v>-2.9125150786069122E-2</c:v>
                </c:pt>
                <c:pt idx="412">
                  <c:v>-2.8765177527877085E-2</c:v>
                </c:pt>
                <c:pt idx="413">
                  <c:v>-2.8409650781915673E-2</c:v>
                </c:pt>
                <c:pt idx="414">
                  <c:v>-2.805851572047734E-2</c:v>
                </c:pt>
                <c:pt idx="415">
                  <c:v>-2.7711718188584315E-2</c:v>
                </c:pt>
                <c:pt idx="416">
                  <c:v>-2.7369204695843953E-2</c:v>
                </c:pt>
                <c:pt idx="417">
                  <c:v>-2.7030922408398807E-2</c:v>
                </c:pt>
                <c:pt idx="418">
                  <c:v>-2.6696819140970648E-2</c:v>
                </c:pt>
                <c:pt idx="419">
                  <c:v>-2.6366843348998505E-2</c:v>
                </c:pt>
                <c:pt idx="420">
                  <c:v>-2.6040944120867156E-2</c:v>
                </c:pt>
                <c:pt idx="421">
                  <c:v>-2.5719071170228591E-2</c:v>
                </c:pt>
                <c:pt idx="422">
                  <c:v>-2.5401174828412244E-2</c:v>
                </c:pt>
                <c:pt idx="423">
                  <c:v>-2.5087206036924905E-2</c:v>
                </c:pt>
                <c:pt idx="424">
                  <c:v>-2.4777116340039138E-2</c:v>
                </c:pt>
                <c:pt idx="425">
                  <c:v>-2.4470857877468579E-2</c:v>
                </c:pt>
                <c:pt idx="426">
                  <c:v>-2.416838337712968E-2</c:v>
                </c:pt>
                <c:pt idx="427">
                  <c:v>-2.3869646147989261E-2</c:v>
                </c:pt>
                <c:pt idx="428">
                  <c:v>-2.3574600072995746E-2</c:v>
                </c:pt>
                <c:pt idx="429">
                  <c:v>-2.3283199602094972E-2</c:v>
                </c:pt>
                <c:pt idx="430">
                  <c:v>-2.2995399745327872E-2</c:v>
                </c:pt>
                <c:pt idx="431">
                  <c:v>-2.2711156066010388E-2</c:v>
                </c:pt>
                <c:pt idx="432">
                  <c:v>-2.2430424673994059E-2</c:v>
                </c:pt>
                <c:pt idx="433">
                  <c:v>-2.2153162219006452E-2</c:v>
                </c:pt>
                <c:pt idx="434">
                  <c:v>-2.187932588407129E-2</c:v>
                </c:pt>
                <c:pt idx="435">
                  <c:v>-2.1608873379006046E-2</c:v>
                </c:pt>
                <c:pt idx="436">
                  <c:v>-2.1341762933997241E-2</c:v>
                </c:pt>
                <c:pt idx="437">
                  <c:v>-2.1077953293252672E-2</c:v>
                </c:pt>
                <c:pt idx="438">
                  <c:v>-2.0817403708728331E-2</c:v>
                </c:pt>
                <c:pt idx="439">
                  <c:v>-2.0560073933930986E-2</c:v>
                </c:pt>
                <c:pt idx="440">
                  <c:v>-2.0305924217794587E-2</c:v>
                </c:pt>
                <c:pt idx="441">
                  <c:v>-2.0054915298629208E-2</c:v>
                </c:pt>
                <c:pt idx="442">
                  <c:v>-1.9807008398143255E-2</c:v>
                </c:pt>
                <c:pt idx="443">
                  <c:v>-1.9562165215536408E-2</c:v>
                </c:pt>
                <c:pt idx="444">
                  <c:v>-1.9320347921663563E-2</c:v>
                </c:pt>
                <c:pt idx="445">
                  <c:v>-1.9081519153268962E-2</c:v>
                </c:pt>
                <c:pt idx="446">
                  <c:v>-1.8845642007288707E-2</c:v>
                </c:pt>
                <c:pt idx="447">
                  <c:v>-1.8612680035222519E-2</c:v>
                </c:pt>
                <c:pt idx="448">
                  <c:v>-1.8382597237572303E-2</c:v>
                </c:pt>
                <c:pt idx="449">
                  <c:v>-1.8155358058347743E-2</c:v>
                </c:pt>
                <c:pt idx="450">
                  <c:v>-1.7930927379638337E-2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157-4322-A906-402F5949963B}"/>
            </c:ext>
          </c:extLst>
        </c:ser>
        <c:ser>
          <c:idx val="2"/>
          <c:order val="2"/>
          <c:tx>
            <c:strRef>
              <c:f>fit_4NN_HCP!$M$18</c:f>
              <c:strCache>
                <c:ptCount val="1"/>
                <c:pt idx="0">
                  <c:v>E(fit)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fit_4NN_HCP!$G$19:$G$469</c:f>
              <c:numCache>
                <c:formatCode>General</c:formatCode>
                <c:ptCount val="451"/>
                <c:pt idx="0">
                  <c:v>2.5754434277272753</c:v>
                </c:pt>
                <c:pt idx="1">
                  <c:v>2.5871501765429752</c:v>
                </c:pt>
                <c:pt idx="2">
                  <c:v>2.5988569253586755</c:v>
                </c:pt>
                <c:pt idx="3">
                  <c:v>2.6105636741743758</c:v>
                </c:pt>
                <c:pt idx="4">
                  <c:v>2.6222704229900753</c:v>
                </c:pt>
                <c:pt idx="5">
                  <c:v>2.6339771718057756</c:v>
                </c:pt>
                <c:pt idx="6">
                  <c:v>2.6456839206214755</c:v>
                </c:pt>
                <c:pt idx="7">
                  <c:v>2.6573906694371758</c:v>
                </c:pt>
                <c:pt idx="8">
                  <c:v>2.6690974182528757</c:v>
                </c:pt>
                <c:pt idx="9">
                  <c:v>2.680804167068576</c:v>
                </c:pt>
                <c:pt idx="10">
                  <c:v>2.6925109158842759</c:v>
                </c:pt>
                <c:pt idx="11">
                  <c:v>2.7042176646999758</c:v>
                </c:pt>
                <c:pt idx="12">
                  <c:v>2.7159244135156762</c:v>
                </c:pt>
                <c:pt idx="13">
                  <c:v>2.727631162331376</c:v>
                </c:pt>
                <c:pt idx="14">
                  <c:v>2.7393379111470759</c:v>
                </c:pt>
                <c:pt idx="15">
                  <c:v>2.7510446599627763</c:v>
                </c:pt>
                <c:pt idx="16">
                  <c:v>2.7627514087784761</c:v>
                </c:pt>
                <c:pt idx="17">
                  <c:v>2.774458157594176</c:v>
                </c:pt>
                <c:pt idx="18">
                  <c:v>2.7861649064098768</c:v>
                </c:pt>
                <c:pt idx="19">
                  <c:v>2.7978716552255762</c:v>
                </c:pt>
                <c:pt idx="20">
                  <c:v>2.8095784040412766</c:v>
                </c:pt>
                <c:pt idx="21">
                  <c:v>2.8212851528569769</c:v>
                </c:pt>
                <c:pt idx="22">
                  <c:v>2.8329919016726768</c:v>
                </c:pt>
                <c:pt idx="23">
                  <c:v>2.8446986504883767</c:v>
                </c:pt>
                <c:pt idx="24">
                  <c:v>2.856405399304077</c:v>
                </c:pt>
                <c:pt idx="25">
                  <c:v>2.8681121481197769</c:v>
                </c:pt>
                <c:pt idx="26">
                  <c:v>2.8798188969354768</c:v>
                </c:pt>
                <c:pt idx="27">
                  <c:v>2.8915256457511771</c:v>
                </c:pt>
                <c:pt idx="28">
                  <c:v>2.903232394566877</c:v>
                </c:pt>
                <c:pt idx="29">
                  <c:v>2.9149391433825778</c:v>
                </c:pt>
                <c:pt idx="30">
                  <c:v>2.9266458921982776</c:v>
                </c:pt>
                <c:pt idx="31">
                  <c:v>2.938352641013978</c:v>
                </c:pt>
                <c:pt idx="32">
                  <c:v>2.9500593898296779</c:v>
                </c:pt>
                <c:pt idx="33">
                  <c:v>2.9617661386453777</c:v>
                </c:pt>
                <c:pt idx="34">
                  <c:v>2.9734728874610781</c:v>
                </c:pt>
                <c:pt idx="35">
                  <c:v>2.9851796362767784</c:v>
                </c:pt>
                <c:pt idx="36">
                  <c:v>2.9968863850924778</c:v>
                </c:pt>
                <c:pt idx="37">
                  <c:v>3.0085931339081782</c:v>
                </c:pt>
                <c:pt idx="38">
                  <c:v>3.0202998827238785</c:v>
                </c:pt>
                <c:pt idx="39">
                  <c:v>3.0320066315395784</c:v>
                </c:pt>
                <c:pt idx="40">
                  <c:v>3.0437133803552783</c:v>
                </c:pt>
                <c:pt idx="41">
                  <c:v>3.0554201291709786</c:v>
                </c:pt>
                <c:pt idx="42">
                  <c:v>3.0671268779866785</c:v>
                </c:pt>
                <c:pt idx="43">
                  <c:v>3.0788336268023784</c:v>
                </c:pt>
                <c:pt idx="44">
                  <c:v>3.0905403756180787</c:v>
                </c:pt>
                <c:pt idx="45">
                  <c:v>3.1022471244337786</c:v>
                </c:pt>
                <c:pt idx="46">
                  <c:v>3.1139538732494785</c:v>
                </c:pt>
                <c:pt idx="47">
                  <c:v>3.1256606220651788</c:v>
                </c:pt>
                <c:pt idx="48">
                  <c:v>3.1373673708808791</c:v>
                </c:pt>
                <c:pt idx="49">
                  <c:v>3.149074119696579</c:v>
                </c:pt>
                <c:pt idx="50">
                  <c:v>3.1607808685122785</c:v>
                </c:pt>
                <c:pt idx="51">
                  <c:v>3.1724876173279788</c:v>
                </c:pt>
                <c:pt idx="52">
                  <c:v>3.1841943661436787</c:v>
                </c:pt>
                <c:pt idx="53">
                  <c:v>3.195901114959379</c:v>
                </c:pt>
                <c:pt idx="54">
                  <c:v>3.2076078637750784</c:v>
                </c:pt>
                <c:pt idx="55">
                  <c:v>3.2193146125907788</c:v>
                </c:pt>
                <c:pt idx="56">
                  <c:v>3.2310213614064787</c:v>
                </c:pt>
                <c:pt idx="57">
                  <c:v>3.242728110222179</c:v>
                </c:pt>
                <c:pt idx="58">
                  <c:v>3.2544348590378789</c:v>
                </c:pt>
                <c:pt idx="59">
                  <c:v>3.2661416078535792</c:v>
                </c:pt>
                <c:pt idx="60">
                  <c:v>3.2778483566692787</c:v>
                </c:pt>
                <c:pt idx="61">
                  <c:v>3.2895551054849794</c:v>
                </c:pt>
                <c:pt idx="62">
                  <c:v>3.3012618543006789</c:v>
                </c:pt>
                <c:pt idx="63">
                  <c:v>3.3129686031163792</c:v>
                </c:pt>
                <c:pt idx="64">
                  <c:v>3.3246753519320795</c:v>
                </c:pt>
                <c:pt idx="65">
                  <c:v>3.3363821007477794</c:v>
                </c:pt>
                <c:pt idx="66">
                  <c:v>3.3480888495634797</c:v>
                </c:pt>
                <c:pt idx="67">
                  <c:v>3.3597955983791796</c:v>
                </c:pt>
                <c:pt idx="68">
                  <c:v>3.37150234719488</c:v>
                </c:pt>
                <c:pt idx="69">
                  <c:v>3.3832090960105794</c:v>
                </c:pt>
                <c:pt idx="70">
                  <c:v>3.3949158448262797</c:v>
                </c:pt>
                <c:pt idx="71">
                  <c:v>3.4066225936419796</c:v>
                </c:pt>
                <c:pt idx="72">
                  <c:v>3.4183293424576799</c:v>
                </c:pt>
                <c:pt idx="73">
                  <c:v>3.4300360912733798</c:v>
                </c:pt>
                <c:pt idx="74">
                  <c:v>3.4417428400890802</c:v>
                </c:pt>
                <c:pt idx="75">
                  <c:v>3.4534495889047796</c:v>
                </c:pt>
                <c:pt idx="76">
                  <c:v>3.4651563377204799</c:v>
                </c:pt>
                <c:pt idx="77">
                  <c:v>3.4768630865361807</c:v>
                </c:pt>
                <c:pt idx="78">
                  <c:v>3.4885698353518801</c:v>
                </c:pt>
                <c:pt idx="79">
                  <c:v>3.5002765841675805</c:v>
                </c:pt>
                <c:pt idx="80">
                  <c:v>3.5119833329832804</c:v>
                </c:pt>
                <c:pt idx="81">
                  <c:v>3.5236900817989807</c:v>
                </c:pt>
                <c:pt idx="82">
                  <c:v>3.5353968306146801</c:v>
                </c:pt>
                <c:pt idx="83">
                  <c:v>3.5471035794303809</c:v>
                </c:pt>
                <c:pt idx="84">
                  <c:v>3.5588103282460803</c:v>
                </c:pt>
                <c:pt idx="85">
                  <c:v>3.5705170770617807</c:v>
                </c:pt>
                <c:pt idx="86">
                  <c:v>3.5822238258774806</c:v>
                </c:pt>
                <c:pt idx="87">
                  <c:v>3.5939305746931809</c:v>
                </c:pt>
                <c:pt idx="88">
                  <c:v>3.6056373235088803</c:v>
                </c:pt>
                <c:pt idx="89">
                  <c:v>3.6173440723245811</c:v>
                </c:pt>
                <c:pt idx="90">
                  <c:v>3.6290508211402814</c:v>
                </c:pt>
                <c:pt idx="91">
                  <c:v>3.6407575699559809</c:v>
                </c:pt>
                <c:pt idx="92">
                  <c:v>3.6524643187716812</c:v>
                </c:pt>
                <c:pt idx="93">
                  <c:v>3.6641710675873811</c:v>
                </c:pt>
                <c:pt idx="94">
                  <c:v>3.6758778164030814</c:v>
                </c:pt>
                <c:pt idx="95">
                  <c:v>3.6875845652187813</c:v>
                </c:pt>
                <c:pt idx="96">
                  <c:v>3.6992913140344816</c:v>
                </c:pt>
                <c:pt idx="97">
                  <c:v>3.7109980628501811</c:v>
                </c:pt>
                <c:pt idx="98">
                  <c:v>3.7227048116658814</c:v>
                </c:pt>
                <c:pt idx="99">
                  <c:v>3.7344115604815813</c:v>
                </c:pt>
                <c:pt idx="100">
                  <c:v>3.7461183092972816</c:v>
                </c:pt>
                <c:pt idx="101">
                  <c:v>3.7578250581129815</c:v>
                </c:pt>
                <c:pt idx="102">
                  <c:v>3.7695318069286818</c:v>
                </c:pt>
                <c:pt idx="103">
                  <c:v>3.7812385557443822</c:v>
                </c:pt>
                <c:pt idx="104">
                  <c:v>3.7929453045600816</c:v>
                </c:pt>
                <c:pt idx="105">
                  <c:v>3.8046520533757824</c:v>
                </c:pt>
                <c:pt idx="106">
                  <c:v>3.8163588021914818</c:v>
                </c:pt>
                <c:pt idx="107">
                  <c:v>3.8280655510071822</c:v>
                </c:pt>
                <c:pt idx="108">
                  <c:v>3.839772299822882</c:v>
                </c:pt>
                <c:pt idx="109">
                  <c:v>3.8514790486385824</c:v>
                </c:pt>
                <c:pt idx="110">
                  <c:v>3.8631857974542823</c:v>
                </c:pt>
                <c:pt idx="111">
                  <c:v>3.8748925462699826</c:v>
                </c:pt>
                <c:pt idx="112">
                  <c:v>3.8865992950856829</c:v>
                </c:pt>
                <c:pt idx="113">
                  <c:v>3.8983060439013824</c:v>
                </c:pt>
                <c:pt idx="114">
                  <c:v>3.9100127927170822</c:v>
                </c:pt>
                <c:pt idx="115">
                  <c:v>3.9217195415327826</c:v>
                </c:pt>
                <c:pt idx="116">
                  <c:v>3.9334262903484829</c:v>
                </c:pt>
                <c:pt idx="117">
                  <c:v>3.9451330391641828</c:v>
                </c:pt>
                <c:pt idx="118">
                  <c:v>3.9568397879798831</c:v>
                </c:pt>
                <c:pt idx="119">
                  <c:v>3.9685465367955826</c:v>
                </c:pt>
                <c:pt idx="120">
                  <c:v>3.9802532856112833</c:v>
                </c:pt>
                <c:pt idx="121">
                  <c:v>3.9919600344269828</c:v>
                </c:pt>
                <c:pt idx="122">
                  <c:v>4.0036667832426831</c:v>
                </c:pt>
                <c:pt idx="123">
                  <c:v>4.0153735320583825</c:v>
                </c:pt>
                <c:pt idx="124">
                  <c:v>4.0270802808740829</c:v>
                </c:pt>
                <c:pt idx="125">
                  <c:v>4.0387870296897832</c:v>
                </c:pt>
                <c:pt idx="126">
                  <c:v>4.0504937785054835</c:v>
                </c:pt>
                <c:pt idx="127">
                  <c:v>4.062200527321183</c:v>
                </c:pt>
                <c:pt idx="128">
                  <c:v>4.0739072761368833</c:v>
                </c:pt>
                <c:pt idx="129">
                  <c:v>4.0856140249525836</c:v>
                </c:pt>
                <c:pt idx="130">
                  <c:v>4.0973207737682831</c:v>
                </c:pt>
                <c:pt idx="131">
                  <c:v>4.1090275225839843</c:v>
                </c:pt>
                <c:pt idx="132">
                  <c:v>4.1207342713996837</c:v>
                </c:pt>
                <c:pt idx="133">
                  <c:v>4.1324410202153841</c:v>
                </c:pt>
                <c:pt idx="134">
                  <c:v>4.1441477690310835</c:v>
                </c:pt>
                <c:pt idx="135">
                  <c:v>4.1558545178467838</c:v>
                </c:pt>
                <c:pt idx="136">
                  <c:v>4.1675612666624833</c:v>
                </c:pt>
                <c:pt idx="137">
                  <c:v>4.1792680154781845</c:v>
                </c:pt>
                <c:pt idx="138">
                  <c:v>4.1909747642938848</c:v>
                </c:pt>
                <c:pt idx="139">
                  <c:v>4.2026815131095843</c:v>
                </c:pt>
                <c:pt idx="140">
                  <c:v>4.2143882619252837</c:v>
                </c:pt>
                <c:pt idx="141">
                  <c:v>4.226095010740984</c:v>
                </c:pt>
                <c:pt idx="142">
                  <c:v>4.2378017595566844</c:v>
                </c:pt>
                <c:pt idx="143">
                  <c:v>4.2495085083723847</c:v>
                </c:pt>
                <c:pt idx="144">
                  <c:v>4.2612152571880841</c:v>
                </c:pt>
                <c:pt idx="145">
                  <c:v>4.2729220060037845</c:v>
                </c:pt>
                <c:pt idx="146">
                  <c:v>4.2846287548194848</c:v>
                </c:pt>
                <c:pt idx="147">
                  <c:v>4.2963355036351842</c:v>
                </c:pt>
                <c:pt idx="148">
                  <c:v>4.3080422524508846</c:v>
                </c:pt>
                <c:pt idx="149">
                  <c:v>4.3197490012665849</c:v>
                </c:pt>
                <c:pt idx="150">
                  <c:v>4.3314557500822852</c:v>
                </c:pt>
                <c:pt idx="151">
                  <c:v>4.3431624988979856</c:v>
                </c:pt>
                <c:pt idx="152">
                  <c:v>4.354869247713685</c:v>
                </c:pt>
                <c:pt idx="153">
                  <c:v>4.3665759965293844</c:v>
                </c:pt>
                <c:pt idx="154">
                  <c:v>4.3782827453450848</c:v>
                </c:pt>
                <c:pt idx="155">
                  <c:v>4.3899894941607851</c:v>
                </c:pt>
                <c:pt idx="156">
                  <c:v>4.4016962429764854</c:v>
                </c:pt>
                <c:pt idx="157">
                  <c:v>4.4134029917921858</c:v>
                </c:pt>
                <c:pt idx="158">
                  <c:v>4.4251097406078852</c:v>
                </c:pt>
                <c:pt idx="159">
                  <c:v>4.4368164894235855</c:v>
                </c:pt>
                <c:pt idx="160">
                  <c:v>4.4485232382392859</c:v>
                </c:pt>
                <c:pt idx="161">
                  <c:v>4.4602299870549853</c:v>
                </c:pt>
                <c:pt idx="162">
                  <c:v>4.4719367358706856</c:v>
                </c:pt>
                <c:pt idx="163">
                  <c:v>4.483643484686386</c:v>
                </c:pt>
                <c:pt idx="164">
                  <c:v>4.4953502335020854</c:v>
                </c:pt>
                <c:pt idx="165">
                  <c:v>4.5070569823177857</c:v>
                </c:pt>
                <c:pt idx="166">
                  <c:v>4.5187637311334852</c:v>
                </c:pt>
                <c:pt idx="167">
                  <c:v>4.5304704799491855</c:v>
                </c:pt>
                <c:pt idx="168">
                  <c:v>4.5421772287648858</c:v>
                </c:pt>
                <c:pt idx="169">
                  <c:v>4.5538839775805862</c:v>
                </c:pt>
                <c:pt idx="170">
                  <c:v>4.5655907263962865</c:v>
                </c:pt>
                <c:pt idx="171">
                  <c:v>4.5772974752119859</c:v>
                </c:pt>
                <c:pt idx="172">
                  <c:v>4.5890042240276863</c:v>
                </c:pt>
                <c:pt idx="173">
                  <c:v>4.6007109728433857</c:v>
                </c:pt>
                <c:pt idx="174">
                  <c:v>4.612417721659086</c:v>
                </c:pt>
                <c:pt idx="175">
                  <c:v>4.6241244704747864</c:v>
                </c:pt>
                <c:pt idx="176">
                  <c:v>4.6358312192904867</c:v>
                </c:pt>
                <c:pt idx="177">
                  <c:v>4.647537968106187</c:v>
                </c:pt>
                <c:pt idx="178">
                  <c:v>4.6592447169218865</c:v>
                </c:pt>
                <c:pt idx="179">
                  <c:v>4.6709514657375868</c:v>
                </c:pt>
                <c:pt idx="180">
                  <c:v>4.6826582145532871</c:v>
                </c:pt>
                <c:pt idx="181">
                  <c:v>4.6943649633689875</c:v>
                </c:pt>
                <c:pt idx="182">
                  <c:v>4.7060717121846869</c:v>
                </c:pt>
                <c:pt idx="183">
                  <c:v>4.7177784610003872</c:v>
                </c:pt>
                <c:pt idx="184">
                  <c:v>4.7294852098160867</c:v>
                </c:pt>
                <c:pt idx="185">
                  <c:v>4.741191958631787</c:v>
                </c:pt>
                <c:pt idx="186">
                  <c:v>4.7528987074474873</c:v>
                </c:pt>
                <c:pt idx="187">
                  <c:v>4.7646054562631877</c:v>
                </c:pt>
                <c:pt idx="188">
                  <c:v>4.7763122050788871</c:v>
                </c:pt>
                <c:pt idx="189">
                  <c:v>4.7880189538945874</c:v>
                </c:pt>
                <c:pt idx="190">
                  <c:v>4.7997257027102878</c:v>
                </c:pt>
                <c:pt idx="191">
                  <c:v>4.8114324515259872</c:v>
                </c:pt>
                <c:pt idx="192">
                  <c:v>4.8231392003416875</c:v>
                </c:pt>
                <c:pt idx="193">
                  <c:v>4.8348459491573879</c:v>
                </c:pt>
                <c:pt idx="194">
                  <c:v>4.8465526979730882</c:v>
                </c:pt>
                <c:pt idx="195">
                  <c:v>4.8582594467887876</c:v>
                </c:pt>
                <c:pt idx="196">
                  <c:v>4.8699661956044871</c:v>
                </c:pt>
                <c:pt idx="197">
                  <c:v>4.8816729444201874</c:v>
                </c:pt>
                <c:pt idx="198">
                  <c:v>4.8933796932358877</c:v>
                </c:pt>
                <c:pt idx="199">
                  <c:v>4.9050864420515881</c:v>
                </c:pt>
                <c:pt idx="200">
                  <c:v>4.9167931908672884</c:v>
                </c:pt>
                <c:pt idx="201">
                  <c:v>4.9284999396829878</c:v>
                </c:pt>
                <c:pt idx="202">
                  <c:v>4.9402066884986882</c:v>
                </c:pt>
                <c:pt idx="203">
                  <c:v>4.9519134373143885</c:v>
                </c:pt>
                <c:pt idx="204">
                  <c:v>4.9636201861300879</c:v>
                </c:pt>
                <c:pt idx="205">
                  <c:v>4.9753269349457883</c:v>
                </c:pt>
                <c:pt idx="206">
                  <c:v>4.9870336837614886</c:v>
                </c:pt>
                <c:pt idx="207">
                  <c:v>4.9987404325771889</c:v>
                </c:pt>
                <c:pt idx="208">
                  <c:v>5.0104471813928892</c:v>
                </c:pt>
                <c:pt idx="209">
                  <c:v>5.0221539302085887</c:v>
                </c:pt>
                <c:pt idx="210">
                  <c:v>5.0338606790242881</c:v>
                </c:pt>
                <c:pt idx="211">
                  <c:v>5.0455674278399885</c:v>
                </c:pt>
                <c:pt idx="212">
                  <c:v>5.0572741766556897</c:v>
                </c:pt>
                <c:pt idx="213">
                  <c:v>5.0689809254713891</c:v>
                </c:pt>
                <c:pt idx="214">
                  <c:v>5.0806876742870886</c:v>
                </c:pt>
                <c:pt idx="215">
                  <c:v>5.0923944231027889</c:v>
                </c:pt>
                <c:pt idx="216">
                  <c:v>5.1041011719184892</c:v>
                </c:pt>
                <c:pt idx="217">
                  <c:v>5.1158079207341887</c:v>
                </c:pt>
                <c:pt idx="218">
                  <c:v>5.127514669549889</c:v>
                </c:pt>
                <c:pt idx="219">
                  <c:v>5.1392214183655893</c:v>
                </c:pt>
                <c:pt idx="220">
                  <c:v>5.1509281671812897</c:v>
                </c:pt>
                <c:pt idx="221">
                  <c:v>5.1626349159969891</c:v>
                </c:pt>
                <c:pt idx="222">
                  <c:v>5.1743416648126885</c:v>
                </c:pt>
                <c:pt idx="223">
                  <c:v>5.1860484136283898</c:v>
                </c:pt>
                <c:pt idx="224">
                  <c:v>5.1977551624440901</c:v>
                </c:pt>
                <c:pt idx="225">
                  <c:v>5.2094619112597904</c:v>
                </c:pt>
                <c:pt idx="226">
                  <c:v>5.2211686600754899</c:v>
                </c:pt>
                <c:pt idx="227">
                  <c:v>5.2328754088911893</c:v>
                </c:pt>
                <c:pt idx="228">
                  <c:v>5.2445821577068896</c:v>
                </c:pt>
                <c:pt idx="229">
                  <c:v>5.25628890652259</c:v>
                </c:pt>
                <c:pt idx="230">
                  <c:v>5.2679956553382903</c:v>
                </c:pt>
                <c:pt idx="231">
                  <c:v>5.2797024041539897</c:v>
                </c:pt>
                <c:pt idx="232">
                  <c:v>5.2914091529696901</c:v>
                </c:pt>
                <c:pt idx="233">
                  <c:v>5.3031159017853904</c:v>
                </c:pt>
                <c:pt idx="234">
                  <c:v>5.3148226506010907</c:v>
                </c:pt>
                <c:pt idx="235">
                  <c:v>5.3265293994167902</c:v>
                </c:pt>
                <c:pt idx="236">
                  <c:v>5.3382361482324905</c:v>
                </c:pt>
                <c:pt idx="237">
                  <c:v>5.3499428970481908</c:v>
                </c:pt>
                <c:pt idx="238">
                  <c:v>5.3616496458638903</c:v>
                </c:pt>
                <c:pt idx="239">
                  <c:v>5.3733563946795906</c:v>
                </c:pt>
                <c:pt idx="240">
                  <c:v>5.38506314349529</c:v>
                </c:pt>
                <c:pt idx="241">
                  <c:v>5.3967698923109904</c:v>
                </c:pt>
                <c:pt idx="242">
                  <c:v>5.4084766411266907</c:v>
                </c:pt>
                <c:pt idx="243">
                  <c:v>5.420183389942391</c:v>
                </c:pt>
                <c:pt idx="244">
                  <c:v>5.4318901387580905</c:v>
                </c:pt>
                <c:pt idx="245">
                  <c:v>5.4435968875737908</c:v>
                </c:pt>
                <c:pt idx="246">
                  <c:v>5.4553036363894911</c:v>
                </c:pt>
                <c:pt idx="247">
                  <c:v>5.4670103852051906</c:v>
                </c:pt>
                <c:pt idx="248">
                  <c:v>5.4787171340208909</c:v>
                </c:pt>
                <c:pt idx="249">
                  <c:v>5.4904238828365912</c:v>
                </c:pt>
                <c:pt idx="250">
                  <c:v>5.5021306316522915</c:v>
                </c:pt>
                <c:pt idx="251">
                  <c:v>5.513837380467991</c:v>
                </c:pt>
                <c:pt idx="252">
                  <c:v>5.5255441292836913</c:v>
                </c:pt>
                <c:pt idx="253">
                  <c:v>5.5372508780993908</c:v>
                </c:pt>
                <c:pt idx="254">
                  <c:v>5.5489576269150911</c:v>
                </c:pt>
                <c:pt idx="255">
                  <c:v>5.5606643757307923</c:v>
                </c:pt>
                <c:pt idx="256">
                  <c:v>5.5723711245464917</c:v>
                </c:pt>
                <c:pt idx="257">
                  <c:v>5.5840778733621912</c:v>
                </c:pt>
                <c:pt idx="258">
                  <c:v>5.5957846221778915</c:v>
                </c:pt>
                <c:pt idx="259">
                  <c:v>5.6074913709935981</c:v>
                </c:pt>
                <c:pt idx="260">
                  <c:v>5.6191981198092922</c:v>
                </c:pt>
                <c:pt idx="261">
                  <c:v>5.6309048686249916</c:v>
                </c:pt>
                <c:pt idx="262">
                  <c:v>5.642611617440692</c:v>
                </c:pt>
                <c:pt idx="263">
                  <c:v>5.6543183662563976</c:v>
                </c:pt>
                <c:pt idx="264">
                  <c:v>5.6660251150720926</c:v>
                </c:pt>
                <c:pt idx="265">
                  <c:v>5.6777318638877921</c:v>
                </c:pt>
                <c:pt idx="266">
                  <c:v>5.6894386127034924</c:v>
                </c:pt>
                <c:pt idx="267">
                  <c:v>5.701145361519198</c:v>
                </c:pt>
                <c:pt idx="268">
                  <c:v>5.712852110334893</c:v>
                </c:pt>
                <c:pt idx="269">
                  <c:v>5.7245588591505925</c:v>
                </c:pt>
                <c:pt idx="270">
                  <c:v>5.7362656079662928</c:v>
                </c:pt>
                <c:pt idx="271">
                  <c:v>5.7479723567819985</c:v>
                </c:pt>
                <c:pt idx="272">
                  <c:v>5.7596791055976926</c:v>
                </c:pt>
                <c:pt idx="273">
                  <c:v>5.7713858544133929</c:v>
                </c:pt>
                <c:pt idx="274">
                  <c:v>5.7830926032290932</c:v>
                </c:pt>
                <c:pt idx="275">
                  <c:v>5.794799352044798</c:v>
                </c:pt>
                <c:pt idx="276">
                  <c:v>5.806506100860493</c:v>
                </c:pt>
                <c:pt idx="277">
                  <c:v>5.8182128496761933</c:v>
                </c:pt>
                <c:pt idx="278">
                  <c:v>5.8299195984918928</c:v>
                </c:pt>
                <c:pt idx="279">
                  <c:v>5.8416263473075993</c:v>
                </c:pt>
                <c:pt idx="280">
                  <c:v>5.8533330961232934</c:v>
                </c:pt>
                <c:pt idx="281">
                  <c:v>5.8650398449389938</c:v>
                </c:pt>
                <c:pt idx="282">
                  <c:v>5.8767465937546994</c:v>
                </c:pt>
                <c:pt idx="283">
                  <c:v>5.8884533425703989</c:v>
                </c:pt>
                <c:pt idx="284">
                  <c:v>5.9001600913860992</c:v>
                </c:pt>
                <c:pt idx="285">
                  <c:v>5.9118668402017933</c:v>
                </c:pt>
                <c:pt idx="286">
                  <c:v>5.9235735890174999</c:v>
                </c:pt>
                <c:pt idx="287">
                  <c:v>5.9352803378331993</c:v>
                </c:pt>
                <c:pt idx="288">
                  <c:v>5.9469870866488987</c:v>
                </c:pt>
                <c:pt idx="289">
                  <c:v>5.9586938354645937</c:v>
                </c:pt>
                <c:pt idx="290">
                  <c:v>5.9704005842802994</c:v>
                </c:pt>
                <c:pt idx="291">
                  <c:v>5.9821073330960006</c:v>
                </c:pt>
                <c:pt idx="292">
                  <c:v>5.9938140819116992</c:v>
                </c:pt>
                <c:pt idx="293">
                  <c:v>6.0055208307273942</c:v>
                </c:pt>
                <c:pt idx="294">
                  <c:v>6.0172275795430998</c:v>
                </c:pt>
                <c:pt idx="295">
                  <c:v>6.0289343283588002</c:v>
                </c:pt>
                <c:pt idx="296">
                  <c:v>6.0406410771744996</c:v>
                </c:pt>
                <c:pt idx="297">
                  <c:v>6.0523478259901937</c:v>
                </c:pt>
                <c:pt idx="298">
                  <c:v>6.0640545748059003</c:v>
                </c:pt>
                <c:pt idx="299">
                  <c:v>6.0757613236216006</c:v>
                </c:pt>
                <c:pt idx="300">
                  <c:v>6.0874680724373</c:v>
                </c:pt>
                <c:pt idx="301">
                  <c:v>6.0991748212529941</c:v>
                </c:pt>
                <c:pt idx="302">
                  <c:v>6.1108815700686998</c:v>
                </c:pt>
                <c:pt idx="303">
                  <c:v>6.122588318884401</c:v>
                </c:pt>
                <c:pt idx="304">
                  <c:v>6.1342950677001005</c:v>
                </c:pt>
                <c:pt idx="305">
                  <c:v>6.1460018165157946</c:v>
                </c:pt>
                <c:pt idx="306">
                  <c:v>6.1577085653315002</c:v>
                </c:pt>
                <c:pt idx="307">
                  <c:v>6.1694153141472006</c:v>
                </c:pt>
                <c:pt idx="308">
                  <c:v>6.1811220629629009</c:v>
                </c:pt>
                <c:pt idx="309">
                  <c:v>6.1928288117786012</c:v>
                </c:pt>
                <c:pt idx="310">
                  <c:v>6.2045355605943007</c:v>
                </c:pt>
                <c:pt idx="311">
                  <c:v>6.216242309410001</c:v>
                </c:pt>
                <c:pt idx="312">
                  <c:v>6.2279490582257013</c:v>
                </c:pt>
                <c:pt idx="313">
                  <c:v>6.2396558070414008</c:v>
                </c:pt>
                <c:pt idx="314">
                  <c:v>6.2513625558571011</c:v>
                </c:pt>
                <c:pt idx="315">
                  <c:v>6.2630693046728014</c:v>
                </c:pt>
                <c:pt idx="316">
                  <c:v>6.2747760534885018</c:v>
                </c:pt>
                <c:pt idx="317">
                  <c:v>6.2864828023042012</c:v>
                </c:pt>
                <c:pt idx="318">
                  <c:v>6.2981895511199015</c:v>
                </c:pt>
                <c:pt idx="319">
                  <c:v>6.309896299935601</c:v>
                </c:pt>
                <c:pt idx="320">
                  <c:v>6.3216030487513013</c:v>
                </c:pt>
                <c:pt idx="321">
                  <c:v>6.3333097975670007</c:v>
                </c:pt>
                <c:pt idx="322">
                  <c:v>6.345016546382702</c:v>
                </c:pt>
                <c:pt idx="323">
                  <c:v>6.3567232951984014</c:v>
                </c:pt>
                <c:pt idx="324">
                  <c:v>6.3684300440141017</c:v>
                </c:pt>
                <c:pt idx="325">
                  <c:v>6.3801367928298021</c:v>
                </c:pt>
                <c:pt idx="326">
                  <c:v>6.3918435416455015</c:v>
                </c:pt>
                <c:pt idx="327">
                  <c:v>6.4035502904612027</c:v>
                </c:pt>
                <c:pt idx="328">
                  <c:v>6.4152570392769022</c:v>
                </c:pt>
                <c:pt idx="329">
                  <c:v>6.4269637880926025</c:v>
                </c:pt>
                <c:pt idx="330">
                  <c:v>6.4386705369083028</c:v>
                </c:pt>
                <c:pt idx="331">
                  <c:v>6.4503772857240014</c:v>
                </c:pt>
                <c:pt idx="332">
                  <c:v>6.4620840345397035</c:v>
                </c:pt>
                <c:pt idx="333">
                  <c:v>6.473790783355402</c:v>
                </c:pt>
                <c:pt idx="334">
                  <c:v>6.4854975321711033</c:v>
                </c:pt>
                <c:pt idx="335">
                  <c:v>6.4972042809868036</c:v>
                </c:pt>
                <c:pt idx="336">
                  <c:v>6.5089110298025021</c:v>
                </c:pt>
                <c:pt idx="337">
                  <c:v>6.5206177786182025</c:v>
                </c:pt>
                <c:pt idx="338">
                  <c:v>6.5323245274339028</c:v>
                </c:pt>
                <c:pt idx="339">
                  <c:v>6.5440312762496022</c:v>
                </c:pt>
                <c:pt idx="340">
                  <c:v>6.5557380250653026</c:v>
                </c:pt>
                <c:pt idx="341">
                  <c:v>6.5674447738810029</c:v>
                </c:pt>
                <c:pt idx="342">
                  <c:v>6.5791515226967032</c:v>
                </c:pt>
                <c:pt idx="343">
                  <c:v>6.5908582715124036</c:v>
                </c:pt>
                <c:pt idx="344">
                  <c:v>6.6025650203281021</c:v>
                </c:pt>
                <c:pt idx="345">
                  <c:v>6.6142717691438042</c:v>
                </c:pt>
                <c:pt idx="346">
                  <c:v>6.6259785179595037</c:v>
                </c:pt>
                <c:pt idx="347">
                  <c:v>6.637685266775204</c:v>
                </c:pt>
                <c:pt idx="348">
                  <c:v>6.6493920155909043</c:v>
                </c:pt>
                <c:pt idx="349">
                  <c:v>6.6610987644066029</c:v>
                </c:pt>
                <c:pt idx="350">
                  <c:v>6.6728055132223032</c:v>
                </c:pt>
                <c:pt idx="351">
                  <c:v>6.6845122620380035</c:v>
                </c:pt>
                <c:pt idx="352">
                  <c:v>6.696219010853703</c:v>
                </c:pt>
                <c:pt idx="353">
                  <c:v>6.7079257596694042</c:v>
                </c:pt>
                <c:pt idx="354">
                  <c:v>6.7196325084851036</c:v>
                </c:pt>
                <c:pt idx="355">
                  <c:v>6.731339257300804</c:v>
                </c:pt>
                <c:pt idx="356">
                  <c:v>6.7430460061165043</c:v>
                </c:pt>
                <c:pt idx="357">
                  <c:v>6.7547527549322037</c:v>
                </c:pt>
                <c:pt idx="358">
                  <c:v>6.7664595037479041</c:v>
                </c:pt>
                <c:pt idx="359">
                  <c:v>6.7781662525636044</c:v>
                </c:pt>
                <c:pt idx="360">
                  <c:v>6.7898730013793047</c:v>
                </c:pt>
                <c:pt idx="361">
                  <c:v>6.801579750195005</c:v>
                </c:pt>
                <c:pt idx="362">
                  <c:v>6.8132864990107036</c:v>
                </c:pt>
                <c:pt idx="363">
                  <c:v>6.8249932478264039</c:v>
                </c:pt>
                <c:pt idx="364">
                  <c:v>6.8366999966421043</c:v>
                </c:pt>
                <c:pt idx="365">
                  <c:v>6.8484067454578037</c:v>
                </c:pt>
                <c:pt idx="366">
                  <c:v>6.8601134942735058</c:v>
                </c:pt>
                <c:pt idx="367">
                  <c:v>6.8718202430892044</c:v>
                </c:pt>
                <c:pt idx="368">
                  <c:v>6.8835269919049047</c:v>
                </c:pt>
                <c:pt idx="369">
                  <c:v>6.895233740720605</c:v>
                </c:pt>
                <c:pt idx="370">
                  <c:v>6.9069404895363045</c:v>
                </c:pt>
                <c:pt idx="371">
                  <c:v>6.9186472383520048</c:v>
                </c:pt>
                <c:pt idx="372">
                  <c:v>6.9303539871677051</c:v>
                </c:pt>
                <c:pt idx="373">
                  <c:v>6.9420607359834037</c:v>
                </c:pt>
                <c:pt idx="374">
                  <c:v>6.9537674847991058</c:v>
                </c:pt>
                <c:pt idx="375">
                  <c:v>6.9654742336148043</c:v>
                </c:pt>
                <c:pt idx="376">
                  <c:v>6.9771809824305047</c:v>
                </c:pt>
                <c:pt idx="377">
                  <c:v>6.988887731246205</c:v>
                </c:pt>
                <c:pt idx="378">
                  <c:v>7.0005944800619062</c:v>
                </c:pt>
                <c:pt idx="379">
                  <c:v>7.0123012288776065</c:v>
                </c:pt>
                <c:pt idx="380">
                  <c:v>7.0240079776933051</c:v>
                </c:pt>
                <c:pt idx="381">
                  <c:v>7.0357147265090054</c:v>
                </c:pt>
                <c:pt idx="382">
                  <c:v>7.0474214753247058</c:v>
                </c:pt>
                <c:pt idx="383">
                  <c:v>7.0591282241404052</c:v>
                </c:pt>
                <c:pt idx="384">
                  <c:v>7.0708349729561064</c:v>
                </c:pt>
                <c:pt idx="385">
                  <c:v>7.0825417217718059</c:v>
                </c:pt>
                <c:pt idx="386">
                  <c:v>7.0942484705875062</c:v>
                </c:pt>
                <c:pt idx="387">
                  <c:v>7.1059552194032065</c:v>
                </c:pt>
                <c:pt idx="388">
                  <c:v>7.1176619682189051</c:v>
                </c:pt>
                <c:pt idx="389">
                  <c:v>7.1293687170346063</c:v>
                </c:pt>
                <c:pt idx="390">
                  <c:v>7.1410754658503066</c:v>
                </c:pt>
                <c:pt idx="391">
                  <c:v>7.1527822146660052</c:v>
                </c:pt>
                <c:pt idx="392">
                  <c:v>7.1644889634817073</c:v>
                </c:pt>
                <c:pt idx="393">
                  <c:v>7.1761957122974058</c:v>
                </c:pt>
                <c:pt idx="394">
                  <c:v>7.1879024611131062</c:v>
                </c:pt>
                <c:pt idx="395">
                  <c:v>7.1996092099288065</c:v>
                </c:pt>
                <c:pt idx="396">
                  <c:v>7.2113159587445059</c:v>
                </c:pt>
                <c:pt idx="397">
                  <c:v>7.2230227075602071</c:v>
                </c:pt>
                <c:pt idx="398">
                  <c:v>7.2347294563759066</c:v>
                </c:pt>
                <c:pt idx="399">
                  <c:v>7.2464362051916069</c:v>
                </c:pt>
                <c:pt idx="400">
                  <c:v>7.2581429540073072</c:v>
                </c:pt>
                <c:pt idx="401">
                  <c:v>7.2698497028230067</c:v>
                </c:pt>
                <c:pt idx="402">
                  <c:v>7.281556451638707</c:v>
                </c:pt>
                <c:pt idx="403">
                  <c:v>7.2932632004544073</c:v>
                </c:pt>
                <c:pt idx="404">
                  <c:v>7.3049699492701059</c:v>
                </c:pt>
                <c:pt idx="405">
                  <c:v>7.316676698085808</c:v>
                </c:pt>
                <c:pt idx="406">
                  <c:v>7.3283834469015066</c:v>
                </c:pt>
                <c:pt idx="407">
                  <c:v>7.3400901957172069</c:v>
                </c:pt>
                <c:pt idx="408">
                  <c:v>7.3517969445329072</c:v>
                </c:pt>
                <c:pt idx="409">
                  <c:v>7.3635036933486067</c:v>
                </c:pt>
                <c:pt idx="410">
                  <c:v>7.3752104421643088</c:v>
                </c:pt>
                <c:pt idx="411">
                  <c:v>7.3869171909800073</c:v>
                </c:pt>
                <c:pt idx="412">
                  <c:v>7.3986239397957076</c:v>
                </c:pt>
                <c:pt idx="413">
                  <c:v>7.410330688611408</c:v>
                </c:pt>
                <c:pt idx="414">
                  <c:v>7.4220374374271074</c:v>
                </c:pt>
                <c:pt idx="415">
                  <c:v>7.4337441862428077</c:v>
                </c:pt>
                <c:pt idx="416">
                  <c:v>7.4454509350585081</c:v>
                </c:pt>
                <c:pt idx="417">
                  <c:v>7.4571576838742066</c:v>
                </c:pt>
                <c:pt idx="418">
                  <c:v>7.4688644326899087</c:v>
                </c:pt>
                <c:pt idx="419">
                  <c:v>7.4805711815056073</c:v>
                </c:pt>
                <c:pt idx="420">
                  <c:v>7.4922779303213076</c:v>
                </c:pt>
                <c:pt idx="421">
                  <c:v>7.5039846791370088</c:v>
                </c:pt>
                <c:pt idx="422">
                  <c:v>7.5156914279527074</c:v>
                </c:pt>
                <c:pt idx="423">
                  <c:v>7.5273981767684077</c:v>
                </c:pt>
                <c:pt idx="424">
                  <c:v>7.5391049255841081</c:v>
                </c:pt>
                <c:pt idx="425">
                  <c:v>7.5508116743998075</c:v>
                </c:pt>
                <c:pt idx="426">
                  <c:v>7.5625184232155087</c:v>
                </c:pt>
                <c:pt idx="427">
                  <c:v>7.5742251720312082</c:v>
                </c:pt>
                <c:pt idx="428">
                  <c:v>7.5859319208469085</c:v>
                </c:pt>
                <c:pt idx="429">
                  <c:v>7.5976386696626088</c:v>
                </c:pt>
                <c:pt idx="430">
                  <c:v>7.6093454184783091</c:v>
                </c:pt>
                <c:pt idx="431">
                  <c:v>7.6210521672940095</c:v>
                </c:pt>
                <c:pt idx="432">
                  <c:v>7.6327589161097089</c:v>
                </c:pt>
                <c:pt idx="433">
                  <c:v>7.6444656649254092</c:v>
                </c:pt>
                <c:pt idx="434">
                  <c:v>7.6561724137411096</c:v>
                </c:pt>
                <c:pt idx="435">
                  <c:v>7.6678791625568081</c:v>
                </c:pt>
                <c:pt idx="436">
                  <c:v>7.6795859113725102</c:v>
                </c:pt>
                <c:pt idx="437">
                  <c:v>7.6912926601882088</c:v>
                </c:pt>
                <c:pt idx="438">
                  <c:v>7.7029994090039082</c:v>
                </c:pt>
                <c:pt idx="439">
                  <c:v>7.7147061578196094</c:v>
                </c:pt>
                <c:pt idx="440">
                  <c:v>7.7264129066353089</c:v>
                </c:pt>
                <c:pt idx="441">
                  <c:v>7.7381196554510092</c:v>
                </c:pt>
                <c:pt idx="442">
                  <c:v>7.7498264042667095</c:v>
                </c:pt>
                <c:pt idx="443">
                  <c:v>7.7615331530824081</c:v>
                </c:pt>
                <c:pt idx="444">
                  <c:v>7.7732399018981102</c:v>
                </c:pt>
                <c:pt idx="445">
                  <c:v>7.7849466507138096</c:v>
                </c:pt>
                <c:pt idx="446">
                  <c:v>7.79665339952951</c:v>
                </c:pt>
                <c:pt idx="447">
                  <c:v>7.8083601483452103</c:v>
                </c:pt>
                <c:pt idx="448">
                  <c:v>7.8200668971609089</c:v>
                </c:pt>
                <c:pt idx="449">
                  <c:v>7.831773645976611</c:v>
                </c:pt>
                <c:pt idx="450">
                  <c:v>7.8434803947923095</c:v>
                </c:pt>
              </c:numCache>
            </c:numRef>
          </c:xVal>
          <c:yVal>
            <c:numRef>
              <c:f>fit_4NN_HCP!$M$19:$M$469</c:f>
              <c:numCache>
                <c:formatCode>General</c:formatCode>
                <c:ptCount val="451"/>
                <c:pt idx="0">
                  <c:v>0.17046515292559761</c:v>
                </c:pt>
                <c:pt idx="1">
                  <c:v>7.161108870136168E-2</c:v>
                </c:pt>
                <c:pt idx="2">
                  <c:v>-2.2942214709558151E-2</c:v>
                </c:pt>
                <c:pt idx="3">
                  <c:v>-0.11334658679284537</c:v>
                </c:pt>
                <c:pt idx="4">
                  <c:v>-0.19974878556415732</c:v>
                </c:pt>
                <c:pt idx="5">
                  <c:v>-0.28229066517498502</c:v>
                </c:pt>
                <c:pt idx="6">
                  <c:v>-0.36110933793604882</c:v>
                </c:pt>
                <c:pt idx="7">
                  <c:v>-0.4363373309475822</c:v>
                </c:pt>
                <c:pt idx="8">
                  <c:v>-0.50810273751910406</c:v>
                </c:pt>
                <c:pt idx="9">
                  <c:v>-0.57652936355514983</c:v>
                </c:pt>
                <c:pt idx="10">
                  <c:v>-0.64173686907710348</c:v>
                </c:pt>
                <c:pt idx="11">
                  <c:v>-0.70384090504555941</c:v>
                </c:pt>
                <c:pt idx="12">
                  <c:v>-0.7629532456418131</c:v>
                </c:pt>
                <c:pt idx="13">
                  <c:v>-0.81918191616168112</c:v>
                </c:pt>
                <c:pt idx="14">
                  <c:v>-0.87263131666953697</c:v>
                </c:pt>
                <c:pt idx="15">
                  <c:v>-0.92340234155533629</c:v>
                </c:pt>
                <c:pt idx="16">
                  <c:v>-0.97159249513247037</c:v>
                </c:pt>
                <c:pt idx="17">
                  <c:v>-1.0172960034096095</c:v>
                </c:pt>
                <c:pt idx="18">
                  <c:v>-1.0606039221650532</c:v>
                </c:pt>
                <c:pt idx="19">
                  <c:v>-1.1016042414476446</c:v>
                </c:pt>
                <c:pt idx="20">
                  <c:v>-1.1403819866242713</c:v>
                </c:pt>
                <c:pt idx="21">
                  <c:v>-1.177019316089492</c:v>
                </c:pt>
                <c:pt idx="22">
                  <c:v>-1.2115956157492564</c:v>
                </c:pt>
                <c:pt idx="23">
                  <c:v>-1.2441875903865878</c:v>
                </c:pt>
                <c:pt idx="24">
                  <c:v>-1.2748693520135119</c:v>
                </c:pt>
                <c:pt idx="25">
                  <c:v>-1.3037125053099521</c:v>
                </c:pt>
                <c:pt idx="26">
                  <c:v>-1.3307862302468836</c:v>
                </c:pt>
                <c:pt idx="27">
                  <c:v>-1.3561573619876519</c:v>
                </c:pt>
                <c:pt idx="28">
                  <c:v>-1.3798904681582687</c:v>
                </c:pt>
                <c:pt idx="29">
                  <c:v>-1.4020479235743344</c:v>
                </c:pt>
                <c:pt idx="30">
                  <c:v>-1.4226899825092612</c:v>
                </c:pt>
                <c:pt idx="31">
                  <c:v>-1.4418748485856527</c:v>
                </c:pt>
                <c:pt idx="32">
                  <c:v>-1.4596587423688372</c:v>
                </c:pt>
                <c:pt idx="33">
                  <c:v>-1.4760959667389508</c:v>
                </c:pt>
                <c:pt idx="34">
                  <c:v>-1.4912389701153119</c:v>
                </c:pt>
                <c:pt idx="35">
                  <c:v>-1.5051384076043937</c:v>
                </c:pt>
                <c:pt idx="36">
                  <c:v>-1.5178432001402502</c:v>
                </c:pt>
                <c:pt idx="37">
                  <c:v>-1.5294005916839395</c:v>
                </c:pt>
                <c:pt idx="38">
                  <c:v>-1.5398562045462396</c:v>
                </c:pt>
                <c:pt idx="39">
                  <c:v>-1.5492540928957914</c:v>
                </c:pt>
                <c:pt idx="40">
                  <c:v>-1.5576367945127052</c:v>
                </c:pt>
                <c:pt idx="41">
                  <c:v>-1.5650453808456353</c:v>
                </c:pt>
                <c:pt idx="42">
                  <c:v>-1.5715195054284046</c:v>
                </c:pt>
                <c:pt idx="43">
                  <c:v>-1.5770974507103421</c:v>
                </c:pt>
                <c:pt idx="44">
                  <c:v>-1.5818161733527052</c:v>
                </c:pt>
                <c:pt idx="45">
                  <c:v>-1.5857113480417868</c:v>
                </c:pt>
                <c:pt idx="46">
                  <c:v>-1.5888174098676193</c:v>
                </c:pt>
                <c:pt idx="47">
                  <c:v>-1.5911675953155342</c:v>
                </c:pt>
                <c:pt idx="48">
                  <c:v>-1.5927939819162826</c:v>
                </c:pt>
                <c:pt idx="49">
                  <c:v>-1.5937275265988557</c:v>
                </c:pt>
                <c:pt idx="50">
                  <c:v>-1.593998102788708</c:v>
                </c:pt>
                <c:pt idx="51">
                  <c:v>-1.5936345362926287</c:v>
                </c:pt>
                <c:pt idx="52">
                  <c:v>-1.592664640010147</c:v>
                </c:pt>
                <c:pt idx="53">
                  <c:v>-1.5911152475100261</c:v>
                </c:pt>
                <c:pt idx="54">
                  <c:v>-1.5890122455091078</c:v>
                </c:pt>
                <c:pt idx="55">
                  <c:v>-1.5863806052895404</c:v>
                </c:pt>
                <c:pt idx="56">
                  <c:v>-1.5832444130892129</c:v>
                </c:pt>
                <c:pt idx="57">
                  <c:v>-1.5796268994990683</c:v>
                </c:pt>
                <c:pt idx="58">
                  <c:v>-1.5755504678998467</c:v>
                </c:pt>
                <c:pt idx="59">
                  <c:v>-1.5710367219697263</c:v>
                </c:pt>
                <c:pt idx="60">
                  <c:v>-1.5661064922932959</c:v>
                </c:pt>
                <c:pt idx="61">
                  <c:v>-1.5607798621012678</c:v>
                </c:pt>
                <c:pt idx="62">
                  <c:v>-1.5550761921693805</c:v>
                </c:pt>
                <c:pt idx="63">
                  <c:v>-1.5490141449039911</c:v>
                </c:pt>
                <c:pt idx="64">
                  <c:v>-1.5426117076409427</c:v>
                </c:pt>
                <c:pt idx="65">
                  <c:v>-1.5358862151834316</c:v>
                </c:pt>
                <c:pt idx="66">
                  <c:v>-1.5288543716037215</c:v>
                </c:pt>
                <c:pt idx="67">
                  <c:v>-1.521532271332757</c:v>
                </c:pt>
                <c:pt idx="68">
                  <c:v>-1.5139354195609194</c:v>
                </c:pt>
                <c:pt idx="69">
                  <c:v>-1.5060787519723999</c:v>
                </c:pt>
                <c:pt idx="70">
                  <c:v>-1.4979766538349462</c:v>
                </c:pt>
                <c:pt idx="71">
                  <c:v>-1.4896429784659855</c:v>
                </c:pt>
                <c:pt idx="72">
                  <c:v>-1.4810910650954718</c:v>
                </c:pt>
                <c:pt idx="73">
                  <c:v>-1.4723337561451051</c:v>
                </c:pt>
                <c:pt idx="74">
                  <c:v>-1.4633834139429531</c:v>
                </c:pt>
                <c:pt idx="75">
                  <c:v>-1.4542519368918538</c:v>
                </c:pt>
                <c:pt idx="76">
                  <c:v>-1.444950775109386</c:v>
                </c:pt>
                <c:pt idx="77">
                  <c:v>-1.4354909455566183</c:v>
                </c:pt>
                <c:pt idx="78">
                  <c:v>-1.4258830466722692</c:v>
                </c:pt>
                <c:pt idx="79">
                  <c:v>-1.4161372725283616</c:v>
                </c:pt>
                <c:pt idx="80">
                  <c:v>-1.4062634265229552</c:v>
                </c:pt>
                <c:pt idx="81">
                  <c:v>-1.3962709346249909</c:v>
                </c:pt>
                <c:pt idx="82">
                  <c:v>-1.3861688581858265</c:v>
                </c:pt>
                <c:pt idx="83">
                  <c:v>-1.3759659063315293</c:v>
                </c:pt>
                <c:pt idx="84">
                  <c:v>-1.3656704479495752</c:v>
                </c:pt>
                <c:pt idx="85">
                  <c:v>-1.3552905232830974</c:v>
                </c:pt>
                <c:pt idx="86">
                  <c:v>-1.3448338551454753</c:v>
                </c:pt>
                <c:pt idx="87">
                  <c:v>-1.3343078597675526</c:v>
                </c:pt>
                <c:pt idx="88">
                  <c:v>-1.3237196572894496</c:v>
                </c:pt>
                <c:pt idx="89">
                  <c:v>-1.3130760819084748</c:v>
                </c:pt>
                <c:pt idx="90">
                  <c:v>-1.3023836916943352</c:v>
                </c:pt>
                <c:pt idx="91">
                  <c:v>-1.2916487780824089</c:v>
                </c:pt>
                <c:pt idx="92">
                  <c:v>-1.2808773750555484</c:v>
                </c:pt>
                <c:pt idx="93">
                  <c:v>-1.2700752680245231</c:v>
                </c:pt>
                <c:pt idx="94">
                  <c:v>-1.2592480024168555</c:v>
                </c:pt>
                <c:pt idx="95">
                  <c:v>-1.2484008919835397</c:v>
                </c:pt>
                <c:pt idx="96">
                  <c:v>-1.237539026832766</c:v>
                </c:pt>
                <c:pt idx="97">
                  <c:v>-1.2266672811995298</c:v>
                </c:pt>
                <c:pt idx="98">
                  <c:v>-1.2157903209596679</c:v>
                </c:pt>
                <c:pt idx="99">
                  <c:v>-1.2049126108966264</c:v>
                </c:pt>
                <c:pt idx="100">
                  <c:v>-1.1940384217289657</c:v>
                </c:pt>
                <c:pt idx="101">
                  <c:v>-1.1831718369063746</c:v>
                </c:pt>
                <c:pt idx="102">
                  <c:v>-1.1723167591816768</c:v>
                </c:pt>
                <c:pt idx="103">
                  <c:v>-1.1614769169661183</c:v>
                </c:pt>
                <c:pt idx="104">
                  <c:v>-1.1506558704749397</c:v>
                </c:pt>
                <c:pt idx="105">
                  <c:v>-1.1398570176700409</c:v>
                </c:pt>
                <c:pt idx="106">
                  <c:v>-1.1290836000063269</c:v>
                </c:pt>
                <c:pt idx="107">
                  <c:v>-1.1183387079880693</c:v>
                </c:pt>
                <c:pt idx="108">
                  <c:v>-1.1076252865414811</c:v>
                </c:pt>
                <c:pt idx="109">
                  <c:v>-1.0969461402094254</c:v>
                </c:pt>
                <c:pt idx="110">
                  <c:v>-1.08630393817406</c:v>
                </c:pt>
                <c:pt idx="111">
                  <c:v>-1.0757012191129631</c:v>
                </c:pt>
                <c:pt idx="112">
                  <c:v>-1.0651403958941665</c:v>
                </c:pt>
                <c:pt idx="113">
                  <c:v>-1.0546237601153037</c:v>
                </c:pt>
                <c:pt idx="114">
                  <c:v>-1.0441534864919315</c:v>
                </c:pt>
                <c:pt idx="115">
                  <c:v>-1.0337316370999219</c:v>
                </c:pt>
                <c:pt idx="116">
                  <c:v>-1.0233601654766549</c:v>
                </c:pt>
                <c:pt idx="117">
                  <c:v>-1.0130409205855848</c:v>
                </c:pt>
                <c:pt idx="118">
                  <c:v>-1.0027756506486216</c:v>
                </c:pt>
                <c:pt idx="119">
                  <c:v>-0.99256600685062046</c:v>
                </c:pt>
                <c:pt idx="120">
                  <c:v>-0.98241354692010985</c:v>
                </c:pt>
                <c:pt idx="121">
                  <c:v>-0.97231973859030263</c:v>
                </c:pt>
                <c:pt idx="122">
                  <c:v>-0.96228596294424773</c:v>
                </c:pt>
                <c:pt idx="123">
                  <c:v>-0.95231351764791161</c:v>
                </c:pt>
                <c:pt idx="124">
                  <c:v>-0.94240362007480372</c:v>
                </c:pt>
                <c:pt idx="125">
                  <c:v>-0.93255741032569006</c:v>
                </c:pt>
                <c:pt idx="126">
                  <c:v>-0.92277595414678859</c:v>
                </c:pt>
                <c:pt idx="127">
                  <c:v>-0.91306024574975231</c:v>
                </c:pt>
                <c:pt idx="128">
                  <c:v>-0.9034112105366271</c:v>
                </c:pt>
                <c:pt idx="129">
                  <c:v>-0.89382970773288506</c:v>
                </c:pt>
                <c:pt idx="130">
                  <c:v>-0.88431653293150814</c:v>
                </c:pt>
                <c:pt idx="131">
                  <c:v>-0.87487242055101999</c:v>
                </c:pt>
                <c:pt idx="132">
                  <c:v>-0.86549804621028426</c:v>
                </c:pt>
                <c:pt idx="133">
                  <c:v>-0.85619402902273822</c:v>
                </c:pt>
                <c:pt idx="134">
                  <c:v>-0.84696093381273463</c:v>
                </c:pt>
                <c:pt idx="135">
                  <c:v>-0.83779927325648618</c:v>
                </c:pt>
                <c:pt idx="136">
                  <c:v>-0.82870950995009818</c:v>
                </c:pt>
                <c:pt idx="137">
                  <c:v>-0.81969205840704484</c:v>
                </c:pt>
                <c:pt idx="138">
                  <c:v>-0.81074728698741549</c:v>
                </c:pt>
                <c:pt idx="139">
                  <c:v>-0.80187551976112248</c:v>
                </c:pt>
                <c:pt idx="140">
                  <c:v>-0.7930770383072564</c:v>
                </c:pt>
                <c:pt idx="141">
                  <c:v>-0.78435208345165908</c:v>
                </c:pt>
                <c:pt idx="142">
                  <c:v>-0.77570085694473501</c:v>
                </c:pt>
                <c:pt idx="143">
                  <c:v>-0.76712352308145282</c:v>
                </c:pt>
                <c:pt idx="144">
                  <c:v>-0.75862021026542725</c:v>
                </c:pt>
                <c:pt idx="145">
                  <c:v>-0.75019101251891296</c:v>
                </c:pt>
                <c:pt idx="146">
                  <c:v>-0.74183599094047914</c:v>
                </c:pt>
                <c:pt idx="147">
                  <c:v>-0.73355517511207791</c:v>
                </c:pt>
                <c:pt idx="148">
                  <c:v>-0.72534856445716189</c:v>
                </c:pt>
                <c:pt idx="149">
                  <c:v>-0.71721612955146286</c:v>
                </c:pt>
                <c:pt idx="150">
                  <c:v>-0.7091578133879759</c:v>
                </c:pt>
                <c:pt idx="151">
                  <c:v>-0.70117353259765625</c:v>
                </c:pt>
                <c:pt idx="152">
                  <c:v>-0.6932631786272857</c:v>
                </c:pt>
                <c:pt idx="153">
                  <c:v>-0.68542661887591017</c:v>
                </c:pt>
                <c:pt idx="154">
                  <c:v>-0.67766369779121371</c:v>
                </c:pt>
                <c:pt idx="155">
                  <c:v>-0.66997423792715227</c:v>
                </c:pt>
                <c:pt idx="156">
                  <c:v>-0.6623580409641121</c:v>
                </c:pt>
                <c:pt idx="157">
                  <c:v>-0.65481488869283566</c:v>
                </c:pt>
                <c:pt idx="158">
                  <c:v>-0.64734454396331242</c:v>
                </c:pt>
                <c:pt idx="159">
                  <c:v>-0.63994675159977776</c:v>
                </c:pt>
                <c:pt idx="160">
                  <c:v>-0.63262123928295699</c:v>
                </c:pt>
                <c:pt idx="161">
                  <c:v>-0.62536771840062455</c:v>
                </c:pt>
                <c:pt idx="162">
                  <c:v>-0.61818588486752568</c:v>
                </c:pt>
                <c:pt idx="163">
                  <c:v>-0.61107541991569148</c:v>
                </c:pt>
                <c:pt idx="164">
                  <c:v>-0.60403599085610582</c:v>
                </c:pt>
                <c:pt idx="165">
                  <c:v>-0.59706725181268849</c:v>
                </c:pt>
                <c:pt idx="166">
                  <c:v>-0.590168844429517</c:v>
                </c:pt>
                <c:pt idx="167">
                  <c:v>-0.5833403985521598</c:v>
                </c:pt>
                <c:pt idx="168">
                  <c:v>-0.57658153288400127</c:v>
                </c:pt>
                <c:pt idx="169">
                  <c:v>-0.56989185561837874</c:v>
                </c:pt>
                <c:pt idx="170">
                  <c:v>-0.56327096504734109</c:v>
                </c:pt>
                <c:pt idx="171">
                  <c:v>-0.55671845014781207</c:v>
                </c:pt>
                <c:pt idx="172">
                  <c:v>-0.55023389114590715</c:v>
                </c:pt>
                <c:pt idx="173">
                  <c:v>-0.54381686006014329</c:v>
                </c:pt>
                <c:pt idx="174">
                  <c:v>-0.53746692122423745</c:v>
                </c:pt>
                <c:pt idx="175">
                  <c:v>-0.53118363179018868</c:v>
                </c:pt>
                <c:pt idx="176">
                  <c:v>-0.52496654221229866</c:v>
                </c:pt>
                <c:pt idx="177">
                  <c:v>-0.51881519671277176</c:v>
                </c:pt>
                <c:pt idx="178">
                  <c:v>-0.51272913372951856</c:v>
                </c:pt>
                <c:pt idx="179">
                  <c:v>-0.50670788634675779</c:v>
                </c:pt>
                <c:pt idx="180">
                  <c:v>-0.50075098270900154</c:v>
                </c:pt>
                <c:pt idx="181">
                  <c:v>-0.49485794641898007</c:v>
                </c:pt>
                <c:pt idx="182">
                  <c:v>-0.48902829692005245</c:v>
                </c:pt>
                <c:pt idx="183">
                  <c:v>-0.48326154986362868</c:v>
                </c:pt>
                <c:pt idx="184">
                  <c:v>-0.47755721746211449</c:v>
                </c:pt>
                <c:pt idx="185">
                  <c:v>-0.47191480882786091</c:v>
                </c:pt>
                <c:pt idx="186">
                  <c:v>-0.46633383029860886</c:v>
                </c:pt>
                <c:pt idx="187">
                  <c:v>-0.46081378574987814</c:v>
                </c:pt>
                <c:pt idx="188">
                  <c:v>-0.45535417689475183</c:v>
                </c:pt>
                <c:pt idx="189">
                  <c:v>-0.44995450357148403</c:v>
                </c:pt>
                <c:pt idx="190">
                  <c:v>-0.44461426401935478</c:v>
                </c:pt>
                <c:pt idx="191">
                  <c:v>-0.43933295514316578</c:v>
                </c:pt>
                <c:pt idx="192">
                  <c:v>-0.43411007276677493</c:v>
                </c:pt>
                <c:pt idx="193">
                  <c:v>-0.4289451118760455</c:v>
                </c:pt>
                <c:pt idx="194">
                  <c:v>-0.4238375668515737</c:v>
                </c:pt>
                <c:pt idx="195">
                  <c:v>-0.41878693169155001</c:v>
                </c:pt>
                <c:pt idx="196">
                  <c:v>-0.41379270022509418</c:v>
                </c:pt>
                <c:pt idx="197">
                  <c:v>-0.40885436631639771</c:v>
                </c:pt>
                <c:pt idx="198">
                  <c:v>-0.4039714240599912</c:v>
                </c:pt>
                <c:pt idx="199">
                  <c:v>-0.39914336796744665</c:v>
                </c:pt>
                <c:pt idx="200">
                  <c:v>-0.39436969314581388</c:v>
                </c:pt>
                <c:pt idx="201">
                  <c:v>-0.38964989546808226</c:v>
                </c:pt>
                <c:pt idx="202">
                  <c:v>-0.38498347173594555</c:v>
                </c:pt>
                <c:pt idx="203">
                  <c:v>-0.38036991983514234</c:v>
                </c:pt>
                <c:pt idx="204">
                  <c:v>-0.37580873888363364</c:v>
                </c:pt>
                <c:pt idx="205">
                  <c:v>-0.37129942937287042</c:v>
                </c:pt>
                <c:pt idx="206">
                  <c:v>-0.36684149330239679</c:v>
                </c:pt>
                <c:pt idx="207">
                  <c:v>-0.36243443430802735</c:v>
                </c:pt>
                <c:pt idx="208">
                  <c:v>-0.35807775778382306</c:v>
                </c:pt>
                <c:pt idx="209">
                  <c:v>-0.35377097099809379</c:v>
                </c:pt>
                <c:pt idx="210">
                  <c:v>-0.3495135832036374</c:v>
                </c:pt>
                <c:pt idx="211">
                  <c:v>-0.34530510574242168</c:v>
                </c:pt>
                <c:pt idx="212">
                  <c:v>-0.34114505214491758</c:v>
                </c:pt>
                <c:pt idx="213">
                  <c:v>-0.33703293822426683</c:v>
                </c:pt>
                <c:pt idx="214">
                  <c:v>-0.33296828216547519</c:v>
                </c:pt>
                <c:pt idx="215">
                  <c:v>-0.32895060460981884</c:v>
                </c:pt>
                <c:pt idx="216">
                  <c:v>-0.32497942873463087</c:v>
                </c:pt>
                <c:pt idx="217">
                  <c:v>-0.32105428032863964</c:v>
                </c:pt>
                <c:pt idx="218">
                  <c:v>-0.31717468786302377</c:v>
                </c:pt>
                <c:pt idx="219">
                  <c:v>-0.31334018255834317</c:v>
                </c:pt>
                <c:pt idx="220">
                  <c:v>-0.30955029844749565</c:v>
                </c:pt>
                <c:pt idx="221">
                  <c:v>-0.30580457243485043</c:v>
                </c:pt>
                <c:pt idx="222">
                  <c:v>-0.30210254435169753</c:v>
                </c:pt>
                <c:pt idx="223">
                  <c:v>-0.29844375700815684</c:v>
                </c:pt>
                <c:pt idx="224">
                  <c:v>-0.29482775624167756</c:v>
                </c:pt>
                <c:pt idx="225">
                  <c:v>-0.29125409096225269</c:v>
                </c:pt>
                <c:pt idx="226">
                  <c:v>-0.28772231319448188</c:v>
                </c:pt>
                <c:pt idx="227">
                  <c:v>-0.28423197811659678</c:v>
                </c:pt>
                <c:pt idx="228">
                  <c:v>-0.28078264409656883</c:v>
                </c:pt>
                <c:pt idx="229">
                  <c:v>-0.27737387272541042</c:v>
                </c:pt>
                <c:pt idx="230">
                  <c:v>-0.27400522884777767</c:v>
                </c:pt>
                <c:pt idx="231">
                  <c:v>-0.27067628058998283</c:v>
                </c:pt>
                <c:pt idx="232">
                  <c:v>-0.26738659938551235</c:v>
                </c:pt>
                <c:pt idx="233">
                  <c:v>-0.26413575999815886</c:v>
                </c:pt>
                <c:pt idx="234">
                  <c:v>-0.26092334054284833</c:v>
                </c:pt>
                <c:pt idx="235">
                  <c:v>-0.25774892250426557</c:v>
                </c:pt>
                <c:pt idx="236">
                  <c:v>-0.25461209075336022</c:v>
                </c:pt>
                <c:pt idx="237">
                  <c:v>-0.2515124335618209</c:v>
                </c:pt>
                <c:pt idx="238">
                  <c:v>-0.24844954261460045</c:v>
                </c:pt>
                <c:pt idx="239">
                  <c:v>-0.24542301302056888</c:v>
                </c:pt>
                <c:pt idx="240">
                  <c:v>-0.24243244332137659</c:v>
                </c:pt>
                <c:pt idx="241">
                  <c:v>-0.23947743549859538</c:v>
                </c:pt>
                <c:pt idx="242">
                  <c:v>-0.23655759497921561</c:v>
                </c:pt>
                <c:pt idx="243">
                  <c:v>-0.23367253063956356</c:v>
                </c:pt>
                <c:pt idx="244">
                  <c:v>-0.23082185480770942</c:v>
                </c:pt>
                <c:pt idx="245">
                  <c:v>-0.22800518326442723</c:v>
                </c:pt>
                <c:pt idx="246">
                  <c:v>-0.22522213524277479</c:v>
                </c:pt>
                <c:pt idx="247">
                  <c:v>-0.22247233342634534</c:v>
                </c:pt>
                <c:pt idx="248">
                  <c:v>-0.21975540394625723</c:v>
                </c:pt>
                <c:pt idx="249">
                  <c:v>-0.21707097637693212</c:v>
                </c:pt>
                <c:pt idx="250">
                  <c:v>-0.21441868373071943</c:v>
                </c:pt>
                <c:pt idx="251">
                  <c:v>-0.21179816245141653</c:v>
                </c:pt>
                <c:pt idx="252">
                  <c:v>-0.20920905240673543</c:v>
                </c:pt>
                <c:pt idx="253">
                  <c:v>-0.20665099687976765</c:v>
                </c:pt>
                <c:pt idx="254">
                  <c:v>-0.2041236425594895</c:v>
                </c:pt>
                <c:pt idx="255">
                  <c:v>-0.20162663953035584</c:v>
                </c:pt>
                <c:pt idx="256">
                  <c:v>-0.19915964126102728</c:v>
                </c:pt>
                <c:pt idx="257">
                  <c:v>-0.19672230459226628</c:v>
                </c:pt>
                <c:pt idx="258">
                  <c:v>-0.19431428972405207</c:v>
                </c:pt>
                <c:pt idx="259">
                  <c:v>-0.19193526020194587</c:v>
                </c:pt>
                <c:pt idx="260">
                  <c:v>-0.18958488290275316</c:v>
                </c:pt>
                <c:pt idx="261">
                  <c:v>-0.18726282801949601</c:v>
                </c:pt>
                <c:pt idx="262">
                  <c:v>-0.18496876904577131</c:v>
                </c:pt>
                <c:pt idx="263">
                  <c:v>-0.18270238275948675</c:v>
                </c:pt>
                <c:pt idx="264">
                  <c:v>-0.18046334920603763</c:v>
                </c:pt>
                <c:pt idx="265">
                  <c:v>-0.17825135168092707</c:v>
                </c:pt>
                <c:pt idx="266">
                  <c:v>-0.1760660767118965</c:v>
                </c:pt>
                <c:pt idx="267">
                  <c:v>-0.17390721404055998</c:v>
                </c:pt>
                <c:pt idx="268">
                  <c:v>-0.17177445660359569</c:v>
                </c:pt>
                <c:pt idx="269">
                  <c:v>-0.16966750051349755</c:v>
                </c:pt>
                <c:pt idx="270">
                  <c:v>-0.16758604503894464</c:v>
                </c:pt>
                <c:pt idx="271">
                  <c:v>-0.1655297925847812</c:v>
                </c:pt>
                <c:pt idx="272">
                  <c:v>-0.16349844867165725</c:v>
                </c:pt>
                <c:pt idx="273">
                  <c:v>-0.16149172191532357</c:v>
                </c:pt>
                <c:pt idx="274">
                  <c:v>-0.15950932400564477</c:v>
                </c:pt>
                <c:pt idx="275">
                  <c:v>-0.15755096968530752</c:v>
                </c:pt>
                <c:pt idx="276">
                  <c:v>-0.15561637672828021</c:v>
                </c:pt>
                <c:pt idx="277">
                  <c:v>-0.15370526591801334</c:v>
                </c:pt>
                <c:pt idx="278">
                  <c:v>-0.15181736102543192</c:v>
                </c:pt>
                <c:pt idx="279">
                  <c:v>-0.14995238878670833</c:v>
                </c:pt>
                <c:pt idx="280">
                  <c:v>-0.14811007888085681</c:v>
                </c:pt>
                <c:pt idx="281">
                  <c:v>-0.14629016390714072</c:v>
                </c:pt>
                <c:pt idx="282">
                  <c:v>-0.14449237936234313</c:v>
                </c:pt>
                <c:pt idx="283">
                  <c:v>-0.14271646361788543</c:v>
                </c:pt>
                <c:pt idx="284">
                  <c:v>-0.14096215789681987</c:v>
                </c:pt>
                <c:pt idx="285">
                  <c:v>-0.13922920625071836</c:v>
                </c:pt>
                <c:pt idx="286">
                  <c:v>-0.13751735553645589</c:v>
                </c:pt>
                <c:pt idx="287">
                  <c:v>-0.13582635539292312</c:v>
                </c:pt>
                <c:pt idx="288">
                  <c:v>-0.13415595821765064</c:v>
                </c:pt>
                <c:pt idx="289">
                  <c:v>-0.13250591914338836</c:v>
                </c:pt>
                <c:pt idx="290">
                  <c:v>-0.13087599601462835</c:v>
                </c:pt>
                <c:pt idx="291">
                  <c:v>-0.12926594936410229</c:v>
                </c:pt>
                <c:pt idx="292">
                  <c:v>-0.12767554238924095</c:v>
                </c:pt>
                <c:pt idx="293">
                  <c:v>-0.12610454092862641</c:v>
                </c:pt>
                <c:pt idx="294">
                  <c:v>-0.12455271343843495</c:v>
                </c:pt>
                <c:pt idx="295">
                  <c:v>-0.12301983096889263</c:v>
                </c:pt>
                <c:pt idx="296">
                  <c:v>-0.12150566714072976</c:v>
                </c:pt>
                <c:pt idx="297">
                  <c:v>-0.12000999812166908</c:v>
                </c:pt>
                <c:pt idx="298">
                  <c:v>-0.11853260260293494</c:v>
                </c:pt>
                <c:pt idx="299">
                  <c:v>-0.11707326177581205</c:v>
                </c:pt>
                <c:pt idx="300">
                  <c:v>-0.11563175930823413</c:v>
                </c:pt>
                <c:pt idx="301">
                  <c:v>-0.11420788132143678</c:v>
                </c:pt>
                <c:pt idx="302">
                  <c:v>-0.11280141636666118</c:v>
                </c:pt>
                <c:pt idx="303">
                  <c:v>-0.11141215540193415</c:v>
                </c:pt>
                <c:pt idx="304">
                  <c:v>-0.11003989176890702</c:v>
                </c:pt>
                <c:pt idx="305">
                  <c:v>-0.10868442116978114</c:v>
                </c:pt>
                <c:pt idx="306">
                  <c:v>-0.10734554164431087</c:v>
                </c:pt>
                <c:pt idx="307">
                  <c:v>-0.10602305354690439</c:v>
                </c:pt>
                <c:pt idx="308">
                  <c:v>-0.10471675952380584</c:v>
                </c:pt>
                <c:pt idx="309">
                  <c:v>-0.10342646449038448</c:v>
                </c:pt>
                <c:pt idx="310">
                  <c:v>-0.10215197560852483</c:v>
                </c:pt>
                <c:pt idx="311">
                  <c:v>-0.1008931022641226</c:v>
                </c:pt>
                <c:pt idx="312">
                  <c:v>-9.9649656044694321E-2</c:v>
                </c:pt>
                <c:pt idx="313">
                  <c:v>-9.842145071710072E-2</c:v>
                </c:pt>
                <c:pt idx="314">
                  <c:v>-9.7208302205389341E-2</c:v>
                </c:pt>
                <c:pt idx="315">
                  <c:v>-9.6010028568760453E-2</c:v>
                </c:pt>
                <c:pt idx="316">
                  <c:v>-9.4826449979657584E-2</c:v>
                </c:pt>
                <c:pt idx="317">
                  <c:v>-9.3657388701987226E-2</c:v>
                </c:pt>
                <c:pt idx="318">
                  <c:v>-9.2502669069470439E-2</c:v>
                </c:pt>
                <c:pt idx="319">
                  <c:v>-9.1362117464128589E-2</c:v>
                </c:pt>
                <c:pt idx="320">
                  <c:v>-9.0235562294905577E-2</c:v>
                </c:pt>
                <c:pt idx="321">
                  <c:v>-8.9122833976430546E-2</c:v>
                </c:pt>
                <c:pt idx="322">
                  <c:v>-8.8023764907919994E-2</c:v>
                </c:pt>
                <c:pt idx="323">
                  <c:v>-8.6938189452226561E-2</c:v>
                </c:pt>
                <c:pt idx="324">
                  <c:v>-8.5865943915029205E-2</c:v>
                </c:pt>
                <c:pt idx="325">
                  <c:v>-8.4806866524174573E-2</c:v>
                </c:pt>
                <c:pt idx="326">
                  <c:v>-8.3760797409165089E-2</c:v>
                </c:pt>
                <c:pt idx="327">
                  <c:v>-8.2727578580797226E-2</c:v>
                </c:pt>
                <c:pt idx="328">
                  <c:v>-8.1707053910953703E-2</c:v>
                </c:pt>
                <c:pt idx="329">
                  <c:v>-8.0699069112545929E-2</c:v>
                </c:pt>
                <c:pt idx="330">
                  <c:v>-7.9703471719613034E-2</c:v>
                </c:pt>
                <c:pt idx="331">
                  <c:v>-7.8720111067575149E-2</c:v>
                </c:pt>
                <c:pt idx="332">
                  <c:v>-7.7748838273642443E-2</c:v>
                </c:pt>
                <c:pt idx="333">
                  <c:v>-7.6789506217383313E-2</c:v>
                </c:pt>
                <c:pt idx="334">
                  <c:v>-7.5841969521447075E-2</c:v>
                </c:pt>
                <c:pt idx="335">
                  <c:v>-7.4906084532448652E-2</c:v>
                </c:pt>
                <c:pt idx="336">
                  <c:v>-7.3981709302009827E-2</c:v>
                </c:pt>
                <c:pt idx="337">
                  <c:v>-7.3068703567960677E-2</c:v>
                </c:pt>
                <c:pt idx="338">
                  <c:v>-7.216692873570181E-2</c:v>
                </c:pt>
                <c:pt idx="339">
                  <c:v>-7.1276247859725694E-2</c:v>
                </c:pt>
                <c:pt idx="340">
                  <c:v>-7.0396525625298384E-2</c:v>
                </c:pt>
                <c:pt idx="341">
                  <c:v>-6.9527628330303251E-2</c:v>
                </c:pt>
                <c:pt idx="342">
                  <c:v>-6.8669423867243687E-2</c:v>
                </c:pt>
                <c:pt idx="343">
                  <c:v>-6.7821781705407633E-2</c:v>
                </c:pt>
                <c:pt idx="344">
                  <c:v>-6.698457287319276E-2</c:v>
                </c:pt>
                <c:pt idx="345">
                  <c:v>-6.6157669940591066E-2</c:v>
                </c:pt>
                <c:pt idx="346">
                  <c:v>-6.5340947001836527E-2</c:v>
                </c:pt>
                <c:pt idx="347">
                  <c:v>-6.4534279658209598E-2</c:v>
                </c:pt>
                <c:pt idx="348">
                  <c:v>-6.3737545001004495E-2</c:v>
                </c:pt>
                <c:pt idx="349">
                  <c:v>-6.2950621594654838E-2</c:v>
                </c:pt>
                <c:pt idx="350">
                  <c:v>-6.2173389460018443E-2</c:v>
                </c:pt>
                <c:pt idx="351">
                  <c:v>-6.1405730057821864E-2</c:v>
                </c:pt>
                <c:pt idx="352">
                  <c:v>-6.0647526272262935E-2</c:v>
                </c:pt>
                <c:pt idx="353">
                  <c:v>-5.9898662394770381E-2</c:v>
                </c:pt>
                <c:pt idx="354">
                  <c:v>-5.9159024107923008E-2</c:v>
                </c:pt>
                <c:pt idx="355">
                  <c:v>-5.8428498469522992E-2</c:v>
                </c:pt>
                <c:pt idx="356">
                  <c:v>-5.7706973896827628E-2</c:v>
                </c:pt>
                <c:pt idx="357">
                  <c:v>-5.6994340150935789E-2</c:v>
                </c:pt>
                <c:pt idx="358">
                  <c:v>-5.6290488321328609E-2</c:v>
                </c:pt>
                <c:pt idx="359">
                  <c:v>-5.5595310810565984E-2</c:v>
                </c:pt>
                <c:pt idx="360">
                  <c:v>-5.4908701319134896E-2</c:v>
                </c:pt>
                <c:pt idx="361">
                  <c:v>-5.4230554830451472E-2</c:v>
                </c:pt>
                <c:pt idx="362">
                  <c:v>-5.356076759601458E-2</c:v>
                </c:pt>
                <c:pt idx="363">
                  <c:v>-5.289923712071018E-2</c:v>
                </c:pt>
                <c:pt idx="364">
                  <c:v>-5.2245862148266937E-2</c:v>
                </c:pt>
                <c:pt idx="365">
                  <c:v>-5.1600542646860127E-2</c:v>
                </c:pt>
                <c:pt idx="366">
                  <c:v>-5.0963179794864241E-2</c:v>
                </c:pt>
                <c:pt idx="367">
                  <c:v>-5.0333675966754442E-2</c:v>
                </c:pt>
                <c:pt idx="368">
                  <c:v>-4.9711934719152369E-2</c:v>
                </c:pt>
                <c:pt idx="369">
                  <c:v>-4.909786077702008E-2</c:v>
                </c:pt>
                <c:pt idx="370">
                  <c:v>-4.8491360019997404E-2</c:v>
                </c:pt>
                <c:pt idx="371">
                  <c:v>-4.7892339468883119E-2</c:v>
                </c:pt>
                <c:pt idx="372">
                  <c:v>-4.7300707272259886E-2</c:v>
                </c:pt>
                <c:pt idx="373">
                  <c:v>-4.6716372693260212E-2</c:v>
                </c:pt>
                <c:pt idx="374">
                  <c:v>-4.6139246096473102E-2</c:v>
                </c:pt>
                <c:pt idx="375">
                  <c:v>-4.5569238934992061E-2</c:v>
                </c:pt>
                <c:pt idx="376">
                  <c:v>-4.5006263737599229E-2</c:v>
                </c:pt>
                <c:pt idx="377">
                  <c:v>-4.4450234096090238E-2</c:v>
                </c:pt>
                <c:pt idx="378">
                  <c:v>-4.3901064652733517E-2</c:v>
                </c:pt>
                <c:pt idx="379">
                  <c:v>-4.3358671087866528E-2</c:v>
                </c:pt>
                <c:pt idx="380">
                  <c:v>-4.2822970107626007E-2</c:v>
                </c:pt>
                <c:pt idx="381">
                  <c:v>-4.2293879431811739E-2</c:v>
                </c:pt>
                <c:pt idx="382">
                  <c:v>-4.177131778188347E-2</c:v>
                </c:pt>
                <c:pt idx="383">
                  <c:v>-4.1255204869088395E-2</c:v>
                </c:pt>
                <c:pt idx="384">
                  <c:v>-4.0745461382718923E-2</c:v>
                </c:pt>
                <c:pt idx="385">
                  <c:v>-4.0242008978500901E-2</c:v>
                </c:pt>
                <c:pt idx="386">
                  <c:v>-3.9744770267107932E-2</c:v>
                </c:pt>
                <c:pt idx="387">
                  <c:v>-3.925366880280462E-2</c:v>
                </c:pt>
                <c:pt idx="388">
                  <c:v>-3.8768629072214914E-2</c:v>
                </c:pt>
                <c:pt idx="389">
                  <c:v>-3.8289576483214655E-2</c:v>
                </c:pt>
                <c:pt idx="390">
                  <c:v>-3.7816437353949572E-2</c:v>
                </c:pt>
                <c:pt idx="391">
                  <c:v>-3.7349138901974187E-2</c:v>
                </c:pt>
                <c:pt idx="392">
                  <c:v>-3.6887609233513093E-2</c:v>
                </c:pt>
                <c:pt idx="393">
                  <c:v>-3.6431777332843071E-2</c:v>
                </c:pt>
                <c:pt idx="394">
                  <c:v>-3.5981573051793385E-2</c:v>
                </c:pt>
                <c:pt idx="395">
                  <c:v>-3.5536927099365609E-2</c:v>
                </c:pt>
                <c:pt idx="396">
                  <c:v>-3.5097771031469882E-2</c:v>
                </c:pt>
                <c:pt idx="397">
                  <c:v>-3.4664037240777053E-2</c:v>
                </c:pt>
                <c:pt idx="398">
                  <c:v>-3.423565894668705E-2</c:v>
                </c:pt>
                <c:pt idx="399">
                  <c:v>-3.3812570185409167E-2</c:v>
                </c:pt>
                <c:pt idx="400">
                  <c:v>-3.3394705800157194E-2</c:v>
                </c:pt>
                <c:pt idx="401">
                  <c:v>-3.2982001431454952E-2</c:v>
                </c:pt>
                <c:pt idx="402">
                  <c:v>-3.257439350755275E-2</c:v>
                </c:pt>
                <c:pt idx="403">
                  <c:v>-3.2171819234954026E-2</c:v>
                </c:pt>
                <c:pt idx="404">
                  <c:v>-3.1774216589049761E-2</c:v>
                </c:pt>
                <c:pt idx="405">
                  <c:v>-3.1381524304860416E-2</c:v>
                </c:pt>
                <c:pt idx="406">
                  <c:v>-3.0993681867885193E-2</c:v>
                </c:pt>
                <c:pt idx="407">
                  <c:v>-3.0610629505054939E-2</c:v>
                </c:pt>
                <c:pt idx="408">
                  <c:v>-3.0232308175791093E-2</c:v>
                </c:pt>
                <c:pt idx="409">
                  <c:v>-2.9858659563166728E-2</c:v>
                </c:pt>
                <c:pt idx="410">
                  <c:v>-2.948962606516993E-2</c:v>
                </c:pt>
                <c:pt idx="411">
                  <c:v>-2.9125150786069122E-2</c:v>
                </c:pt>
                <c:pt idx="412">
                  <c:v>-2.8765177527877085E-2</c:v>
                </c:pt>
                <c:pt idx="413">
                  <c:v>-2.8409650781915673E-2</c:v>
                </c:pt>
                <c:pt idx="414">
                  <c:v>-2.805851572047734E-2</c:v>
                </c:pt>
                <c:pt idx="415">
                  <c:v>-2.7711718188584315E-2</c:v>
                </c:pt>
                <c:pt idx="416">
                  <c:v>-2.7369204695843953E-2</c:v>
                </c:pt>
                <c:pt idx="417">
                  <c:v>-2.7030922408398807E-2</c:v>
                </c:pt>
                <c:pt idx="418">
                  <c:v>-2.6696819140970648E-2</c:v>
                </c:pt>
                <c:pt idx="419">
                  <c:v>-2.6366843348998505E-2</c:v>
                </c:pt>
                <c:pt idx="420">
                  <c:v>-2.6040944120867156E-2</c:v>
                </c:pt>
                <c:pt idx="421">
                  <c:v>-2.5719071170228591E-2</c:v>
                </c:pt>
                <c:pt idx="422">
                  <c:v>-2.5401174828412244E-2</c:v>
                </c:pt>
                <c:pt idx="423">
                  <c:v>-2.5087206036924905E-2</c:v>
                </c:pt>
                <c:pt idx="424">
                  <c:v>-2.4777116340039138E-2</c:v>
                </c:pt>
                <c:pt idx="425">
                  <c:v>-2.4470857877468579E-2</c:v>
                </c:pt>
                <c:pt idx="426">
                  <c:v>-2.416838337712968E-2</c:v>
                </c:pt>
                <c:pt idx="427">
                  <c:v>-2.3869646147989261E-2</c:v>
                </c:pt>
                <c:pt idx="428">
                  <c:v>-2.3574600072995746E-2</c:v>
                </c:pt>
                <c:pt idx="429">
                  <c:v>-2.3283199602094972E-2</c:v>
                </c:pt>
                <c:pt idx="430">
                  <c:v>-2.2995399745327872E-2</c:v>
                </c:pt>
                <c:pt idx="431">
                  <c:v>-2.2711156066010388E-2</c:v>
                </c:pt>
                <c:pt idx="432">
                  <c:v>-2.2430424673994059E-2</c:v>
                </c:pt>
                <c:pt idx="433">
                  <c:v>-2.2153162219006452E-2</c:v>
                </c:pt>
                <c:pt idx="434">
                  <c:v>-2.187932588407129E-2</c:v>
                </c:pt>
                <c:pt idx="435">
                  <c:v>-2.1608873379006046E-2</c:v>
                </c:pt>
                <c:pt idx="436">
                  <c:v>-2.1341762933997241E-2</c:v>
                </c:pt>
                <c:pt idx="437">
                  <c:v>-2.1077953293252672E-2</c:v>
                </c:pt>
                <c:pt idx="438">
                  <c:v>-2.0817403708728331E-2</c:v>
                </c:pt>
                <c:pt idx="439">
                  <c:v>-2.0560073933930986E-2</c:v>
                </c:pt>
                <c:pt idx="440">
                  <c:v>-2.0305924217794587E-2</c:v>
                </c:pt>
                <c:pt idx="441">
                  <c:v>-2.0054915298629208E-2</c:v>
                </c:pt>
                <c:pt idx="442">
                  <c:v>-1.9807008398143255E-2</c:v>
                </c:pt>
                <c:pt idx="443">
                  <c:v>-1.9562165215536408E-2</c:v>
                </c:pt>
                <c:pt idx="444">
                  <c:v>-1.9320347921663563E-2</c:v>
                </c:pt>
                <c:pt idx="445">
                  <c:v>-1.9081519153268962E-2</c:v>
                </c:pt>
                <c:pt idx="446">
                  <c:v>-1.8845642007288707E-2</c:v>
                </c:pt>
                <c:pt idx="447">
                  <c:v>-1.8612680035222519E-2</c:v>
                </c:pt>
                <c:pt idx="448">
                  <c:v>-1.8382597237572303E-2</c:v>
                </c:pt>
                <c:pt idx="449">
                  <c:v>-1.8155358058347743E-2</c:v>
                </c:pt>
                <c:pt idx="450">
                  <c:v>-1.7930927379638337E-2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157-4322-A906-402F594996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Distance, r (Angstrom)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0431210249662197"/>
              <c:y val="0.92937714586767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 val="autoZero"/>
        <c:crossBetween val="midCat"/>
        <c:minorUnit val="0.5"/>
      </c:valAx>
      <c:valAx>
        <c:axId val="206858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Binding energy, Eu</a:t>
                </a:r>
                <a:r>
                  <a:rPr lang="en-US" baseline="0"/>
                  <a:t> (eV/atom)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9469150863184355E-2"/>
              <c:y val="0.23017759546573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754207610841102"/>
          <c:y val="0.69753372092924593"/>
          <c:w val="0.22723277514838947"/>
          <c:h val="0.1736049898236984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9525</xdr:rowOff>
    </xdr:from>
    <xdr:to>
      <xdr:col>4</xdr:col>
      <xdr:colOff>771525</xdr:colOff>
      <xdr:row>28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DC898F19-079C-46A1-B4FE-24BB467D16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809625</xdr:colOff>
      <xdr:row>10</xdr:row>
      <xdr:rowOff>19049</xdr:rowOff>
    </xdr:from>
    <xdr:to>
      <xdr:col>12</xdr:col>
      <xdr:colOff>600075</xdr:colOff>
      <xdr:row>29</xdr:row>
      <xdr:rowOff>209550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6FA888B-76E4-4896-B62E-3F3B0D9AEC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9525</xdr:rowOff>
    </xdr:from>
    <xdr:to>
      <xdr:col>4</xdr:col>
      <xdr:colOff>771525</xdr:colOff>
      <xdr:row>28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851B2ED-5D5D-4C5F-A8E2-820AE1E450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866775</xdr:colOff>
      <xdr:row>10</xdr:row>
      <xdr:rowOff>57149</xdr:rowOff>
    </xdr:from>
    <xdr:to>
      <xdr:col>12</xdr:col>
      <xdr:colOff>657225</xdr:colOff>
      <xdr:row>30</xdr:row>
      <xdr:rowOff>9525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D8704BE-6290-4D3E-92EF-49838E5704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9525</xdr:rowOff>
    </xdr:from>
    <xdr:to>
      <xdr:col>4</xdr:col>
      <xdr:colOff>771525</xdr:colOff>
      <xdr:row>28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B3BBE9A-F775-43D1-9B38-5FEA996DC2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828675</xdr:colOff>
      <xdr:row>10</xdr:row>
      <xdr:rowOff>47624</xdr:rowOff>
    </xdr:from>
    <xdr:to>
      <xdr:col>12</xdr:col>
      <xdr:colOff>619125</xdr:colOff>
      <xdr:row>30</xdr:row>
      <xdr:rowOff>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38502F28-5AA8-4B26-9AC3-E543666140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659DF-F963-484C-BB45-DD03723321EA}">
  <dimension ref="A2:AA469"/>
  <sheetViews>
    <sheetView tabSelected="1" topLeftCell="G3" workbookViewId="0">
      <selection activeCell="X8" sqref="X8"/>
    </sheetView>
  </sheetViews>
  <sheetFormatPr defaultRowHeight="18.75" x14ac:dyDescent="0.4"/>
  <cols>
    <col min="1" max="1" width="14.25" customWidth="1"/>
    <col min="4" max="4" width="18" customWidth="1"/>
    <col min="5" max="5" width="12.875" customWidth="1"/>
    <col min="6" max="6" width="10" bestFit="1" customWidth="1"/>
    <col min="8" max="8" width="9" customWidth="1"/>
    <col min="11" max="11" width="9.625" customWidth="1"/>
    <col min="14" max="14" width="12.375" customWidth="1"/>
    <col min="15" max="15" width="12.25" bestFit="1" customWidth="1"/>
    <col min="18" max="18" width="8.625" customWidth="1"/>
  </cols>
  <sheetData>
    <row r="2" spans="1:27" x14ac:dyDescent="0.4">
      <c r="A2" s="1" t="s">
        <v>186</v>
      </c>
      <c r="B2" s="1" t="s">
        <v>6</v>
      </c>
      <c r="D2" s="1" t="s">
        <v>4</v>
      </c>
      <c r="E2" s="1" t="s">
        <v>6</v>
      </c>
      <c r="K2" s="1" t="s">
        <v>21</v>
      </c>
      <c r="L2" s="1" t="s">
        <v>60</v>
      </c>
      <c r="N2" s="1" t="s">
        <v>21</v>
      </c>
      <c r="O2" s="1" t="s">
        <v>39</v>
      </c>
    </row>
    <row r="3" spans="1:27" x14ac:dyDescent="0.4">
      <c r="A3" s="2" t="s">
        <v>49</v>
      </c>
      <c r="B3" s="1" t="s">
        <v>109</v>
      </c>
      <c r="D3" s="15" t="str">
        <f>A3</f>
        <v>FCC</v>
      </c>
      <c r="E3" s="1" t="str">
        <f>B3</f>
        <v>Cu</v>
      </c>
      <c r="K3" s="15" t="str">
        <f>A3</f>
        <v>FCC</v>
      </c>
      <c r="L3" s="1" t="str">
        <f>B3</f>
        <v>Cu</v>
      </c>
      <c r="N3" s="15" t="str">
        <f>A3</f>
        <v>FCC</v>
      </c>
      <c r="O3" s="1" t="str">
        <f>L3</f>
        <v>Cu</v>
      </c>
      <c r="Q3" s="33" t="s">
        <v>30</v>
      </c>
      <c r="R3" s="24"/>
      <c r="S3" s="24"/>
      <c r="T3" s="24"/>
      <c r="U3" s="24"/>
      <c r="V3" s="24"/>
      <c r="W3" s="24"/>
      <c r="X3" s="24"/>
      <c r="Y3" s="24"/>
      <c r="Z3" s="24"/>
      <c r="AA3" s="25"/>
    </row>
    <row r="4" spans="1:27" x14ac:dyDescent="0.4">
      <c r="A4" s="2" t="s">
        <v>11</v>
      </c>
      <c r="B4" s="51">
        <v>-4.0960000000000001</v>
      </c>
      <c r="D4" s="21" t="s">
        <v>8</v>
      </c>
      <c r="E4" s="4">
        <f>E11</f>
        <v>2.5698679681063976</v>
      </c>
      <c r="F4" t="s">
        <v>188</v>
      </c>
      <c r="K4" s="2" t="s">
        <v>22</v>
      </c>
      <c r="L4" s="4">
        <f>O4</f>
        <v>7.9544788770389214</v>
      </c>
      <c r="N4" s="12" t="s">
        <v>22</v>
      </c>
      <c r="O4" s="4">
        <v>7.9544788770389214</v>
      </c>
      <c r="P4" t="s">
        <v>50</v>
      </c>
      <c r="Q4" s="26" t="s">
        <v>28</v>
      </c>
      <c r="AA4" s="27"/>
    </row>
    <row r="5" spans="1:27" x14ac:dyDescent="0.4">
      <c r="A5" s="2" t="s">
        <v>19</v>
      </c>
      <c r="B5" s="51">
        <v>12.000999999999999</v>
      </c>
      <c r="D5" s="2" t="s">
        <v>3</v>
      </c>
      <c r="E5" s="5">
        <v>0.05</v>
      </c>
      <c r="K5" s="2" t="s">
        <v>23</v>
      </c>
      <c r="L5" s="4">
        <f>O5</f>
        <v>2.7273494069153927</v>
      </c>
      <c r="N5" s="12" t="s">
        <v>23</v>
      </c>
      <c r="O5" s="4">
        <v>2.7273494069153927</v>
      </c>
      <c r="P5" t="s">
        <v>50</v>
      </c>
      <c r="Q5" s="28" t="s">
        <v>29</v>
      </c>
      <c r="R5" s="29">
        <f>L10</f>
        <v>2.5698679681063976</v>
      </c>
      <c r="S5" s="29">
        <f>L4</f>
        <v>7.9544788770389214</v>
      </c>
      <c r="T5" s="29">
        <f>L5</f>
        <v>2.7273494069153927</v>
      </c>
      <c r="U5" s="29">
        <f>L6</f>
        <v>0.18263537010378131</v>
      </c>
      <c r="V5" s="29">
        <f>L7</f>
        <v>1.7508583101436539</v>
      </c>
      <c r="W5" s="30">
        <f>SQRT(4)*$L$10</f>
        <v>5.1397359362127952</v>
      </c>
      <c r="X5" s="30">
        <f>(SQRT(4)*$L$10+SQRT(6)*$L$10)/2</f>
        <v>5.7173005821982317</v>
      </c>
      <c r="Y5" s="31" t="s">
        <v>114</v>
      </c>
      <c r="Z5" s="31" t="str">
        <f>B3</f>
        <v>Cu</v>
      </c>
      <c r="AA5" s="32" t="str">
        <f>B3</f>
        <v>Cu</v>
      </c>
    </row>
    <row r="6" spans="1:27" x14ac:dyDescent="0.4">
      <c r="A6" s="2" t="s">
        <v>0</v>
      </c>
      <c r="B6" s="1">
        <v>0.86199999999999999</v>
      </c>
      <c r="D6" s="2" t="s">
        <v>13</v>
      </c>
      <c r="E6" s="1">
        <v>12</v>
      </c>
      <c r="F6" t="s">
        <v>277</v>
      </c>
      <c r="K6" s="2" t="s">
        <v>26</v>
      </c>
      <c r="L6" s="4">
        <f>O6</f>
        <v>0.18263537010378131</v>
      </c>
      <c r="N6" s="12" t="s">
        <v>26</v>
      </c>
      <c r="O6" s="4">
        <v>0.18263537010378131</v>
      </c>
      <c r="P6" t="s">
        <v>50</v>
      </c>
    </row>
    <row r="7" spans="1:27" x14ac:dyDescent="0.4">
      <c r="A7" s="65" t="s">
        <v>1</v>
      </c>
      <c r="B7" s="5">
        <v>2.2709999999999999</v>
      </c>
      <c r="C7" t="s">
        <v>270</v>
      </c>
      <c r="D7" s="2" t="s">
        <v>31</v>
      </c>
      <c r="E7" s="1">
        <v>4</v>
      </c>
      <c r="F7" t="s">
        <v>278</v>
      </c>
      <c r="K7" s="2" t="s">
        <v>27</v>
      </c>
      <c r="L7" s="4">
        <f>O7</f>
        <v>1.7508583101436539</v>
      </c>
      <c r="N7" s="12" t="s">
        <v>27</v>
      </c>
      <c r="O7" s="4">
        <v>1.7508583101436539</v>
      </c>
      <c r="P7" t="s">
        <v>50</v>
      </c>
      <c r="Q7" s="23" t="s">
        <v>40</v>
      </c>
      <c r="R7" s="24"/>
      <c r="S7" s="24"/>
      <c r="T7" s="24"/>
      <c r="U7" s="24"/>
      <c r="V7" s="24"/>
      <c r="W7" s="24"/>
      <c r="X7" s="24"/>
      <c r="Y7" s="24"/>
      <c r="Z7" s="24"/>
      <c r="AA7" s="25"/>
    </row>
    <row r="8" spans="1:27" x14ac:dyDescent="0.4">
      <c r="D8" s="2" t="s">
        <v>33</v>
      </c>
      <c r="E8" s="4">
        <f>SQRT(2)</f>
        <v>1.4142135623730951</v>
      </c>
      <c r="F8" t="s">
        <v>279</v>
      </c>
      <c r="Q8" s="26" t="s">
        <v>283</v>
      </c>
      <c r="AA8" s="27"/>
    </row>
    <row r="9" spans="1:27" x14ac:dyDescent="0.4">
      <c r="A9" s="11" t="s">
        <v>20</v>
      </c>
      <c r="K9" s="3" t="s">
        <v>13</v>
      </c>
      <c r="L9" s="1">
        <f>E6</f>
        <v>12</v>
      </c>
      <c r="M9" t="s">
        <v>277</v>
      </c>
      <c r="N9" s="3" t="s">
        <v>70</v>
      </c>
      <c r="O9" s="1">
        <f>O4/O5</f>
        <v>2.916560253288325</v>
      </c>
      <c r="Q9" s="28" t="s">
        <v>29</v>
      </c>
      <c r="R9" s="29">
        <f>L10</f>
        <v>2.5698679681063976</v>
      </c>
      <c r="S9" s="29">
        <f>O4</f>
        <v>7.9544788770389214</v>
      </c>
      <c r="T9" s="29">
        <f>O5</f>
        <v>2.7273494069153927</v>
      </c>
      <c r="U9" s="29">
        <f>O6</f>
        <v>0.18263537010378131</v>
      </c>
      <c r="V9" s="29">
        <f>O7</f>
        <v>1.7508583101436539</v>
      </c>
      <c r="W9" s="30">
        <f>SQRT(4)*$L$10</f>
        <v>5.1397359362127952</v>
      </c>
      <c r="X9" s="30">
        <f>(SQRT(4)*$L$10+SQRT(6)*$L$10)/2</f>
        <v>5.7173005821982317</v>
      </c>
      <c r="Y9" s="31" t="s">
        <v>114</v>
      </c>
      <c r="Z9" s="31" t="str">
        <f>B3</f>
        <v>Cu</v>
      </c>
      <c r="AA9" s="32" t="str">
        <f>B3</f>
        <v>Cu</v>
      </c>
    </row>
    <row r="10" spans="1:27" x14ac:dyDescent="0.4">
      <c r="A10" s="1" t="s">
        <v>34</v>
      </c>
      <c r="B10" s="1" t="s">
        <v>7</v>
      </c>
      <c r="D10" s="1" t="s">
        <v>5</v>
      </c>
      <c r="E10" s="1" t="s">
        <v>7</v>
      </c>
      <c r="K10" s="3" t="s">
        <v>24</v>
      </c>
      <c r="L10" s="4">
        <f>$E$11</f>
        <v>2.5698679681063976</v>
      </c>
      <c r="M10" t="s">
        <v>32</v>
      </c>
      <c r="N10" s="3" t="s">
        <v>260</v>
      </c>
      <c r="O10" s="1">
        <f>((SQRT(O9))^3/(O9-1)+(SQRT(1/O9)^3/(1/O9-1))-2)/6</f>
        <v>4.8890783063893974E-2</v>
      </c>
    </row>
    <row r="11" spans="1:27" x14ac:dyDescent="0.4">
      <c r="A11" s="3" t="s">
        <v>35</v>
      </c>
      <c r="B11" s="4">
        <f>($B$5*$E$7)^(1/3)</f>
        <v>3.6343421340042563</v>
      </c>
      <c r="D11" s="3" t="s">
        <v>8</v>
      </c>
      <c r="E11" s="4">
        <f>$B$11/$E$8</f>
        <v>2.5698679681063976</v>
      </c>
      <c r="F11" t="s">
        <v>280</v>
      </c>
      <c r="N11" s="64" t="s">
        <v>264</v>
      </c>
      <c r="O11" s="20">
        <f>G119</f>
        <v>3.1088908226857033</v>
      </c>
      <c r="Q11" s="34" t="s">
        <v>44</v>
      </c>
      <c r="R11" s="24"/>
      <c r="S11" s="24"/>
      <c r="T11" s="24"/>
      <c r="U11" s="24"/>
      <c r="V11" s="24"/>
      <c r="W11" s="24"/>
      <c r="X11" s="24"/>
      <c r="Y11" s="24"/>
      <c r="Z11" s="24"/>
      <c r="AA11" s="25"/>
    </row>
    <row r="12" spans="1:27" x14ac:dyDescent="0.4">
      <c r="A12" s="3" t="s">
        <v>36</v>
      </c>
      <c r="B12" s="4">
        <f>(4*$B$5*$E$7/3)^(1/3)</f>
        <v>4.0001111080248339</v>
      </c>
      <c r="D12" s="3" t="s">
        <v>2</v>
      </c>
      <c r="E12" s="4">
        <f>(9*$B$6*$B$5/(-$B$4))^(1/2)</f>
        <v>4.7676419399917975</v>
      </c>
      <c r="N12" t="s">
        <v>269</v>
      </c>
      <c r="Q12" s="26" t="s">
        <v>42</v>
      </c>
      <c r="AA12" s="27"/>
    </row>
    <row r="13" spans="1:27" x14ac:dyDescent="0.4">
      <c r="D13" s="3" t="s">
        <v>10</v>
      </c>
      <c r="E13" s="4">
        <f>$E$12*($E$4/$E$11-1)</f>
        <v>0</v>
      </c>
      <c r="Q13" s="26" t="s">
        <v>43</v>
      </c>
      <c r="AA13" s="27"/>
    </row>
    <row r="14" spans="1:27" x14ac:dyDescent="0.4">
      <c r="A14" s="3" t="s">
        <v>102</v>
      </c>
      <c r="B14" s="1">
        <f>(B7-1)/(2*E12)-1/3</f>
        <v>-0.20003892741972704</v>
      </c>
      <c r="D14" s="3" t="s">
        <v>14</v>
      </c>
      <c r="E14" s="4">
        <f>-(1+$E$13+$E$5*$E$13^3)*EXP(-$E$13)</f>
        <v>-1</v>
      </c>
      <c r="Q14" s="28" t="s">
        <v>46</v>
      </c>
      <c r="R14" s="31"/>
      <c r="S14" s="31"/>
      <c r="T14" s="31"/>
      <c r="U14" s="31"/>
      <c r="V14" s="31"/>
      <c r="W14" s="31"/>
      <c r="X14" s="31"/>
      <c r="Y14" s="31"/>
      <c r="Z14" s="31"/>
      <c r="AA14" s="32"/>
    </row>
    <row r="15" spans="1:27" x14ac:dyDescent="0.4">
      <c r="D15" s="3" t="s">
        <v>12</v>
      </c>
      <c r="E15" s="4">
        <f>-(-$B$4)*(1+$E$13+$E$5*$E$13^3)*EXP(-$E$13)</f>
        <v>-4.0960000000000001</v>
      </c>
    </row>
    <row r="16" spans="1:27" x14ac:dyDescent="0.4">
      <c r="D16" s="3" t="s">
        <v>9</v>
      </c>
      <c r="E16" s="4">
        <f>$E$15*$E$6</f>
        <v>-49.152000000000001</v>
      </c>
      <c r="Q16" s="1" t="s">
        <v>55</v>
      </c>
      <c r="R16" s="1"/>
      <c r="S16" s="1"/>
      <c r="T16" s="1" t="s">
        <v>66</v>
      </c>
    </row>
    <row r="17" spans="1:25" x14ac:dyDescent="0.4">
      <c r="A17" t="s">
        <v>18</v>
      </c>
      <c r="Q17" s="1" t="s">
        <v>51</v>
      </c>
      <c r="R17" s="19">
        <f>B4/L9+O7/SQRT(L9)</f>
        <v>0.16409592500383269</v>
      </c>
      <c r="S17" s="1" t="s">
        <v>52</v>
      </c>
      <c r="T17" s="1" t="s">
        <v>67</v>
      </c>
    </row>
    <row r="18" spans="1:25" x14ac:dyDescent="0.4">
      <c r="D18" s="9" t="s">
        <v>10</v>
      </c>
      <c r="E18" s="9" t="s">
        <v>14</v>
      </c>
      <c r="G18" s="8" t="s">
        <v>15</v>
      </c>
      <c r="H18" t="s">
        <v>16</v>
      </c>
      <c r="I18" t="s">
        <v>17</v>
      </c>
      <c r="K18" t="s">
        <v>25</v>
      </c>
      <c r="M18" t="s">
        <v>37</v>
      </c>
      <c r="N18" t="s">
        <v>38</v>
      </c>
      <c r="O18" t="s">
        <v>45</v>
      </c>
      <c r="P18" t="s">
        <v>41</v>
      </c>
      <c r="Q18" s="2" t="s">
        <v>56</v>
      </c>
      <c r="R18" s="1">
        <v>2.95</v>
      </c>
      <c r="S18" s="1" t="s">
        <v>54</v>
      </c>
      <c r="T18" s="1" t="s">
        <v>68</v>
      </c>
    </row>
    <row r="19" spans="1:25" x14ac:dyDescent="0.4">
      <c r="D19" s="6">
        <v>-1</v>
      </c>
      <c r="E19" s="7">
        <f t="shared" ref="E19:E82" si="0">-(1+D19+$E$5*D19^3)*EXP(-D19)</f>
        <v>0.13591409142295227</v>
      </c>
      <c r="G19">
        <f>$E$11*(D19/$E$12+1)</f>
        <v>2.030845113527092</v>
      </c>
      <c r="H19" s="10">
        <f>-(-$B$4)*(1+D19+$E$5*D19^3)*EXP(-D19)</f>
        <v>0.5567041184684125</v>
      </c>
      <c r="I19">
        <f>H19*$E$6</f>
        <v>6.68044942162095</v>
      </c>
      <c r="K19">
        <f>$L$9*$L$6*EXP(-$L$4*(G19/$L$10-1))+6*$L$6*EXP(-$L$4*(SQRT(2)*G19/$L$10-1))+24*$L$6*EXP(-$L$4*(SQRT(3)*G19/$L$10-1))+12*$L$6*EXP(-$L$4*(SQRT(4)*G19/$L$10-1))-SQRT($L$9*$L$7^2*EXP(-2*$L$5*(G19/$L$10-1))+6*$L$7^2*EXP(-2*$L$5*(SQRT(2)*G19/$L$10-1))+24*$L$7^2*EXP(-2*$L$5*(SQRT(3)*G19/$L$10-1))+12*$L$7^2*EXP(-2*$L$5*(SQRT(4)*G19/$L$10-1)))</f>
        <v>0.62251855438843862</v>
      </c>
      <c r="M19">
        <f>$L$9*$O$6*EXP(-$O$4*(G19/$L$10-1))+6*$O$6*EXP(-$O$4*(SQRT(2)*G19/$L$10-1))+24*$O$6*EXP(-$O$4*(SQRT(3)*G19/$L$10-1))+12*$O$6*EXP(-$O$4*(SQRT(4)*G19/$L$10-1))-SQRT($L$9*$O$7^2*EXP(-2*$O$5*(G19/$L$10-1))+6*$O$7^2*EXP(-2*$O$5*(SQRT(2)*G19/$L$10-1))+24*$O$7^2*EXP(-2*$O$5*(SQRT(3)*G19/$L$10-1))+12*$O$7^2*EXP(-2*$O$5*(SQRT(4)*G19/$L$10-1)))</f>
        <v>0.62251855438843862</v>
      </c>
      <c r="N19" s="13">
        <f>(M19-H19)^2*O19</f>
        <v>4.3315399754712235E-3</v>
      </c>
      <c r="O19" s="13">
        <v>1</v>
      </c>
      <c r="P19" s="14">
        <f>SUMSQ(N26:N295)</f>
        <v>8.7480860465339365E-7</v>
      </c>
      <c r="Q19" s="1" t="s">
        <v>65</v>
      </c>
      <c r="R19" s="19">
        <f>O4/(O4-O5)*-B4/SQRT(L9)</f>
        <v>1.7993589178546199</v>
      </c>
      <c r="S19" s="1" t="s">
        <v>64</v>
      </c>
      <c r="T19" s="1" t="s">
        <v>67</v>
      </c>
    </row>
    <row r="20" spans="1:25" x14ac:dyDescent="0.4">
      <c r="D20" s="6">
        <v>-0.98</v>
      </c>
      <c r="E20" s="7">
        <f t="shared" si="0"/>
        <v>7.2099120124113208E-2</v>
      </c>
      <c r="G20">
        <f t="shared" ref="G20:G83" si="1">$E$11*(D20/$E$12+1)</f>
        <v>2.0416255706186779</v>
      </c>
      <c r="H20" s="10">
        <f>-(-$B$4)*(1+D20+$E$5*D20^3)*EXP(-D20)</f>
        <v>0.29531799602836767</v>
      </c>
      <c r="I20">
        <f t="shared" ref="I20:I83" si="2">H20*$E$6</f>
        <v>3.5438159523404122</v>
      </c>
      <c r="K20">
        <f t="shared" ref="K20:K83" si="3">$L$9*$L$6*EXP(-$L$4*(G20/$L$10-1))+6*$L$6*EXP(-$L$4*(SQRT(2)*G20/$L$10-1))+24*$L$6*EXP(-$L$4*(SQRT(3)*G20/$L$10-1))+12*$L$6*EXP(-$L$4*(SQRT(4)*G20/$L$10-1))-SQRT($L$9*$L$7^2*EXP(-2*$L$5*(G20/$L$10-1))+6*$L$7^2*EXP(-2*$L$5*(SQRT(2)*G20/$L$10-1))+24*$L$7^2*EXP(-2*$L$5*(SQRT(3)*G20/$L$10-1))+12*$L$7^2*EXP(-2*$L$5*(SQRT(4)*G20/$L$10-1)))</f>
        <v>0.35193498954549796</v>
      </c>
      <c r="M20">
        <f t="shared" ref="M20:M83" si="4">$L$9*$O$6*EXP(-$O$4*(G20/$L$10-1))+6*$O$6*EXP(-$O$4*(SQRT(2)*G20/$L$10-1))+24*$O$6*EXP(-$O$4*(SQRT(3)*G20/$L$10-1))+12*$O$6*EXP(-$O$4*(SQRT(4)*G20/$L$10-1))-SQRT($L$9*$O$7^2*EXP(-2*$O$5*(G20/$L$10-1))+6*$O$7^2*EXP(-2*$O$5*(SQRT(2)*G20/$L$10-1))+24*$O$7^2*EXP(-2*$O$5*(SQRT(3)*G20/$L$10-1))+12*$O$7^2*EXP(-2*$O$5*(SQRT(4)*G20/$L$10-1)))</f>
        <v>0.35193498954549796</v>
      </c>
      <c r="N20" s="13">
        <f t="shared" ref="N20:N83" si="5">(M20-H20)^2*O20</f>
        <v>3.2054839549187728E-3</v>
      </c>
      <c r="O20" s="13">
        <v>1</v>
      </c>
      <c r="Q20" s="1"/>
    </row>
    <row r="21" spans="1:25" x14ac:dyDescent="0.4">
      <c r="D21" s="6">
        <v>-0.96</v>
      </c>
      <c r="E21" s="7">
        <f t="shared" si="0"/>
        <v>1.1065235618598972E-2</v>
      </c>
      <c r="G21">
        <f t="shared" si="1"/>
        <v>2.0524060277102643</v>
      </c>
      <c r="H21" s="10">
        <f t="shared" ref="H21:H84" si="6">-(-$B$4)*(1+D21+$E$5*D21^3)*EXP(-D21)</f>
        <v>4.5323205093781391E-2</v>
      </c>
      <c r="I21">
        <f t="shared" si="2"/>
        <v>0.54387846112537663</v>
      </c>
      <c r="K21">
        <f t="shared" si="3"/>
        <v>9.3648585633005155E-2</v>
      </c>
      <c r="M21">
        <f t="shared" si="4"/>
        <v>9.3648585633005155E-2</v>
      </c>
      <c r="N21" s="13">
        <f t="shared" si="5"/>
        <v>2.335342404260787E-3</v>
      </c>
      <c r="O21" s="13">
        <v>1</v>
      </c>
      <c r="Q21" s="16" t="s">
        <v>57</v>
      </c>
      <c r="R21" s="19">
        <f>(O7/O6)/(O4/O5)</f>
        <v>3.2869656064442907</v>
      </c>
      <c r="S21" s="1" t="s">
        <v>58</v>
      </c>
      <c r="T21" s="1">
        <f>SQRT(L9)</f>
        <v>3.4641016151377544</v>
      </c>
      <c r="U21" s="1" t="s">
        <v>59</v>
      </c>
      <c r="V21" s="1">
        <f>R21-T21</f>
        <v>-0.17713600869346369</v>
      </c>
    </row>
    <row r="22" spans="1:25" x14ac:dyDescent="0.4">
      <c r="D22" s="6">
        <v>-0.94</v>
      </c>
      <c r="E22" s="7">
        <f t="shared" si="0"/>
        <v>-4.7284904781676455E-2</v>
      </c>
      <c r="G22">
        <f t="shared" si="1"/>
        <v>2.0631864848018502</v>
      </c>
      <c r="H22" s="10">
        <f t="shared" si="6"/>
        <v>-0.19367896998574674</v>
      </c>
      <c r="I22">
        <f t="shared" si="2"/>
        <v>-2.3241476398289609</v>
      </c>
      <c r="K22">
        <f t="shared" si="3"/>
        <v>-0.15281057252028418</v>
      </c>
      <c r="M22">
        <f t="shared" si="4"/>
        <v>-0.15281057252028418</v>
      </c>
      <c r="N22" s="13">
        <f t="shared" si="5"/>
        <v>1.6702259113950265E-3</v>
      </c>
      <c r="O22" s="13">
        <v>1</v>
      </c>
    </row>
    <row r="23" spans="1:25" x14ac:dyDescent="0.4">
      <c r="D23" s="6">
        <v>-0.92</v>
      </c>
      <c r="E23" s="7">
        <f t="shared" si="0"/>
        <v>-0.10304551543696791</v>
      </c>
      <c r="G23">
        <f t="shared" si="1"/>
        <v>2.0739669418934361</v>
      </c>
      <c r="H23" s="10">
        <f t="shared" si="6"/>
        <v>-0.42207443122982063</v>
      </c>
      <c r="I23">
        <f t="shared" si="2"/>
        <v>-5.0648931747578478</v>
      </c>
      <c r="K23">
        <f t="shared" si="3"/>
        <v>-0.38789482263963393</v>
      </c>
      <c r="M23">
        <f t="shared" si="4"/>
        <v>-0.38789482263963393</v>
      </c>
      <c r="N23" s="13">
        <f t="shared" si="5"/>
        <v>1.1682456433783647E-3</v>
      </c>
      <c r="O23" s="13">
        <v>1</v>
      </c>
      <c r="Q23" s="1" t="s">
        <v>63</v>
      </c>
      <c r="R23" s="1"/>
      <c r="V23" s="1" t="s">
        <v>110</v>
      </c>
      <c r="W23" s="1" t="s">
        <v>6</v>
      </c>
    </row>
    <row r="24" spans="1:25" x14ac:dyDescent="0.4">
      <c r="D24" s="6">
        <v>-0.9</v>
      </c>
      <c r="E24" s="7">
        <f t="shared" si="0"/>
        <v>-0.15630777771402407</v>
      </c>
      <c r="G24">
        <f t="shared" si="1"/>
        <v>2.0847473989850225</v>
      </c>
      <c r="H24" s="10">
        <f t="shared" si="6"/>
        <v>-0.64023665751664272</v>
      </c>
      <c r="I24">
        <f t="shared" si="2"/>
        <v>-7.6828398901997126</v>
      </c>
      <c r="K24">
        <f t="shared" si="3"/>
        <v>-0.61203960038130134</v>
      </c>
      <c r="M24">
        <f t="shared" si="4"/>
        <v>-0.61203960038130134</v>
      </c>
      <c r="N24" s="13">
        <f t="shared" si="5"/>
        <v>7.9507403109370595E-4</v>
      </c>
      <c r="O24" s="13">
        <v>1</v>
      </c>
      <c r="Q24" s="17" t="s">
        <v>61</v>
      </c>
      <c r="R24" s="19">
        <f>O5/(O4-O5)*-B4/L9</f>
        <v>0.17809684446272586</v>
      </c>
      <c r="V24" s="15" t="str">
        <f>D3</f>
        <v>FCC</v>
      </c>
      <c r="W24" s="1" t="str">
        <f>E3</f>
        <v>Cu</v>
      </c>
      <c r="X24" t="s">
        <v>103</v>
      </c>
    </row>
    <row r="25" spans="1:25" x14ac:dyDescent="0.4">
      <c r="D25" s="6">
        <v>-0.88</v>
      </c>
      <c r="E25" s="7">
        <f t="shared" si="0"/>
        <v>-0.20715993253348769</v>
      </c>
      <c r="G25">
        <f t="shared" si="1"/>
        <v>2.0955278560766084</v>
      </c>
      <c r="H25" s="10">
        <f t="shared" si="6"/>
        <v>-0.84852708365716567</v>
      </c>
      <c r="I25">
        <f t="shared" si="2"/>
        <v>-10.182325003885989</v>
      </c>
      <c r="K25">
        <f t="shared" si="3"/>
        <v>-0.82566408742607855</v>
      </c>
      <c r="M25">
        <f t="shared" si="4"/>
        <v>-0.82566408742607855</v>
      </c>
      <c r="N25" s="13">
        <f t="shared" si="5"/>
        <v>5.2271659666270373E-4</v>
      </c>
      <c r="O25" s="13">
        <v>1</v>
      </c>
      <c r="Q25" s="17" t="s">
        <v>62</v>
      </c>
      <c r="R25" s="19">
        <f>O4/(O4-O5)*-B4/SQRT(L9)</f>
        <v>1.7993589178546199</v>
      </c>
      <c r="V25" s="2" t="s">
        <v>106</v>
      </c>
      <c r="W25" s="1">
        <f>(-B4/(12*PI()*B6*W26))^(1/2)</f>
        <v>0.29898625636393078</v>
      </c>
      <c r="X25" t="s">
        <v>104</v>
      </c>
    </row>
    <row r="26" spans="1:25" x14ac:dyDescent="0.4">
      <c r="D26" s="6">
        <v>-0.86</v>
      </c>
      <c r="E26" s="7">
        <f t="shared" si="0"/>
        <v>-0.25568737020902466</v>
      </c>
      <c r="G26">
        <f t="shared" si="1"/>
        <v>2.1063083131681948</v>
      </c>
      <c r="H26" s="10">
        <f t="shared" si="6"/>
        <v>-1.0472954683761651</v>
      </c>
      <c r="I26">
        <f t="shared" si="2"/>
        <v>-12.567545620513981</v>
      </c>
      <c r="K26">
        <f t="shared" si="3"/>
        <v>-1.0291718334627014</v>
      </c>
      <c r="M26">
        <f t="shared" si="4"/>
        <v>-1.0291718334627014</v>
      </c>
      <c r="N26" s="13">
        <f t="shared" si="5"/>
        <v>3.2846614247652013E-4</v>
      </c>
      <c r="O26" s="13">
        <v>1</v>
      </c>
      <c r="V26" s="2" t="s">
        <v>107</v>
      </c>
      <c r="W26" s="1">
        <v>1.41</v>
      </c>
      <c r="X26" t="s">
        <v>105</v>
      </c>
    </row>
    <row r="27" spans="1:25" x14ac:dyDescent="0.4">
      <c r="D27" s="6">
        <v>-0.84</v>
      </c>
      <c r="E27" s="7">
        <f t="shared" si="0"/>
        <v>-0.30197271765467171</v>
      </c>
      <c r="G27">
        <f t="shared" si="1"/>
        <v>2.1170887702597807</v>
      </c>
      <c r="H27" s="10">
        <f t="shared" si="6"/>
        <v>-1.2368802515135353</v>
      </c>
      <c r="I27">
        <f t="shared" si="2"/>
        <v>-14.842563018162423</v>
      </c>
      <c r="K27">
        <f t="shared" si="3"/>
        <v>-1.2229513531802478</v>
      </c>
      <c r="M27">
        <f t="shared" si="4"/>
        <v>-1.2229513531802478</v>
      </c>
      <c r="N27" s="13">
        <f t="shared" si="5"/>
        <v>1.9401420877905863E-4</v>
      </c>
      <c r="O27" s="13">
        <v>1</v>
      </c>
      <c r="Q27" s="2" t="s">
        <v>70</v>
      </c>
      <c r="R27" s="1">
        <v>2.9511489195477254</v>
      </c>
      <c r="V27" s="2" t="s">
        <v>112</v>
      </c>
      <c r="W27" s="1">
        <v>1</v>
      </c>
      <c r="X27" s="3" t="s">
        <v>113</v>
      </c>
      <c r="Y27" s="1">
        <f>W27*B7</f>
        <v>2.2709999999999999</v>
      </c>
    </row>
    <row r="28" spans="1:25" x14ac:dyDescent="0.4">
      <c r="D28" s="6">
        <v>-0.82</v>
      </c>
      <c r="E28" s="7">
        <f t="shared" si="0"/>
        <v>-0.3460959230348048</v>
      </c>
      <c r="G28">
        <f t="shared" si="1"/>
        <v>2.1278692273513671</v>
      </c>
      <c r="H28" s="10">
        <f t="shared" si="6"/>
        <v>-1.4176089007505603</v>
      </c>
      <c r="I28">
        <f t="shared" si="2"/>
        <v>-17.011306809006726</v>
      </c>
      <c r="K28">
        <f t="shared" si="3"/>
        <v>-1.4073766993379575</v>
      </c>
      <c r="M28">
        <f t="shared" si="4"/>
        <v>-1.4073766993379575</v>
      </c>
      <c r="N28" s="13">
        <f t="shared" si="5"/>
        <v>1.046979457480715E-4</v>
      </c>
      <c r="O28" s="13">
        <v>1</v>
      </c>
      <c r="Q28" s="2" t="s">
        <v>3</v>
      </c>
      <c r="R28" s="1">
        <v>0.05</v>
      </c>
      <c r="V28" s="22" t="s">
        <v>108</v>
      </c>
      <c r="W28" s="1">
        <f>3*W25*(B7*W27-1)/W26</f>
        <v>0.80853517412458731</v>
      </c>
      <c r="X28" t="s">
        <v>111</v>
      </c>
    </row>
    <row r="29" spans="1:25" x14ac:dyDescent="0.4">
      <c r="D29" s="6">
        <v>-0.8</v>
      </c>
      <c r="E29" s="7">
        <f t="shared" si="0"/>
        <v>-0.38813433792908625</v>
      </c>
      <c r="G29">
        <f t="shared" si="1"/>
        <v>2.138649684442953</v>
      </c>
      <c r="H29" s="10">
        <f t="shared" si="6"/>
        <v>-1.5897982481575375</v>
      </c>
      <c r="I29">
        <f t="shared" si="2"/>
        <v>-19.07757897789045</v>
      </c>
      <c r="K29">
        <f t="shared" si="3"/>
        <v>-1.5828080129314639</v>
      </c>
      <c r="M29">
        <f t="shared" si="4"/>
        <v>-1.5828080129314639</v>
      </c>
      <c r="N29" s="13">
        <f t="shared" si="5"/>
        <v>4.8863388515839674E-5</v>
      </c>
      <c r="O29" s="13">
        <v>1</v>
      </c>
      <c r="Q29" s="17" t="s">
        <v>69</v>
      </c>
      <c r="R29" s="1">
        <f>ABS( -(SQRT(R27))^3/(R27-1)-(SQRT(1/R27)^3/(1/R27-1)) + (2+6*R28))</f>
        <v>2.6290081223123707E-12</v>
      </c>
      <c r="S29" t="s">
        <v>72</v>
      </c>
      <c r="V29" s="22" t="s">
        <v>70</v>
      </c>
      <c r="W29" s="1" t="e">
        <f>((W28+SQRT(W28^2-4))/2)^2</f>
        <v>#NUM!</v>
      </c>
      <c r="X29" t="s">
        <v>115</v>
      </c>
    </row>
    <row r="30" spans="1:25" x14ac:dyDescent="0.4">
      <c r="A30" t="s">
        <v>53</v>
      </c>
      <c r="D30" s="6">
        <v>-0.78</v>
      </c>
      <c r="E30" s="7">
        <f t="shared" si="0"/>
        <v>-0.42816279708276905</v>
      </c>
      <c r="G30">
        <f t="shared" si="1"/>
        <v>2.1494301415345394</v>
      </c>
      <c r="H30" s="10">
        <f t="shared" si="6"/>
        <v>-1.753754816851022</v>
      </c>
      <c r="I30">
        <f t="shared" si="2"/>
        <v>-21.045057802212263</v>
      </c>
      <c r="K30">
        <f t="shared" si="3"/>
        <v>-1.7495920514288166</v>
      </c>
      <c r="M30">
        <f t="shared" si="4"/>
        <v>-1.7495920514288166</v>
      </c>
      <c r="N30" s="13">
        <f t="shared" si="5"/>
        <v>1.7328615960308855E-5</v>
      </c>
      <c r="O30" s="13">
        <v>1</v>
      </c>
      <c r="V30" s="22" t="s">
        <v>22</v>
      </c>
      <c r="W30" s="1">
        <f>1/(O5*W25^2)</f>
        <v>4.1016327232980831</v>
      </c>
    </row>
    <row r="31" spans="1:25" x14ac:dyDescent="0.4">
      <c r="D31" s="6">
        <v>-0.76</v>
      </c>
      <c r="E31" s="7">
        <f t="shared" si="0"/>
        <v>-0.46625369581079584</v>
      </c>
      <c r="G31">
        <f t="shared" si="1"/>
        <v>2.1602105986261253</v>
      </c>
      <c r="H31" s="10">
        <f t="shared" si="6"/>
        <v>-1.9097751380410199</v>
      </c>
      <c r="I31">
        <f t="shared" si="2"/>
        <v>-22.917301656492238</v>
      </c>
      <c r="K31">
        <f t="shared" si="3"/>
        <v>-1.908062696004631</v>
      </c>
      <c r="M31">
        <f t="shared" si="4"/>
        <v>-1.908062696004631</v>
      </c>
      <c r="N31" s="13">
        <f t="shared" si="5"/>
        <v>2.9324577279920492E-6</v>
      </c>
      <c r="O31" s="13">
        <v>1</v>
      </c>
      <c r="Q31" t="s">
        <v>71</v>
      </c>
    </row>
    <row r="32" spans="1:25" x14ac:dyDescent="0.4">
      <c r="D32" s="6">
        <v>-0.74</v>
      </c>
      <c r="E32" s="7">
        <f t="shared" si="0"/>
        <v>-0.50247706512226153</v>
      </c>
      <c r="G32">
        <f t="shared" si="1"/>
        <v>2.1709910557177112</v>
      </c>
      <c r="H32" s="10">
        <f t="shared" si="6"/>
        <v>-2.0581460587407832</v>
      </c>
      <c r="I32">
        <f t="shared" si="2"/>
        <v>-24.697752704889396</v>
      </c>
      <c r="K32">
        <f t="shared" si="3"/>
        <v>-2.0585414386595673</v>
      </c>
      <c r="M32">
        <f t="shared" si="4"/>
        <v>-2.0585414386595673</v>
      </c>
      <c r="N32" s="13">
        <f t="shared" si="5"/>
        <v>1.5632528017774791E-7</v>
      </c>
      <c r="O32" s="13">
        <v>1</v>
      </c>
      <c r="Q32" s="21" t="s">
        <v>3</v>
      </c>
      <c r="R32" s="21" t="s">
        <v>70</v>
      </c>
      <c r="S32" t="s">
        <v>77</v>
      </c>
      <c r="T32" t="s">
        <v>78</v>
      </c>
      <c r="U32" t="s">
        <v>89</v>
      </c>
      <c r="V32" t="s">
        <v>87</v>
      </c>
    </row>
    <row r="33" spans="4:22" x14ac:dyDescent="0.4">
      <c r="D33" s="6">
        <v>-0.72</v>
      </c>
      <c r="E33" s="7">
        <f>-(1+D33+$E$5*D33^3)*EXP(-D33)</f>
        <v>-0.536900644629968</v>
      </c>
      <c r="G33">
        <f t="shared" si="1"/>
        <v>2.1817715128092976</v>
      </c>
      <c r="H33" s="10">
        <f t="shared" si="6"/>
        <v>-2.1991450404043489</v>
      </c>
      <c r="I33">
        <f t="shared" si="2"/>
        <v>-26.389740484852187</v>
      </c>
      <c r="K33">
        <f t="shared" si="3"/>
        <v>-2.2013378500716589</v>
      </c>
      <c r="M33">
        <f t="shared" si="4"/>
        <v>-2.2013378500716589</v>
      </c>
      <c r="N33" s="13">
        <f t="shared" si="5"/>
        <v>4.8084142370484489E-6</v>
      </c>
      <c r="O33" s="13">
        <v>1</v>
      </c>
      <c r="Q33" s="20">
        <v>0.2</v>
      </c>
      <c r="R33" s="5">
        <v>8.1167990000000003</v>
      </c>
      <c r="T33" t="s">
        <v>82</v>
      </c>
      <c r="U33" t="s">
        <v>92</v>
      </c>
    </row>
    <row r="34" spans="4:22" x14ac:dyDescent="0.4">
      <c r="D34" s="6">
        <v>-0.7</v>
      </c>
      <c r="E34" s="7">
        <f t="shared" si="0"/>
        <v>-0.56958995330802442</v>
      </c>
      <c r="G34">
        <f t="shared" si="1"/>
        <v>2.1925519699008835</v>
      </c>
      <c r="H34" s="10">
        <f t="shared" si="6"/>
        <v>-2.3330404487496681</v>
      </c>
      <c r="I34">
        <f t="shared" si="2"/>
        <v>-27.996485384996017</v>
      </c>
      <c r="K34">
        <f t="shared" si="3"/>
        <v>-2.3367500289883161</v>
      </c>
      <c r="M34">
        <f t="shared" si="4"/>
        <v>-2.3367500289883161</v>
      </c>
      <c r="N34" s="13">
        <f t="shared" si="5"/>
        <v>1.3760985546967607E-5</v>
      </c>
      <c r="O34" s="13">
        <v>1</v>
      </c>
      <c r="Q34" s="1">
        <v>0.15</v>
      </c>
      <c r="R34" s="5">
        <v>6.25</v>
      </c>
      <c r="T34" t="s">
        <v>82</v>
      </c>
      <c r="U34" t="s">
        <v>93</v>
      </c>
    </row>
    <row r="35" spans="4:22" x14ac:dyDescent="0.4">
      <c r="D35" s="6">
        <v>-0.68</v>
      </c>
      <c r="E35" s="7">
        <f t="shared" si="0"/>
        <v>-0.60060835815870894</v>
      </c>
      <c r="G35">
        <f t="shared" si="1"/>
        <v>2.2033324269924699</v>
      </c>
      <c r="H35" s="10">
        <f t="shared" si="6"/>
        <v>-2.4600918350180723</v>
      </c>
      <c r="I35">
        <f t="shared" si="2"/>
        <v>-29.521102020216865</v>
      </c>
      <c r="K35">
        <f t="shared" si="3"/>
        <v>-2.4650650339315519</v>
      </c>
      <c r="M35">
        <f t="shared" si="4"/>
        <v>-2.4650650339315519</v>
      </c>
      <c r="N35" s="13">
        <f t="shared" si="5"/>
        <v>2.4732707433034492E-5</v>
      </c>
      <c r="O35" s="13">
        <v>1</v>
      </c>
      <c r="Q35" s="20">
        <v>0.1</v>
      </c>
      <c r="R35" s="5">
        <v>4.5397220000000003</v>
      </c>
      <c r="U35" t="s">
        <v>101</v>
      </c>
    </row>
    <row r="36" spans="4:22" x14ac:dyDescent="0.4">
      <c r="D36" s="6">
        <v>-0.66</v>
      </c>
      <c r="E36" s="7">
        <f t="shared" si="0"/>
        <v>-0.63001714084812832</v>
      </c>
      <c r="G36">
        <f t="shared" si="1"/>
        <v>2.2141128840840558</v>
      </c>
      <c r="H36" s="10">
        <f t="shared" si="6"/>
        <v>-2.5805502089139338</v>
      </c>
      <c r="I36">
        <f t="shared" si="2"/>
        <v>-30.966602506967206</v>
      </c>
      <c r="K36">
        <f t="shared" si="3"/>
        <v>-2.5865592979542225</v>
      </c>
      <c r="M36">
        <f t="shared" si="4"/>
        <v>-2.5865592979542225</v>
      </c>
      <c r="N36" s="13">
        <f t="shared" si="5"/>
        <v>3.6109151094116916E-5</v>
      </c>
      <c r="O36" s="13">
        <v>1</v>
      </c>
      <c r="Q36" s="1">
        <v>9.5000000000000001E-2</v>
      </c>
      <c r="R36" s="5">
        <v>4.3764019999999997</v>
      </c>
      <c r="U36" t="s">
        <v>98</v>
      </c>
    </row>
    <row r="37" spans="4:22" x14ac:dyDescent="0.4">
      <c r="D37" s="6">
        <v>-0.64</v>
      </c>
      <c r="E37" s="7">
        <f t="shared" si="0"/>
        <v>-0.65787556236855671</v>
      </c>
      <c r="G37">
        <f t="shared" si="1"/>
        <v>2.2248933411756422</v>
      </c>
      <c r="H37" s="10">
        <f t="shared" si="6"/>
        <v>-2.6946583034616083</v>
      </c>
      <c r="I37">
        <f t="shared" si="2"/>
        <v>-32.335899641539299</v>
      </c>
      <c r="K37">
        <f t="shared" si="3"/>
        <v>-2.701499027152602</v>
      </c>
      <c r="M37">
        <f t="shared" si="4"/>
        <v>-2.701499027152602</v>
      </c>
      <c r="N37" s="13">
        <f t="shared" si="5"/>
        <v>4.6795500616523227E-5</v>
      </c>
      <c r="O37" s="13">
        <v>1</v>
      </c>
      <c r="Q37" s="1">
        <v>0.09</v>
      </c>
      <c r="R37" s="5">
        <v>4.21</v>
      </c>
      <c r="U37" t="s">
        <v>94</v>
      </c>
    </row>
    <row r="38" spans="4:22" x14ac:dyDescent="0.4">
      <c r="D38" s="6">
        <v>-0.62</v>
      </c>
      <c r="E38" s="7">
        <f t="shared" si="0"/>
        <v>-0.68424092578375229</v>
      </c>
      <c r="G38">
        <f t="shared" si="1"/>
        <v>2.2356737982672281</v>
      </c>
      <c r="H38" s="10">
        <f t="shared" si="6"/>
        <v>-2.802650832010249</v>
      </c>
      <c r="I38">
        <f t="shared" si="2"/>
        <v>-33.631809984122988</v>
      </c>
      <c r="K38">
        <f t="shared" si="3"/>
        <v>-2.8101405836088116</v>
      </c>
      <c r="M38">
        <f t="shared" si="4"/>
        <v>-2.8101405836088116</v>
      </c>
      <c r="N38" s="13">
        <f t="shared" si="5"/>
        <v>5.6096379008170679E-5</v>
      </c>
      <c r="O38" s="13">
        <v>1</v>
      </c>
      <c r="Q38" s="1">
        <v>8.5000000000000006E-2</v>
      </c>
      <c r="R38" s="5">
        <v>4.0533929999999998</v>
      </c>
      <c r="U38" t="s">
        <v>97</v>
      </c>
    </row>
    <row r="39" spans="4:22" x14ac:dyDescent="0.4">
      <c r="D39" s="6">
        <v>-0.6</v>
      </c>
      <c r="E39" s="7">
        <f t="shared" si="0"/>
        <v>-0.70916863711198619</v>
      </c>
      <c r="G39">
        <f t="shared" si="1"/>
        <v>2.246454255358814</v>
      </c>
      <c r="H39" s="10">
        <f t="shared" si="6"/>
        <v>-2.9047547376106952</v>
      </c>
      <c r="I39">
        <f t="shared" si="2"/>
        <v>-34.857056851328345</v>
      </c>
      <c r="K39">
        <f t="shared" si="3"/>
        <v>-2.9127308534073606</v>
      </c>
      <c r="M39">
        <f t="shared" si="4"/>
        <v>-2.9127308534073606</v>
      </c>
      <c r="N39" s="13">
        <f t="shared" si="5"/>
        <v>6.3618423201814548E-5</v>
      </c>
      <c r="O39" s="13">
        <v>1</v>
      </c>
      <c r="Q39" s="1">
        <v>0.08</v>
      </c>
      <c r="R39" s="5">
        <v>3.89</v>
      </c>
      <c r="U39" t="s">
        <v>75</v>
      </c>
    </row>
    <row r="40" spans="4:22" x14ac:dyDescent="0.4">
      <c r="D40" s="6">
        <v>-0.57999999999999996</v>
      </c>
      <c r="E40" s="7">
        <f t="shared" si="0"/>
        <v>-0.73271226440000548</v>
      </c>
      <c r="G40">
        <f t="shared" si="1"/>
        <v>2.2572347124504004</v>
      </c>
      <c r="H40" s="10">
        <f t="shared" si="6"/>
        <v>-3.0011894349824226</v>
      </c>
      <c r="I40">
        <f t="shared" si="2"/>
        <v>-36.014273219789075</v>
      </c>
      <c r="K40">
        <f t="shared" si="3"/>
        <v>-3.0095076003410481</v>
      </c>
      <c r="M40">
        <f t="shared" si="4"/>
        <v>-3.0095076003410481</v>
      </c>
      <c r="N40" s="13">
        <f t="shared" si="5"/>
        <v>6.9191874933437409E-5</v>
      </c>
      <c r="O40" s="13">
        <v>1</v>
      </c>
      <c r="Q40" s="1">
        <v>7.4999999999999997E-2</v>
      </c>
      <c r="R40" s="5">
        <v>3.7347440000000001</v>
      </c>
      <c r="T40" t="s">
        <v>83</v>
      </c>
      <c r="U40" t="s">
        <v>100</v>
      </c>
    </row>
    <row r="41" spans="4:22" x14ac:dyDescent="0.4">
      <c r="D41" s="6">
        <v>-0.56000000000000005</v>
      </c>
      <c r="E41" s="7">
        <f t="shared" si="0"/>
        <v>-0.75492359503968443</v>
      </c>
      <c r="G41">
        <f t="shared" si="1"/>
        <v>2.2680151695419863</v>
      </c>
      <c r="H41" s="10">
        <f t="shared" si="6"/>
        <v>-3.0921670452825474</v>
      </c>
      <c r="I41">
        <f t="shared" si="2"/>
        <v>-37.106004543390569</v>
      </c>
      <c r="K41">
        <f t="shared" si="3"/>
        <v>-3.1006998058948962</v>
      </c>
      <c r="M41">
        <f t="shared" si="4"/>
        <v>-3.1006998058948962</v>
      </c>
      <c r="N41" s="13">
        <f t="shared" si="5"/>
        <v>7.2808003667652199E-5</v>
      </c>
      <c r="O41" s="13">
        <v>1</v>
      </c>
      <c r="Q41" s="1">
        <v>7.0000000000000007E-2</v>
      </c>
      <c r="R41" s="5">
        <v>3.58</v>
      </c>
      <c r="S41" t="s">
        <v>74</v>
      </c>
      <c r="T41" t="s">
        <v>83</v>
      </c>
    </row>
    <row r="42" spans="4:22" x14ac:dyDescent="0.4">
      <c r="D42" s="6">
        <v>-0.54</v>
      </c>
      <c r="E42" s="7">
        <f t="shared" si="0"/>
        <v>-0.77585269137768098</v>
      </c>
      <c r="G42">
        <f t="shared" si="1"/>
        <v>2.2787956266335723</v>
      </c>
      <c r="H42" s="10">
        <f t="shared" si="6"/>
        <v>-3.1778926238829817</v>
      </c>
      <c r="I42">
        <f t="shared" si="2"/>
        <v>-38.134711486595776</v>
      </c>
      <c r="K42">
        <f t="shared" si="3"/>
        <v>-3.1865279960706516</v>
      </c>
      <c r="M42">
        <f t="shared" si="4"/>
        <v>-3.1865279960706516</v>
      </c>
      <c r="N42" s="13">
        <f t="shared" si="5"/>
        <v>7.4569652819583964E-5</v>
      </c>
      <c r="O42" s="13">
        <v>1</v>
      </c>
      <c r="Q42" s="1">
        <v>6.5000000000000002E-2</v>
      </c>
      <c r="R42" s="5">
        <v>3.4196749999999998</v>
      </c>
      <c r="U42" t="s">
        <v>99</v>
      </c>
    </row>
    <row r="43" spans="4:22" x14ac:dyDescent="0.4">
      <c r="D43" s="6">
        <v>-0.52</v>
      </c>
      <c r="E43" s="7">
        <f t="shared" si="0"/>
        <v>-0.79554794466702239</v>
      </c>
      <c r="G43">
        <f t="shared" si="1"/>
        <v>2.2895760837251586</v>
      </c>
      <c r="H43" s="10">
        <f t="shared" si="6"/>
        <v>-3.2585643813561238</v>
      </c>
      <c r="I43">
        <f t="shared" si="2"/>
        <v>-39.102772576273487</v>
      </c>
      <c r="K43">
        <f t="shared" si="3"/>
        <v>-3.2672045555899647</v>
      </c>
      <c r="M43">
        <f t="shared" si="4"/>
        <v>-3.2672045555899647</v>
      </c>
      <c r="N43" s="13">
        <f t="shared" si="5"/>
        <v>7.4652610791128032E-5</v>
      </c>
      <c r="O43" s="13">
        <v>1</v>
      </c>
      <c r="Q43" s="1">
        <v>0.06</v>
      </c>
      <c r="R43" s="5">
        <v>3.26</v>
      </c>
      <c r="T43" t="s">
        <v>84</v>
      </c>
    </row>
    <row r="44" spans="4:22" x14ac:dyDescent="0.4">
      <c r="D44" s="6">
        <v>-0.5</v>
      </c>
      <c r="E44" s="7">
        <f t="shared" si="0"/>
        <v>-0.81405612740818833</v>
      </c>
      <c r="G44">
        <f t="shared" si="1"/>
        <v>2.300356540816745</v>
      </c>
      <c r="H44" s="10">
        <f t="shared" si="6"/>
        <v>-3.3343738978639395</v>
      </c>
      <c r="I44">
        <f t="shared" si="2"/>
        <v>-40.012486774367275</v>
      </c>
      <c r="K44">
        <f t="shared" si="3"/>
        <v>-3.3429340299907597</v>
      </c>
      <c r="M44">
        <f t="shared" si="4"/>
        <v>-3.3429340299907597</v>
      </c>
      <c r="N44" s="13">
        <f t="shared" si="5"/>
        <v>7.3275862028620596E-5</v>
      </c>
      <c r="O44" s="13">
        <v>1</v>
      </c>
      <c r="Q44" s="1">
        <v>5.5E-2</v>
      </c>
      <c r="R44" s="5">
        <v>3.1070509999999998</v>
      </c>
      <c r="T44" t="s">
        <v>75</v>
      </c>
    </row>
    <row r="45" spans="4:22" x14ac:dyDescent="0.4">
      <c r="D45" s="6">
        <v>-0.48</v>
      </c>
      <c r="E45" s="7">
        <f t="shared" si="0"/>
        <v>-0.8314224441259388</v>
      </c>
      <c r="G45">
        <f t="shared" si="1"/>
        <v>2.3111369979083309</v>
      </c>
      <c r="H45" s="10">
        <f t="shared" si="6"/>
        <v>-3.4055063311398448</v>
      </c>
      <c r="I45">
        <f t="shared" si="2"/>
        <v>-40.866075973678136</v>
      </c>
      <c r="K45">
        <f t="shared" si="3"/>
        <v>-3.4139134161091222</v>
      </c>
      <c r="M45">
        <f t="shared" si="4"/>
        <v>-3.4139134161091222</v>
      </c>
      <c r="N45" s="13">
        <f t="shared" si="5"/>
        <v>7.0679077680650736E-5</v>
      </c>
      <c r="O45" s="13">
        <v>1</v>
      </c>
      <c r="Q45" s="1">
        <v>0.05</v>
      </c>
      <c r="R45" s="5">
        <v>2.95</v>
      </c>
      <c r="S45" t="s">
        <v>76</v>
      </c>
      <c r="U45" t="s">
        <v>95</v>
      </c>
      <c r="V45" t="s">
        <v>88</v>
      </c>
    </row>
    <row r="46" spans="4:22" x14ac:dyDescent="0.4">
      <c r="D46" s="6">
        <v>-0.46</v>
      </c>
      <c r="E46" s="7">
        <f t="shared" si="0"/>
        <v>-0.84769058062684921</v>
      </c>
      <c r="G46">
        <f t="shared" si="1"/>
        <v>2.3219174549999169</v>
      </c>
      <c r="H46" s="10">
        <f t="shared" si="6"/>
        <v>-3.4721406182475745</v>
      </c>
      <c r="I46">
        <f t="shared" si="2"/>
        <v>-41.66568741897089</v>
      </c>
      <c r="K46">
        <f t="shared" si="3"/>
        <v>-3.4803324414175778</v>
      </c>
      <c r="M46">
        <f t="shared" si="4"/>
        <v>-3.4803324414175778</v>
      </c>
      <c r="N46" s="13">
        <f t="shared" si="5"/>
        <v>6.7105966848603432E-5</v>
      </c>
      <c r="O46" s="13">
        <v>1</v>
      </c>
      <c r="Q46" s="1">
        <v>4.4999999999999998E-2</v>
      </c>
      <c r="R46" s="5">
        <v>2.7951359999999998</v>
      </c>
      <c r="T46" t="s">
        <v>85</v>
      </c>
    </row>
    <row r="47" spans="4:22" x14ac:dyDescent="0.4">
      <c r="D47" s="6">
        <v>-0.44</v>
      </c>
      <c r="E47" s="7">
        <f t="shared" si="0"/>
        <v>-0.86290275178126474</v>
      </c>
      <c r="G47">
        <f t="shared" si="1"/>
        <v>2.3326979120915032</v>
      </c>
      <c r="H47" s="10">
        <f t="shared" si="6"/>
        <v>-3.5344496712960605</v>
      </c>
      <c r="I47">
        <f t="shared" si="2"/>
        <v>-42.413396055552724</v>
      </c>
      <c r="K47">
        <f t="shared" si="3"/>
        <v>-3.542373832670263</v>
      </c>
      <c r="M47">
        <f t="shared" si="4"/>
        <v>-3.542373832670263</v>
      </c>
      <c r="N47" s="13">
        <f t="shared" si="5"/>
        <v>6.2792333484402654E-5</v>
      </c>
      <c r="O47" s="13">
        <v>1</v>
      </c>
      <c r="Q47" s="1">
        <v>0.04</v>
      </c>
      <c r="R47" s="5">
        <v>2.64</v>
      </c>
      <c r="T47" t="s">
        <v>85</v>
      </c>
      <c r="U47" t="s">
        <v>96</v>
      </c>
    </row>
    <row r="48" spans="4:22" x14ac:dyDescent="0.4">
      <c r="D48" s="6">
        <v>-0.41999999999999899</v>
      </c>
      <c r="E48" s="7">
        <f t="shared" si="0"/>
        <v>-0.8770997478721746</v>
      </c>
      <c r="G48">
        <f t="shared" si="1"/>
        <v>2.3434783691830896</v>
      </c>
      <c r="H48" s="10">
        <f t="shared" si="6"/>
        <v>-3.5926005672844274</v>
      </c>
      <c r="I48">
        <f t="shared" si="2"/>
        <v>-43.111206807413126</v>
      </c>
      <c r="K48">
        <f t="shared" si="3"/>
        <v>-3.6002135742862587</v>
      </c>
      <c r="M48">
        <f t="shared" si="4"/>
        <v>-3.6002135742862587</v>
      </c>
      <c r="N48" s="13">
        <f t="shared" si="5"/>
        <v>5.7957875609930978E-5</v>
      </c>
      <c r="O48" s="13">
        <v>1</v>
      </c>
      <c r="Q48" s="1">
        <v>3.5000000000000003E-2</v>
      </c>
      <c r="R48" s="5">
        <v>2.4810439999999998</v>
      </c>
      <c r="U48" t="s">
        <v>91</v>
      </c>
    </row>
    <row r="49" spans="4:21" x14ac:dyDescent="0.4">
      <c r="D49" s="6">
        <v>-0.39999999999999902</v>
      </c>
      <c r="E49" s="7">
        <f t="shared" si="0"/>
        <v>-0.89032097955231071</v>
      </c>
      <c r="G49">
        <f t="shared" si="1"/>
        <v>2.354258826274676</v>
      </c>
      <c r="H49" s="10">
        <f t="shared" si="6"/>
        <v>-3.646754732246265</v>
      </c>
      <c r="I49">
        <f t="shared" si="2"/>
        <v>-43.76105678695518</v>
      </c>
      <c r="K49">
        <f t="shared" si="3"/>
        <v>-3.6540211568836805</v>
      </c>
      <c r="M49">
        <f t="shared" si="4"/>
        <v>-3.6540211568836805</v>
      </c>
      <c r="N49" s="13">
        <f t="shared" si="5"/>
        <v>5.2800927011238215E-5</v>
      </c>
      <c r="O49" s="13">
        <v>1</v>
      </c>
      <c r="Q49" s="1">
        <v>0.03</v>
      </c>
      <c r="R49" s="5">
        <v>2.3199999999999998</v>
      </c>
      <c r="T49" t="s">
        <v>86</v>
      </c>
    </row>
    <row r="50" spans="4:21" x14ac:dyDescent="0.4">
      <c r="D50" s="6">
        <v>-0.37999999999999901</v>
      </c>
      <c r="E50" s="7">
        <f t="shared" si="0"/>
        <v>-0.90260452144964809</v>
      </c>
      <c r="G50">
        <f t="shared" si="1"/>
        <v>2.3650392833662619</v>
      </c>
      <c r="H50" s="10">
        <f t="shared" si="6"/>
        <v>-3.6970681198577586</v>
      </c>
      <c r="I50">
        <f t="shared" si="2"/>
        <v>-44.364817438293102</v>
      </c>
      <c r="K50">
        <f t="shared" si="3"/>
        <v>-3.7039598163595517</v>
      </c>
      <c r="M50">
        <f t="shared" si="4"/>
        <v>-3.7039598163595517</v>
      </c>
      <c r="N50" s="13">
        <f t="shared" si="5"/>
        <v>4.7495480672827386E-5</v>
      </c>
      <c r="O50" s="13">
        <v>1</v>
      </c>
      <c r="Q50" s="1">
        <v>2.5000000000000001E-2</v>
      </c>
      <c r="R50" s="5">
        <v>2.159411</v>
      </c>
      <c r="U50" t="s">
        <v>90</v>
      </c>
    </row>
    <row r="51" spans="4:21" x14ac:dyDescent="0.4">
      <c r="D51" s="6">
        <v>-0.35999999999999899</v>
      </c>
      <c r="E51" s="7">
        <f t="shared" si="0"/>
        <v>-0.91398715446033185</v>
      </c>
      <c r="G51">
        <f t="shared" si="1"/>
        <v>2.3758197404578483</v>
      </c>
      <c r="H51" s="10">
        <f t="shared" si="6"/>
        <v>-3.7436913846695195</v>
      </c>
      <c r="I51">
        <f t="shared" si="2"/>
        <v>-44.924296616034233</v>
      </c>
      <c r="K51">
        <f t="shared" si="3"/>
        <v>-3.75018676389357</v>
      </c>
      <c r="M51">
        <f t="shared" si="4"/>
        <v>-3.75018676389357</v>
      </c>
      <c r="N51" s="13">
        <f t="shared" si="5"/>
        <v>4.2189951264227185E-5</v>
      </c>
      <c r="O51" s="13">
        <v>1</v>
      </c>
      <c r="Q51" s="1">
        <v>0.02</v>
      </c>
      <c r="R51" s="5">
        <v>1.99</v>
      </c>
      <c r="T51" t="s">
        <v>80</v>
      </c>
    </row>
    <row r="52" spans="4:21" x14ac:dyDescent="0.4">
      <c r="D52" s="6">
        <v>-0.33999999999999903</v>
      </c>
      <c r="E52" s="7">
        <f t="shared" si="0"/>
        <v>-0.92450440676699686</v>
      </c>
      <c r="G52">
        <f t="shared" si="1"/>
        <v>2.3866001975494342</v>
      </c>
      <c r="H52" s="10">
        <f t="shared" si="6"/>
        <v>-3.7867700501176196</v>
      </c>
      <c r="I52">
        <f t="shared" si="2"/>
        <v>-45.441240601411437</v>
      </c>
      <c r="K52">
        <f t="shared" si="3"/>
        <v>-3.7928534072378755</v>
      </c>
      <c r="M52">
        <f t="shared" si="4"/>
        <v>-3.7928534072378755</v>
      </c>
      <c r="N52" s="13">
        <f t="shared" si="5"/>
        <v>3.7007233852567817E-5</v>
      </c>
      <c r="O52" s="13">
        <v>1</v>
      </c>
      <c r="Q52" s="1">
        <v>1.4999999999999999E-2</v>
      </c>
      <c r="R52" s="5">
        <v>1.818065</v>
      </c>
      <c r="T52" t="s">
        <v>74</v>
      </c>
    </row>
    <row r="53" spans="4:21" x14ac:dyDescent="0.4">
      <c r="D53" s="6">
        <v>-0.31999999999999901</v>
      </c>
      <c r="E53" s="7">
        <f t="shared" si="0"/>
        <v>-0.93419059361936319</v>
      </c>
      <c r="G53">
        <f t="shared" si="1"/>
        <v>2.3973806546410201</v>
      </c>
      <c r="H53" s="10">
        <f t="shared" si="6"/>
        <v>-3.8264446714649116</v>
      </c>
      <c r="I53">
        <f t="shared" si="2"/>
        <v>-45.917336057578936</v>
      </c>
      <c r="K53">
        <f t="shared" si="3"/>
        <v>-3.8321055636394887</v>
      </c>
      <c r="M53">
        <f t="shared" si="4"/>
        <v>-3.8321055636394887</v>
      </c>
      <c r="N53" s="13">
        <f t="shared" si="5"/>
        <v>3.2045700212188289E-5</v>
      </c>
      <c r="O53" s="13">
        <v>1</v>
      </c>
      <c r="Q53" s="1">
        <v>0.01</v>
      </c>
      <c r="R53" s="5">
        <v>1.63</v>
      </c>
      <c r="T53" t="s">
        <v>81</v>
      </c>
      <c r="U53" t="s">
        <v>92</v>
      </c>
    </row>
    <row r="54" spans="4:21" x14ac:dyDescent="0.4">
      <c r="D54" s="6">
        <v>-0.29999999999999899</v>
      </c>
      <c r="E54" s="7">
        <f t="shared" si="0"/>
        <v>-0.94307885591297513</v>
      </c>
      <c r="G54">
        <f t="shared" si="1"/>
        <v>2.4081611117326065</v>
      </c>
      <c r="H54" s="10">
        <f t="shared" si="6"/>
        <v>-3.8628509938195461</v>
      </c>
      <c r="I54">
        <f t="shared" si="2"/>
        <v>-46.354211925834555</v>
      </c>
      <c r="K54">
        <f t="shared" si="3"/>
        <v>-3.8680836647274597</v>
      </c>
      <c r="M54">
        <f t="shared" si="4"/>
        <v>-3.8680836647274597</v>
      </c>
      <c r="N54" s="13">
        <f t="shared" si="5"/>
        <v>2.7380844830525052E-5</v>
      </c>
      <c r="O54" s="13">
        <v>1</v>
      </c>
      <c r="Q54" s="1">
        <v>5.0000000000000001E-3</v>
      </c>
      <c r="R54" s="5">
        <v>1.41</v>
      </c>
      <c r="T54" t="s">
        <v>79</v>
      </c>
    </row>
    <row r="55" spans="4:21" x14ac:dyDescent="0.4">
      <c r="D55" s="6">
        <v>-0.27999999999999903</v>
      </c>
      <c r="E55" s="7">
        <f t="shared" si="0"/>
        <v>-0.95120119760093325</v>
      </c>
      <c r="G55">
        <f t="shared" si="1"/>
        <v>2.4189415688241924</v>
      </c>
      <c r="H55" s="10">
        <f t="shared" si="6"/>
        <v>-3.8961201053734231</v>
      </c>
      <c r="I55">
        <f t="shared" si="2"/>
        <v>-46.753441264481076</v>
      </c>
      <c r="K55">
        <f t="shared" si="3"/>
        <v>-3.9009229536827985</v>
      </c>
      <c r="M55">
        <f t="shared" si="4"/>
        <v>-3.9009229536827985</v>
      </c>
      <c r="N55" s="13">
        <f t="shared" si="5"/>
        <v>2.3067351882869991E-5</v>
      </c>
      <c r="O55" s="13">
        <v>1</v>
      </c>
      <c r="Q55" s="1">
        <v>1E-3</v>
      </c>
      <c r="R55" s="5">
        <v>0.85699999999999998</v>
      </c>
    </row>
    <row r="56" spans="4:21" x14ac:dyDescent="0.4">
      <c r="D56" s="6">
        <v>-0.25999999999999901</v>
      </c>
      <c r="E56" s="7">
        <f t="shared" si="0"/>
        <v>-0.95858852197250966</v>
      </c>
      <c r="G56">
        <f t="shared" si="1"/>
        <v>2.4297220259157788</v>
      </c>
      <c r="H56" s="10">
        <f t="shared" si="6"/>
        <v>-3.9263785859993994</v>
      </c>
      <c r="I56">
        <f t="shared" si="2"/>
        <v>-47.116543031992791</v>
      </c>
      <c r="K56">
        <f t="shared" si="3"/>
        <v>-3.9307536749958563</v>
      </c>
      <c r="M56">
        <f t="shared" si="4"/>
        <v>-3.9307536749958563</v>
      </c>
      <c r="N56" s="13">
        <f t="shared" si="5"/>
        <v>1.9141403726918143E-5</v>
      </c>
      <c r="O56" s="13">
        <v>1</v>
      </c>
      <c r="Q56" t="s">
        <v>73</v>
      </c>
    </row>
    <row r="57" spans="4:21" x14ac:dyDescent="0.4">
      <c r="D57" s="6">
        <v>-0.23999999999999899</v>
      </c>
      <c r="E57" s="7">
        <f t="shared" si="0"/>
        <v>-0.9652706668315657</v>
      </c>
      <c r="G57">
        <f t="shared" si="1"/>
        <v>2.4405024830073647</v>
      </c>
      <c r="H57" s="10">
        <f t="shared" si="6"/>
        <v>-3.9537486513420932</v>
      </c>
      <c r="I57">
        <f t="shared" si="2"/>
        <v>-47.444983816105122</v>
      </c>
      <c r="K57">
        <f t="shared" si="3"/>
        <v>-3.9577012571030443</v>
      </c>
      <c r="M57">
        <f t="shared" si="4"/>
        <v>-3.9577012571030443</v>
      </c>
      <c r="N57" s="13">
        <f t="shared" si="5"/>
        <v>1.5623092301504089E-5</v>
      </c>
      <c r="O57" s="13">
        <v>1</v>
      </c>
    </row>
    <row r="58" spans="4:21" x14ac:dyDescent="0.4">
      <c r="D58" s="6">
        <v>-0.219999999999999</v>
      </c>
      <c r="E58" s="7">
        <f t="shared" si="0"/>
        <v>-0.97127643860679269</v>
      </c>
      <c r="G58">
        <f t="shared" si="1"/>
        <v>2.4512829400989511</v>
      </c>
      <c r="H58" s="10">
        <f t="shared" si="6"/>
        <v>-3.9783482925334228</v>
      </c>
      <c r="I58">
        <f t="shared" si="2"/>
        <v>-47.740179510401077</v>
      </c>
      <c r="K58">
        <f t="shared" si="3"/>
        <v>-3.9818864881826492</v>
      </c>
      <c r="M58">
        <f t="shared" si="4"/>
        <v>-3.9818864881826492</v>
      </c>
      <c r="N58" s="13">
        <f t="shared" si="5"/>
        <v>1.2518828452204744E-5</v>
      </c>
      <c r="O58" s="13">
        <v>1</v>
      </c>
    </row>
    <row r="59" spans="4:21" x14ac:dyDescent="0.4">
      <c r="D59" s="6">
        <v>-0.19999999999999901</v>
      </c>
      <c r="E59" s="7">
        <f t="shared" si="0"/>
        <v>-0.97663364542487197</v>
      </c>
      <c r="G59">
        <f t="shared" si="1"/>
        <v>2.462063397190537</v>
      </c>
      <c r="H59" s="10">
        <f t="shared" si="6"/>
        <v>-4.0002914116602755</v>
      </c>
      <c r="I59">
        <f t="shared" si="2"/>
        <v>-48.003496939923309</v>
      </c>
      <c r="K59">
        <f t="shared" si="3"/>
        <v>-4.0034256853777492</v>
      </c>
      <c r="M59">
        <f t="shared" si="4"/>
        <v>-4.0034256853777492</v>
      </c>
      <c r="N59" s="13">
        <f t="shared" si="5"/>
        <v>9.8236717360468329E-6</v>
      </c>
      <c r="O59" s="13">
        <v>1</v>
      </c>
    </row>
    <row r="60" spans="4:21" x14ac:dyDescent="0.4">
      <c r="D60" s="6">
        <v>-0.17999999999999899</v>
      </c>
      <c r="E60" s="7">
        <f t="shared" si="0"/>
        <v>-0.9813691291767983</v>
      </c>
      <c r="G60">
        <f t="shared" si="1"/>
        <v>2.4728438542821229</v>
      </c>
      <c r="H60" s="10">
        <f t="shared" si="6"/>
        <v>-4.019687953108166</v>
      </c>
      <c r="I60">
        <f t="shared" si="2"/>
        <v>-48.236255437297991</v>
      </c>
      <c r="K60">
        <f t="shared" si="3"/>
        <v>-4.022430857703208</v>
      </c>
      <c r="M60">
        <f t="shared" si="4"/>
        <v>-4.022430857703208</v>
      </c>
      <c r="N60" s="13">
        <f t="shared" si="5"/>
        <v>7.5235256175025515E-6</v>
      </c>
      <c r="O60" s="13">
        <v>1</v>
      </c>
    </row>
    <row r="61" spans="4:21" x14ac:dyDescent="0.4">
      <c r="D61" s="6">
        <v>-0.159999999999999</v>
      </c>
      <c r="E61" s="7">
        <f t="shared" si="0"/>
        <v>-0.98550879660674173</v>
      </c>
      <c r="G61">
        <f t="shared" si="1"/>
        <v>2.4836243113737093</v>
      </c>
      <c r="H61" s="10">
        <f t="shared" si="6"/>
        <v>-4.0366440309012139</v>
      </c>
      <c r="I61">
        <f t="shared" si="2"/>
        <v>-48.439728370814564</v>
      </c>
      <c r="K61">
        <f t="shared" si="3"/>
        <v>-4.0390098628829918</v>
      </c>
      <c r="M61">
        <f t="shared" si="4"/>
        <v>-4.0390098628829918</v>
      </c>
      <c r="N61" s="13">
        <f t="shared" si="5"/>
        <v>5.5971609660029854E-6</v>
      </c>
      <c r="O61" s="13">
        <v>1</v>
      </c>
    </row>
    <row r="62" spans="4:21" x14ac:dyDescent="0.4">
      <c r="D62" s="6">
        <v>-0.13999999999999899</v>
      </c>
      <c r="E62" s="7">
        <f t="shared" si="0"/>
        <v>-0.98907764945201238</v>
      </c>
      <c r="G62">
        <f t="shared" si="1"/>
        <v>2.4944047684652952</v>
      </c>
      <c r="H62" s="10">
        <f t="shared" si="6"/>
        <v>-4.0512620521554421</v>
      </c>
      <c r="I62">
        <f t="shared" si="2"/>
        <v>-48.615144625865305</v>
      </c>
      <c r="K62">
        <f t="shared" si="3"/>
        <v>-4.0532665583539362</v>
      </c>
      <c r="M62">
        <f t="shared" si="4"/>
        <v>-4.0532665583539362</v>
      </c>
      <c r="N62" s="13">
        <f t="shared" si="5"/>
        <v>4.0180450998013767E-6</v>
      </c>
      <c r="O62" s="13">
        <v>1</v>
      </c>
    </row>
    <row r="63" spans="4:21" x14ac:dyDescent="0.4">
      <c r="D63" s="6">
        <v>-0.119999999999999</v>
      </c>
      <c r="E63" s="7">
        <f t="shared" si="0"/>
        <v>-0.99209981366187427</v>
      </c>
      <c r="G63">
        <f t="shared" si="1"/>
        <v>2.5051852255568816</v>
      </c>
      <c r="H63" s="10">
        <f t="shared" si="6"/>
        <v>-4.0636408367590366</v>
      </c>
      <c r="I63">
        <f t="shared" si="2"/>
        <v>-48.76369004110844</v>
      </c>
      <c r="K63">
        <f t="shared" si="3"/>
        <v>-4.0653009466623651</v>
      </c>
      <c r="M63">
        <f t="shared" si="4"/>
        <v>-4.0653009466623651</v>
      </c>
      <c r="N63" s="13">
        <f t="shared" si="5"/>
        <v>2.7559648911291384E-6</v>
      </c>
      <c r="O63" s="13">
        <v>1</v>
      </c>
    </row>
    <row r="64" spans="4:21" x14ac:dyDescent="0.4">
      <c r="D64" s="6">
        <v>-9.9999999999999006E-2</v>
      </c>
      <c r="E64" s="7">
        <f t="shared" si="0"/>
        <v>-0.99459856772217925</v>
      </c>
      <c r="G64">
        <f t="shared" si="1"/>
        <v>2.5159656826484675</v>
      </c>
      <c r="H64" s="10">
        <f t="shared" si="6"/>
        <v>-4.0738757333900466</v>
      </c>
      <c r="I64">
        <f t="shared" si="2"/>
        <v>-48.886508800680559</v>
      </c>
      <c r="K64">
        <f t="shared" si="3"/>
        <v>-4.0752093154706124</v>
      </c>
      <c r="M64">
        <f t="shared" si="4"/>
        <v>-4.0752093154706124</v>
      </c>
      <c r="N64" s="13">
        <f t="shared" si="5"/>
        <v>1.7784411656061441E-6</v>
      </c>
      <c r="O64" s="13">
        <v>1</v>
      </c>
    </row>
    <row r="65" spans="3:16" x14ac:dyDescent="0.4">
      <c r="D65" s="6">
        <v>-7.9999999999999002E-2</v>
      </c>
      <c r="E65" s="7">
        <f t="shared" si="0"/>
        <v>-0.99659637011202962</v>
      </c>
      <c r="G65">
        <f t="shared" si="1"/>
        <v>2.5267461397400539</v>
      </c>
      <c r="H65" s="10">
        <f t="shared" si="6"/>
        <v>-4.082058731978873</v>
      </c>
      <c r="I65">
        <f t="shared" si="2"/>
        <v>-48.98470478374648</v>
      </c>
      <c r="K65">
        <f t="shared" si="3"/>
        <v>-4.0830843723817107</v>
      </c>
      <c r="M65">
        <f t="shared" si="4"/>
        <v>-4.0830843723817107</v>
      </c>
      <c r="N65" s="13">
        <f t="shared" si="5"/>
        <v>1.0519382359330836E-6</v>
      </c>
      <c r="O65" s="13">
        <v>1</v>
      </c>
    </row>
    <row r="66" spans="3:16" x14ac:dyDescent="0.4">
      <c r="D66" s="6">
        <v>-5.9999999999999103E-2</v>
      </c>
      <c r="E66" s="7">
        <f t="shared" si="0"/>
        <v>-0.99811488591793551</v>
      </c>
      <c r="G66">
        <f t="shared" si="1"/>
        <v>2.5375265968316398</v>
      </c>
      <c r="H66" s="10">
        <f t="shared" si="6"/>
        <v>-4.0882785727198643</v>
      </c>
      <c r="I66">
        <f t="shared" si="2"/>
        <v>-49.059342872638368</v>
      </c>
      <c r="K66">
        <f t="shared" si="3"/>
        <v>-4.0890153747818925</v>
      </c>
      <c r="M66">
        <f t="shared" si="4"/>
        <v>-4.0890153747818925</v>
      </c>
      <c r="N66" s="13">
        <f t="shared" si="5"/>
        <v>5.4287727860900269E-7</v>
      </c>
      <c r="O66" s="13">
        <v>1</v>
      </c>
    </row>
    <row r="67" spans="3:16" x14ac:dyDescent="0.4">
      <c r="D67" s="6">
        <v>-3.9999999999999002E-2</v>
      </c>
      <c r="E67" s="7">
        <f t="shared" si="0"/>
        <v>-0.99917501263021524</v>
      </c>
      <c r="G67">
        <f t="shared" si="1"/>
        <v>2.5483070539232258</v>
      </c>
      <c r="H67" s="10">
        <f t="shared" si="6"/>
        <v>-4.0926208517333613</v>
      </c>
      <c r="I67">
        <f t="shared" si="2"/>
        <v>-49.111450220800336</v>
      </c>
      <c r="K67">
        <f t="shared" si="3"/>
        <v>-4.0930882548925087</v>
      </c>
      <c r="M67">
        <f t="shared" si="4"/>
        <v>-4.0930882548925087</v>
      </c>
      <c r="N67" s="13">
        <f t="shared" si="5"/>
        <v>2.1846571318096489E-7</v>
      </c>
      <c r="O67" s="13">
        <v>1</v>
      </c>
    </row>
    <row r="68" spans="3:16" x14ac:dyDescent="0.4">
      <c r="D68" s="6">
        <v>-1.9999999999999001E-2</v>
      </c>
      <c r="E68" s="7">
        <f t="shared" si="0"/>
        <v>-0.99979690514568476</v>
      </c>
      <c r="G68">
        <f t="shared" si="1"/>
        <v>2.5590875110148121</v>
      </c>
      <c r="H68" s="10">
        <f t="shared" si="6"/>
        <v>-4.095168123476725</v>
      </c>
      <c r="I68">
        <f t="shared" si="2"/>
        <v>-49.1420174817207</v>
      </c>
      <c r="K68">
        <f t="shared" si="3"/>
        <v>-4.0953857402151375</v>
      </c>
      <c r="M68">
        <f t="shared" si="4"/>
        <v>-4.0953857402151375</v>
      </c>
      <c r="N68" s="13">
        <f t="shared" si="5"/>
        <v>4.7357044837283081E-4</v>
      </c>
      <c r="O68" s="13">
        <v>10000</v>
      </c>
    </row>
    <row r="69" spans="3:16" x14ac:dyDescent="0.4">
      <c r="C69" s="57" t="s">
        <v>47</v>
      </c>
      <c r="D69" s="58">
        <v>0</v>
      </c>
      <c r="E69" s="59">
        <f t="shared" si="0"/>
        <v>-1</v>
      </c>
      <c r="F69" s="60"/>
      <c r="G69" s="60">
        <f t="shared" si="1"/>
        <v>2.5698679681063976</v>
      </c>
      <c r="H69" s="61">
        <f t="shared" si="6"/>
        <v>-4.0960000000000001</v>
      </c>
      <c r="I69" s="60">
        <f t="shared" si="2"/>
        <v>-49.152000000000001</v>
      </c>
      <c r="J69" s="60"/>
      <c r="K69">
        <f t="shared" si="3"/>
        <v>-4.0959874695462712</v>
      </c>
      <c r="M69">
        <f t="shared" si="4"/>
        <v>-4.0959874695462712</v>
      </c>
      <c r="N69" s="62">
        <f t="shared" si="5"/>
        <v>1.5701227065067222E-6</v>
      </c>
      <c r="O69" s="62">
        <v>10000</v>
      </c>
      <c r="P69" s="63" t="s">
        <v>48</v>
      </c>
    </row>
    <row r="70" spans="3:16" x14ac:dyDescent="0.4">
      <c r="D70" s="6">
        <v>0.02</v>
      </c>
      <c r="E70" s="7">
        <f t="shared" si="0"/>
        <v>-0.99980303885235966</v>
      </c>
      <c r="G70">
        <f t="shared" si="1"/>
        <v>2.5806484251979835</v>
      </c>
      <c r="H70" s="10">
        <f t="shared" si="6"/>
        <v>-4.0951932471392656</v>
      </c>
      <c r="I70">
        <f t="shared" si="2"/>
        <v>-49.142318965671187</v>
      </c>
      <c r="K70">
        <f t="shared" si="3"/>
        <v>-4.094970104730745</v>
      </c>
      <c r="M70">
        <f t="shared" si="4"/>
        <v>-4.094970104730745</v>
      </c>
      <c r="N70" s="13">
        <f t="shared" si="5"/>
        <v>4.9792534480381362E-4</v>
      </c>
      <c r="O70" s="13">
        <v>10000</v>
      </c>
    </row>
    <row r="71" spans="3:16" x14ac:dyDescent="0.4">
      <c r="D71" s="6">
        <v>0.04</v>
      </c>
      <c r="E71" s="7">
        <f t="shared" si="0"/>
        <v>-0.99922409124462153</v>
      </c>
      <c r="G71">
        <f t="shared" si="1"/>
        <v>2.5914288822895695</v>
      </c>
      <c r="H71" s="10">
        <f t="shared" si="6"/>
        <v>-4.0928218777379701</v>
      </c>
      <c r="I71">
        <f t="shared" si="2"/>
        <v>-49.113862532855642</v>
      </c>
      <c r="K71">
        <f t="shared" si="3"/>
        <v>-4.0924074383163944</v>
      </c>
      <c r="M71">
        <f t="shared" si="4"/>
        <v>-4.0924074383163944</v>
      </c>
      <c r="N71" s="13">
        <f t="shared" si="5"/>
        <v>1.7176003415600697E-7</v>
      </c>
      <c r="O71" s="13">
        <v>1</v>
      </c>
    </row>
    <row r="72" spans="3:16" x14ac:dyDescent="0.4">
      <c r="D72" s="6">
        <v>6.0000000000000102E-2</v>
      </c>
      <c r="E72" s="7">
        <f t="shared" si="0"/>
        <v>-0.99828057665626635</v>
      </c>
      <c r="G72">
        <f t="shared" si="1"/>
        <v>2.6022093393811563</v>
      </c>
      <c r="H72" s="10">
        <f t="shared" si="6"/>
        <v>-4.0889572419840672</v>
      </c>
      <c r="I72">
        <f t="shared" si="2"/>
        <v>-49.067486903808806</v>
      </c>
      <c r="K72">
        <f t="shared" si="3"/>
        <v>-4.0883704972657844</v>
      </c>
      <c r="M72">
        <f t="shared" si="4"/>
        <v>-4.0883704972657844</v>
      </c>
      <c r="N72" s="13">
        <f t="shared" si="5"/>
        <v>3.4426936443275588E-7</v>
      </c>
      <c r="O72" s="13">
        <v>1</v>
      </c>
    </row>
    <row r="73" spans="3:16" x14ac:dyDescent="0.4">
      <c r="D73" s="6">
        <v>8.0000000000000099E-2</v>
      </c>
      <c r="E73" s="7">
        <f t="shared" si="0"/>
        <v>-0.99698928587603408</v>
      </c>
      <c r="G73">
        <f t="shared" si="1"/>
        <v>2.6129897964727422</v>
      </c>
      <c r="H73" s="10">
        <f t="shared" si="6"/>
        <v>-4.0836681149482352</v>
      </c>
      <c r="I73">
        <f t="shared" si="2"/>
        <v>-49.004017379378823</v>
      </c>
      <c r="K73">
        <f t="shared" si="3"/>
        <v>-4.082927642874683</v>
      </c>
      <c r="M73">
        <f t="shared" si="4"/>
        <v>-4.082927642874683</v>
      </c>
      <c r="N73" s="13">
        <f t="shared" si="5"/>
        <v>5.4829889171071232E-7</v>
      </c>
      <c r="O73" s="13">
        <v>1</v>
      </c>
    </row>
    <row r="74" spans="3:16" x14ac:dyDescent="0.4">
      <c r="D74" s="6">
        <v>0.1</v>
      </c>
      <c r="E74" s="7">
        <f t="shared" si="0"/>
        <v>-0.99536640171045743</v>
      </c>
      <c r="G74">
        <f t="shared" si="1"/>
        <v>2.6237702535643281</v>
      </c>
      <c r="H74" s="10">
        <f t="shared" si="6"/>
        <v>-4.0770207814060333</v>
      </c>
      <c r="I74">
        <f t="shared" si="2"/>
        <v>-48.924249376872396</v>
      </c>
      <c r="K74">
        <f t="shared" si="3"/>
        <v>-4.076144667040932</v>
      </c>
      <c r="M74">
        <f t="shared" si="4"/>
        <v>-4.076144667040932</v>
      </c>
      <c r="N74" s="13">
        <f t="shared" si="5"/>
        <v>7.675763807367943E-7</v>
      </c>
      <c r="O74" s="13">
        <v>1</v>
      </c>
    </row>
    <row r="75" spans="3:16" x14ac:dyDescent="0.4">
      <c r="D75" s="6">
        <v>0.12</v>
      </c>
      <c r="E75" s="7">
        <f t="shared" si="0"/>
        <v>-0.99342751904894888</v>
      </c>
      <c r="G75">
        <f t="shared" si="1"/>
        <v>2.6345507106559145</v>
      </c>
      <c r="H75" s="10">
        <f t="shared" si="6"/>
        <v>-4.0690791180244945</v>
      </c>
      <c r="I75">
        <f t="shared" si="2"/>
        <v>-48.828949416293938</v>
      </c>
      <c r="K75">
        <f t="shared" si="3"/>
        <v>-4.0680848850216815</v>
      </c>
      <c r="M75">
        <f t="shared" si="4"/>
        <v>-4.0680848850216815</v>
      </c>
      <c r="N75" s="13">
        <f t="shared" si="5"/>
        <v>9.8849926388252121E-7</v>
      </c>
      <c r="O75" s="13">
        <v>1</v>
      </c>
    </row>
    <row r="76" spans="3:16" x14ac:dyDescent="0.4">
      <c r="D76" s="6">
        <v>0.14000000000000001</v>
      </c>
      <c r="E76" s="7">
        <f t="shared" si="0"/>
        <v>-0.99118766430453542</v>
      </c>
      <c r="G76">
        <f t="shared" si="1"/>
        <v>2.6453311677475004</v>
      </c>
      <c r="H76" s="10">
        <f t="shared" si="6"/>
        <v>-4.0599046729913777</v>
      </c>
      <c r="I76">
        <f t="shared" si="2"/>
        <v>-48.718856075896532</v>
      </c>
      <c r="K76">
        <f t="shared" si="3"/>
        <v>-4.0588092248114354</v>
      </c>
      <c r="M76">
        <f t="shared" si="4"/>
        <v>-4.0588092248114354</v>
      </c>
      <c r="N76" s="13">
        <f t="shared" si="5"/>
        <v>1.2000067149389802E-6</v>
      </c>
      <c r="O76" s="13">
        <v>1</v>
      </c>
    </row>
    <row r="77" spans="3:16" x14ac:dyDescent="0.4">
      <c r="D77" s="6">
        <v>0.16</v>
      </c>
      <c r="E77" s="7">
        <f t="shared" si="0"/>
        <v>-0.98866131424878523</v>
      </c>
      <c r="G77">
        <f t="shared" si="1"/>
        <v>2.6561116248390864</v>
      </c>
      <c r="H77" s="10">
        <f t="shared" si="6"/>
        <v>-4.0495567431630244</v>
      </c>
      <c r="I77">
        <f t="shared" si="2"/>
        <v>-48.594680917956296</v>
      </c>
      <c r="K77">
        <f t="shared" si="3"/>
        <v>-4.048376313268129</v>
      </c>
      <c r="M77">
        <f t="shared" si="4"/>
        <v>-4.048376313268129</v>
      </c>
      <c r="N77" s="13">
        <f t="shared" si="5"/>
        <v>1.3934147367628084E-6</v>
      </c>
      <c r="O77" s="13">
        <v>1</v>
      </c>
    </row>
    <row r="78" spans="3:16" x14ac:dyDescent="0.4">
      <c r="D78" s="6">
        <v>0.18</v>
      </c>
      <c r="E78" s="7">
        <f t="shared" si="0"/>
        <v>-0.98586241425894838</v>
      </c>
      <c r="G78">
        <f t="shared" si="1"/>
        <v>2.6668920819306723</v>
      </c>
      <c r="H78" s="10">
        <f t="shared" si="6"/>
        <v>-4.0380924488046528</v>
      </c>
      <c r="I78">
        <f t="shared" si="2"/>
        <v>-48.457109385655833</v>
      </c>
      <c r="K78">
        <f t="shared" si="3"/>
        <v>-4.0368425591094184</v>
      </c>
      <c r="M78">
        <f t="shared" si="4"/>
        <v>-4.0368425591094184</v>
      </c>
      <c r="N78" s="13">
        <f t="shared" si="5"/>
        <v>1.5622242502532153E-6</v>
      </c>
      <c r="O78" s="13">
        <v>1</v>
      </c>
    </row>
    <row r="79" spans="3:16" x14ac:dyDescent="0.4">
      <c r="D79" s="6">
        <v>0.2</v>
      </c>
      <c r="E79" s="7">
        <f t="shared" si="0"/>
        <v>-0.98280439599480929</v>
      </c>
      <c r="G79">
        <f t="shared" si="1"/>
        <v>2.6776725390222587</v>
      </c>
      <c r="H79" s="10">
        <f t="shared" si="6"/>
        <v>-4.0255668059947389</v>
      </c>
      <c r="I79">
        <f t="shared" si="2"/>
        <v>-48.306801671936867</v>
      </c>
      <c r="K79">
        <f t="shared" si="3"/>
        <v>-4.024262232896576</v>
      </c>
      <c r="M79">
        <f t="shared" si="4"/>
        <v>-4.024262232896576</v>
      </c>
      <c r="N79" s="13">
        <f t="shared" si="5"/>
        <v>1.7019109684503417E-6</v>
      </c>
      <c r="O79" s="13">
        <v>1</v>
      </c>
    </row>
    <row r="80" spans="3:16" x14ac:dyDescent="0.4">
      <c r="D80" s="6">
        <v>0.22</v>
      </c>
      <c r="E80" s="7">
        <f t="shared" si="0"/>
        <v>-0.979500194522259</v>
      </c>
      <c r="G80">
        <f t="shared" si="1"/>
        <v>2.688452996113845</v>
      </c>
      <c r="H80" s="10">
        <f t="shared" si="6"/>
        <v>-4.0120327967631724</v>
      </c>
      <c r="I80">
        <f t="shared" si="2"/>
        <v>-48.144393561158068</v>
      </c>
      <c r="K80">
        <f t="shared" si="3"/>
        <v>-4.0106875441186824</v>
      </c>
      <c r="M80">
        <f t="shared" si="4"/>
        <v>-4.0106875441186824</v>
      </c>
      <c r="N80" s="13">
        <f t="shared" si="5"/>
        <v>1.8097046775071361E-6</v>
      </c>
      <c r="O80" s="13">
        <v>1</v>
      </c>
    </row>
    <row r="81" spans="4:15" x14ac:dyDescent="0.4">
      <c r="D81" s="6">
        <v>0.24</v>
      </c>
      <c r="E81" s="7">
        <f t="shared" si="0"/>
        <v>-0.97596226490009541</v>
      </c>
      <c r="G81">
        <f t="shared" si="1"/>
        <v>2.699233453205431</v>
      </c>
      <c r="H81" s="10">
        <f t="shared" si="6"/>
        <v>-3.9975414370307911</v>
      </c>
      <c r="I81">
        <f t="shared" si="2"/>
        <v>-47.970497244369497</v>
      </c>
      <c r="K81">
        <f t="shared" si="3"/>
        <v>-3.996168715485521</v>
      </c>
      <c r="M81">
        <f t="shared" si="4"/>
        <v>-3.996168715485521</v>
      </c>
      <c r="N81" s="13">
        <f t="shared" si="5"/>
        <v>1.8843644408488082E-6</v>
      </c>
      <c r="O81" s="13">
        <v>1</v>
      </c>
    </row>
    <row r="82" spans="4:15" x14ac:dyDescent="0.4">
      <c r="D82" s="6">
        <v>0.26</v>
      </c>
      <c r="E82" s="7">
        <f t="shared" si="0"/>
        <v>-0.97220259824609767</v>
      </c>
      <c r="G82">
        <f t="shared" si="1"/>
        <v>2.7100139102970173</v>
      </c>
      <c r="H82" s="10">
        <f t="shared" si="6"/>
        <v>-3.982141842416016</v>
      </c>
      <c r="I82">
        <f t="shared" si="2"/>
        <v>-47.78570210899219</v>
      </c>
      <c r="K82">
        <f t="shared" si="3"/>
        <v>-3.9807540545331905</v>
      </c>
      <c r="M82">
        <f t="shared" si="4"/>
        <v>-3.9807540545331905</v>
      </c>
      <c r="N82" s="13">
        <f t="shared" si="5"/>
        <v>1.9259552077171533E-6</v>
      </c>
      <c r="O82" s="13">
        <v>1</v>
      </c>
    </row>
    <row r="83" spans="4:15" x14ac:dyDescent="0.4">
      <c r="D83" s="6">
        <v>0.28000000000000003</v>
      </c>
      <c r="E83" s="7">
        <f t="shared" ref="E83:E146" si="7">-(1+D83+$E$5*D83^3)*EXP(-D83)</f>
        <v>-0.96823273729795045</v>
      </c>
      <c r="G83">
        <f t="shared" si="1"/>
        <v>2.7207943673886033</v>
      </c>
      <c r="H83" s="10">
        <f t="shared" si="6"/>
        <v>-3.9658812919724054</v>
      </c>
      <c r="I83">
        <f t="shared" si="2"/>
        <v>-47.590575503668866</v>
      </c>
      <c r="K83">
        <f t="shared" si="3"/>
        <v>-3.9644900226425097</v>
      </c>
      <c r="M83">
        <f t="shared" si="4"/>
        <v>-3.9644900226425097</v>
      </c>
      <c r="N83" s="13">
        <f t="shared" si="5"/>
        <v>1.9356303483082608E-6</v>
      </c>
      <c r="O83" s="13">
        <v>1</v>
      </c>
    </row>
    <row r="84" spans="4:15" x14ac:dyDescent="0.4">
      <c r="D84" s="6">
        <v>0.3</v>
      </c>
      <c r="E84" s="7">
        <f t="shared" si="7"/>
        <v>-0.96406379148415355</v>
      </c>
      <c r="G84">
        <f t="shared" ref="G84:G147" si="8">$E$11*(D84/$E$12+1)</f>
        <v>2.7315748244801892</v>
      </c>
      <c r="H84" s="10">
        <f t="shared" si="6"/>
        <v>-3.9488052899190929</v>
      </c>
      <c r="I84">
        <f t="shared" ref="I84:I147" si="9">H84*$E$6</f>
        <v>-47.385663479029112</v>
      </c>
      <c r="K84">
        <f t="shared" ref="K84:K147" si="10">$L$9*$L$6*EXP(-$L$4*(G84/$L$10-1))+6*$L$6*EXP(-$L$4*(SQRT(2)*G84/$L$10-1))+24*$L$6*EXP(-$L$4*(SQRT(3)*G84/$L$10-1))+12*$L$6*EXP(-$L$4*(SQRT(4)*G84/$L$10-1))-SQRT($L$9*$L$7^2*EXP(-2*$L$5*(G84/$L$10-1))+6*$L$7^2*EXP(-2*$L$5*(SQRT(2)*G84/$L$10-1))+24*$L$7^2*EXP(-2*$L$5*(SQRT(3)*G84/$L$10-1))+12*$L$7^2*EXP(-2*$L$5*(SQRT(4)*G84/$L$10-1)))</f>
        <v>-3.9474213015663171</v>
      </c>
      <c r="M84">
        <f t="shared" ref="M84:M147" si="11">$L$9*$O$6*EXP(-$O$4*(G84/$L$10-1))+6*$O$6*EXP(-$O$4*(SQRT(2)*G84/$L$10-1))+24*$O$6*EXP(-$O$4*(SQRT(3)*G84/$L$10-1))+12*$O$6*EXP(-$O$4*(SQRT(4)*G84/$L$10-1))-SQRT($L$9*$O$7^2*EXP(-2*$O$5*(G84/$L$10-1))+6*$O$7^2*EXP(-2*$O$5*(SQRT(2)*G84/$L$10-1))+24*$O$7^2*EXP(-2*$O$5*(SQRT(3)*G84/$L$10-1))+12*$O$7^2*EXP(-2*$O$5*(SQRT(4)*G84/$L$10-1)))</f>
        <v>-3.9474213015663171</v>
      </c>
      <c r="N84" s="13">
        <f t="shared" ref="N84:N147" si="12">(M84-H84)^2*O84</f>
        <v>1.9154237606189495E-6</v>
      </c>
      <c r="O84" s="13">
        <v>1</v>
      </c>
    </row>
    <row r="85" spans="4:15" x14ac:dyDescent="0.4">
      <c r="D85" s="6">
        <v>0.32</v>
      </c>
      <c r="E85" s="7">
        <f t="shared" si="7"/>
        <v>-0.95970645151961365</v>
      </c>
      <c r="G85">
        <f t="shared" si="8"/>
        <v>2.7423552815717751</v>
      </c>
      <c r="H85" s="10">
        <f t="shared" ref="H85:H148" si="13">-(-$B$4)*(1+D85+$E$5*D85^3)*EXP(-D85)</f>
        <v>-3.9309576254243375</v>
      </c>
      <c r="I85">
        <f t="shared" si="9"/>
        <v>-47.17149150509205</v>
      </c>
      <c r="K85">
        <f t="shared" si="10"/>
        <v>-3.929590857558062</v>
      </c>
      <c r="M85">
        <f t="shared" si="11"/>
        <v>-3.929590857558062</v>
      </c>
      <c r="N85" s="13">
        <f t="shared" si="12"/>
        <v>1.8680544002830951E-6</v>
      </c>
      <c r="O85" s="13">
        <v>1</v>
      </c>
    </row>
    <row r="86" spans="4:15" x14ac:dyDescent="0.4">
      <c r="D86" s="6">
        <v>0.34</v>
      </c>
      <c r="E86" s="7">
        <f t="shared" si="7"/>
        <v>-0.95517100354019013</v>
      </c>
      <c r="G86">
        <f t="shared" si="8"/>
        <v>2.7531357386633615</v>
      </c>
      <c r="H86" s="10">
        <f t="shared" si="13"/>
        <v>-3.9123804305006189</v>
      </c>
      <c r="I86">
        <f t="shared" si="9"/>
        <v>-46.948565166007427</v>
      </c>
      <c r="K86">
        <f t="shared" si="10"/>
        <v>-3.9110400031905108</v>
      </c>
      <c r="M86">
        <f t="shared" si="11"/>
        <v>-3.9110400031905108</v>
      </c>
      <c r="N86" s="13">
        <f t="shared" si="12"/>
        <v>1.7967453736835916E-6</v>
      </c>
      <c r="O86" s="13">
        <v>1</v>
      </c>
    </row>
    <row r="87" spans="4:15" x14ac:dyDescent="0.4">
      <c r="D87" s="6">
        <v>0.36</v>
      </c>
      <c r="E87" s="7">
        <f t="shared" si="7"/>
        <v>-0.95046734279006062</v>
      </c>
      <c r="G87">
        <f t="shared" si="8"/>
        <v>2.7639161957549478</v>
      </c>
      <c r="H87" s="10">
        <f t="shared" si="13"/>
        <v>-3.8931142360680888</v>
      </c>
      <c r="I87">
        <f t="shared" si="9"/>
        <v>-46.717370832817068</v>
      </c>
      <c r="K87">
        <f t="shared" si="10"/>
        <v>-3.8918084569499265</v>
      </c>
      <c r="M87">
        <f t="shared" si="11"/>
        <v>-3.8918084569499265</v>
      </c>
      <c r="N87" s="13">
        <f t="shared" si="12"/>
        <v>1.7050591054287666E-6</v>
      </c>
      <c r="O87" s="13">
        <v>1</v>
      </c>
    </row>
    <row r="88" spans="4:15" x14ac:dyDescent="0.4">
      <c r="D88" s="6">
        <v>0.38</v>
      </c>
      <c r="E88" s="7">
        <f t="shared" si="7"/>
        <v>-0.94560498687536609</v>
      </c>
      <c r="G88">
        <f t="shared" si="8"/>
        <v>2.7746966528465338</v>
      </c>
      <c r="H88" s="10">
        <f t="shared" si="13"/>
        <v>-3.8731980262414996</v>
      </c>
      <c r="I88">
        <f t="shared" si="9"/>
        <v>-46.478376314897993</v>
      </c>
      <c r="K88">
        <f t="shared" si="10"/>
        <v>-3.8719344006878273</v>
      </c>
      <c r="M88">
        <f t="shared" si="11"/>
        <v>-3.8719344006878273</v>
      </c>
      <c r="N88" s="13">
        <f t="shared" si="12"/>
        <v>1.5967495398933984E-6</v>
      </c>
      <c r="O88" s="13">
        <v>1</v>
      </c>
    </row>
    <row r="89" spans="4:15" x14ac:dyDescent="0.4">
      <c r="D89" s="6">
        <v>0.4</v>
      </c>
      <c r="E89" s="7">
        <f t="shared" si="7"/>
        <v>-0.94059308859720914</v>
      </c>
      <c r="G89">
        <f t="shared" si="8"/>
        <v>2.7854771099381201</v>
      </c>
      <c r="H89" s="10">
        <f t="shared" si="13"/>
        <v>-3.8526692908941689</v>
      </c>
      <c r="I89">
        <f t="shared" si="9"/>
        <v>-46.232031490730023</v>
      </c>
      <c r="K89">
        <f t="shared" si="10"/>
        <v>-3.8514545350092293</v>
      </c>
      <c r="M89">
        <f t="shared" si="11"/>
        <v>-3.8514545350092293</v>
      </c>
      <c r="N89" s="13">
        <f t="shared" si="12"/>
        <v>1.4756318599953369E-6</v>
      </c>
      <c r="O89" s="13">
        <v>1</v>
      </c>
    </row>
    <row r="90" spans="4:15" x14ac:dyDescent="0.4">
      <c r="D90" s="6">
        <v>0.42</v>
      </c>
      <c r="E90" s="7">
        <f t="shared" si="7"/>
        <v>-0.93544044837670337</v>
      </c>
      <c r="G90">
        <f t="shared" si="8"/>
        <v>2.7962575670297061</v>
      </c>
      <c r="H90" s="10">
        <f t="shared" si="13"/>
        <v>-3.8315640765509773</v>
      </c>
      <c r="I90">
        <f t="shared" si="9"/>
        <v>-45.978768918611728</v>
      </c>
      <c r="K90">
        <f t="shared" si="10"/>
        <v>-3.8304041326732765</v>
      </c>
      <c r="M90">
        <f t="shared" si="11"/>
        <v>-3.8304041326732765</v>
      </c>
      <c r="N90" s="13">
        <f t="shared" si="12"/>
        <v>1.3454697994155627E-6</v>
      </c>
      <c r="O90" s="13">
        <v>1</v>
      </c>
    </row>
    <row r="91" spans="4:15" x14ac:dyDescent="0.4">
      <c r="D91" s="6">
        <v>0.44</v>
      </c>
      <c r="E91" s="7">
        <f t="shared" si="7"/>
        <v>-0.9301555262844009</v>
      </c>
      <c r="G91">
        <f t="shared" si="8"/>
        <v>2.807038024121292</v>
      </c>
      <c r="H91" s="10">
        <f t="shared" si="13"/>
        <v>-3.8099170356609058</v>
      </c>
      <c r="I91">
        <f t="shared" si="9"/>
        <v>-45.719004427930869</v>
      </c>
      <c r="K91">
        <f t="shared" si="10"/>
        <v>-3.8088170900792404</v>
      </c>
      <c r="M91">
        <f t="shared" si="11"/>
        <v>-3.8088170900792404</v>
      </c>
      <c r="N91" s="13">
        <f t="shared" si="12"/>
        <v>1.2098802826251771E-6</v>
      </c>
      <c r="O91" s="13">
        <v>1</v>
      </c>
    </row>
    <row r="92" spans="4:15" x14ac:dyDescent="0.4">
      <c r="D92" s="6">
        <v>0.46</v>
      </c>
      <c r="E92" s="7">
        <f t="shared" si="7"/>
        <v>-0.92474645368606501</v>
      </c>
      <c r="G92">
        <f t="shared" si="8"/>
        <v>2.8178184812128779</v>
      </c>
      <c r="H92" s="10">
        <f t="shared" si="13"/>
        <v>-3.7877614742981223</v>
      </c>
      <c r="I92">
        <f t="shared" si="9"/>
        <v>-45.453137691577467</v>
      </c>
      <c r="K92">
        <f t="shared" si="10"/>
        <v>-3.7867259769080919</v>
      </c>
      <c r="M92">
        <f t="shared" si="11"/>
        <v>-3.7867259769080919</v>
      </c>
      <c r="N92" s="13">
        <f t="shared" si="12"/>
        <v>1.0722548447597563E-6</v>
      </c>
      <c r="O92" s="13">
        <v>1</v>
      </c>
    </row>
    <row r="93" spans="4:15" x14ac:dyDescent="0.4">
      <c r="D93" s="6">
        <v>0.48</v>
      </c>
      <c r="E93" s="7">
        <f t="shared" si="7"/>
        <v>-0.91922104451641973</v>
      </c>
      <c r="G93">
        <f t="shared" si="8"/>
        <v>2.8285989383044643</v>
      </c>
      <c r="H93" s="10">
        <f t="shared" si="13"/>
        <v>-3.7651293983392549</v>
      </c>
      <c r="I93">
        <f t="shared" si="9"/>
        <v>-45.181552780071058</v>
      </c>
      <c r="K93">
        <f t="shared" si="10"/>
        <v>-3.7641620839871397</v>
      </c>
      <c r="M93">
        <f t="shared" si="11"/>
        <v>-3.7641620839871397</v>
      </c>
      <c r="N93" s="13">
        <f t="shared" si="12"/>
        <v>9.3569705580798579E-7</v>
      </c>
      <c r="O93" s="13">
        <v>1</v>
      </c>
    </row>
    <row r="94" spans="4:15" x14ac:dyDescent="0.4">
      <c r="D94" s="6">
        <v>0.5</v>
      </c>
      <c r="E94" s="7">
        <f t="shared" si="7"/>
        <v>-0.91358680619215415</v>
      </c>
      <c r="G94">
        <f t="shared" si="8"/>
        <v>2.8393793953960507</v>
      </c>
      <c r="H94" s="10">
        <f t="shared" si="13"/>
        <v>-3.7420515581630638</v>
      </c>
      <c r="I94">
        <f t="shared" si="9"/>
        <v>-44.904618697956764</v>
      </c>
      <c r="K94">
        <f t="shared" si="10"/>
        <v>-3.7411554694427118</v>
      </c>
      <c r="M94">
        <f t="shared" si="11"/>
        <v>-3.7411554694427118</v>
      </c>
      <c r="N94" s="13">
        <f t="shared" si="12"/>
        <v>8.0297499474201654E-7</v>
      </c>
      <c r="O94" s="13">
        <v>1</v>
      </c>
    </row>
    <row r="95" spans="4:15" x14ac:dyDescent="0.4">
      <c r="D95" s="6">
        <v>0.52</v>
      </c>
      <c r="E95" s="7">
        <f t="shared" si="7"/>
        <v>-0.90785095017514517</v>
      </c>
      <c r="G95">
        <f t="shared" si="8"/>
        <v>2.8501598524876366</v>
      </c>
      <c r="H95" s="10">
        <f t="shared" si="13"/>
        <v>-3.7185574919173945</v>
      </c>
      <c r="I95">
        <f t="shared" si="9"/>
        <v>-44.622689903008734</v>
      </c>
      <c r="K95">
        <f t="shared" si="10"/>
        <v>-3.7177350032033369</v>
      </c>
      <c r="M95">
        <f t="shared" si="11"/>
        <v>-3.7177350032033369</v>
      </c>
      <c r="N95" s="13">
        <f t="shared" si="12"/>
        <v>6.7648768475203472E-7</v>
      </c>
      <c r="O95" s="13">
        <v>1</v>
      </c>
    </row>
    <row r="96" spans="4:15" x14ac:dyDescent="0.4">
      <c r="D96" s="6">
        <v>0.54</v>
      </c>
      <c r="E96" s="7">
        <f t="shared" si="7"/>
        <v>-0.9020204021965349</v>
      </c>
      <c r="G96">
        <f t="shared" si="8"/>
        <v>2.860940309579223</v>
      </c>
      <c r="H96" s="10">
        <f t="shared" si="13"/>
        <v>-3.6946755673970073</v>
      </c>
      <c r="I96">
        <f t="shared" si="9"/>
        <v>-44.336106808764086</v>
      </c>
      <c r="K96">
        <f t="shared" si="10"/>
        <v>-3.6939284099135419</v>
      </c>
      <c r="M96">
        <f t="shared" si="11"/>
        <v>-3.6939284099135419</v>
      </c>
      <c r="N96" s="13">
        <f t="shared" si="12"/>
        <v>5.5824430509839823E-7</v>
      </c>
      <c r="O96" s="13">
        <v>1</v>
      </c>
    </row>
    <row r="97" spans="4:15" x14ac:dyDescent="0.4">
      <c r="D97" s="6">
        <v>0.56000000000000005</v>
      </c>
      <c r="E97" s="7">
        <f t="shared" si="7"/>
        <v>-0.89610181215199491</v>
      </c>
      <c r="G97">
        <f t="shared" si="8"/>
        <v>2.8717207666708089</v>
      </c>
      <c r="H97" s="10">
        <f t="shared" si="13"/>
        <v>-3.6704330225745712</v>
      </c>
      <c r="I97">
        <f t="shared" si="9"/>
        <v>-44.045196270894856</v>
      </c>
      <c r="K97">
        <f t="shared" si="10"/>
        <v>-3.6697623103161159</v>
      </c>
      <c r="M97">
        <f t="shared" si="11"/>
        <v>-3.6697623103161159</v>
      </c>
      <c r="N97" s="13">
        <f t="shared" si="12"/>
        <v>4.4985493364217551E-7</v>
      </c>
      <c r="O97" s="13">
        <v>1</v>
      </c>
    </row>
    <row r="98" spans="4:15" x14ac:dyDescent="0.4">
      <c r="D98" s="6">
        <v>0.57999999999999996</v>
      </c>
      <c r="E98" s="7">
        <f t="shared" si="7"/>
        <v>-0.8901015636782007</v>
      </c>
      <c r="G98">
        <f t="shared" si="8"/>
        <v>2.8825012237623948</v>
      </c>
      <c r="H98" s="10">
        <f t="shared" si="13"/>
        <v>-3.6458560048259105</v>
      </c>
      <c r="I98">
        <f t="shared" si="9"/>
        <v>-43.750272057910927</v>
      </c>
      <c r="K98">
        <f t="shared" si="10"/>
        <v>-3.6452622611584786</v>
      </c>
      <c r="M98">
        <f t="shared" si="11"/>
        <v>-3.6452622611584786</v>
      </c>
      <c r="N98" s="13">
        <f t="shared" si="12"/>
        <v>3.5253154261550997E-7</v>
      </c>
      <c r="O98" s="13">
        <v>1</v>
      </c>
    </row>
    <row r="99" spans="4:15" x14ac:dyDescent="0.4">
      <c r="D99" s="6">
        <v>0.6</v>
      </c>
      <c r="E99" s="7">
        <f t="shared" si="7"/>
        <v>-0.88402578342025773</v>
      </c>
      <c r="G99">
        <f t="shared" si="8"/>
        <v>2.8932816808539807</v>
      </c>
      <c r="H99" s="10">
        <f t="shared" si="13"/>
        <v>-3.6209696088893759</v>
      </c>
      <c r="I99">
        <f t="shared" si="9"/>
        <v>-43.451635306672515</v>
      </c>
      <c r="K99">
        <f t="shared" si="10"/>
        <v>-3.6204527936767148</v>
      </c>
      <c r="M99">
        <f t="shared" si="11"/>
        <v>-3.6204527936767148</v>
      </c>
      <c r="N99" s="13">
        <f t="shared" si="12"/>
        <v>2.6709796403795325E-7</v>
      </c>
      <c r="O99" s="13">
        <v>1</v>
      </c>
    </row>
    <row r="100" spans="4:15" x14ac:dyDescent="0.4">
      <c r="D100" s="6">
        <v>0.62</v>
      </c>
      <c r="E100" s="7">
        <f t="shared" si="7"/>
        <v>-0.87788034999952591</v>
      </c>
      <c r="G100">
        <f t="shared" si="8"/>
        <v>2.9040621379455667</v>
      </c>
      <c r="H100" s="10">
        <f t="shared" si="13"/>
        <v>-3.5957979135980582</v>
      </c>
      <c r="I100">
        <f t="shared" si="9"/>
        <v>-43.149574963176697</v>
      </c>
      <c r="K100">
        <f t="shared" si="10"/>
        <v>-3.5953574507088248</v>
      </c>
      <c r="M100">
        <f t="shared" si="11"/>
        <v>-3.5953574507088248</v>
      </c>
      <c r="N100" s="13">
        <f t="shared" si="12"/>
        <v>1.9400755679182025E-7</v>
      </c>
      <c r="O100" s="13">
        <v>1</v>
      </c>
    </row>
    <row r="101" spans="4:15" x14ac:dyDescent="0.4">
      <c r="D101" s="6">
        <v>0.64</v>
      </c>
      <c r="E101" s="7">
        <f t="shared" si="7"/>
        <v>-0.87167090269101677</v>
      </c>
      <c r="G101">
        <f t="shared" si="8"/>
        <v>2.9148425950371535</v>
      </c>
      <c r="H101" s="10">
        <f t="shared" si="13"/>
        <v>-3.5703640174224049</v>
      </c>
      <c r="I101">
        <f t="shared" si="9"/>
        <v>-42.844368209068861</v>
      </c>
      <c r="K101">
        <f t="shared" si="10"/>
        <v>-3.5699988224868027</v>
      </c>
      <c r="M101">
        <f t="shared" si="11"/>
        <v>-3.5699988224868027</v>
      </c>
      <c r="N101" s="13">
        <f t="shared" si="12"/>
        <v>1.333673409895501E-7</v>
      </c>
      <c r="O101" s="13">
        <v>1</v>
      </c>
    </row>
    <row r="102" spans="4:15" x14ac:dyDescent="0.4">
      <c r="D102" s="6">
        <v>0.66</v>
      </c>
      <c r="E102" s="7">
        <f t="shared" si="7"/>
        <v>-0.86540284981927196</v>
      </c>
      <c r="G102">
        <f t="shared" si="8"/>
        <v>2.9256230521287394</v>
      </c>
      <c r="H102" s="10">
        <f t="shared" si="13"/>
        <v>-3.5446900728597379</v>
      </c>
      <c r="I102">
        <f t="shared" si="9"/>
        <v>-42.536280874316859</v>
      </c>
      <c r="K102">
        <f t="shared" si="10"/>
        <v>-3.544398581155277</v>
      </c>
      <c r="M102">
        <f t="shared" si="11"/>
        <v>-3.544398581155277</v>
      </c>
      <c r="N102" s="13">
        <f t="shared" si="12"/>
        <v>8.4967413769559501E-8</v>
      </c>
      <c r="O102" s="13">
        <v>1</v>
      </c>
    </row>
    <row r="103" spans="4:15" x14ac:dyDescent="0.4">
      <c r="D103" s="6">
        <v>0.68</v>
      </c>
      <c r="E103" s="7">
        <f t="shared" si="7"/>
        <v>-0.85908137688136532</v>
      </c>
      <c r="G103">
        <f t="shared" si="8"/>
        <v>2.9364035092203253</v>
      </c>
      <c r="H103" s="10">
        <f t="shared" si="13"/>
        <v>-3.5187973197060729</v>
      </c>
      <c r="I103">
        <f t="shared" si="9"/>
        <v>-42.225567836472877</v>
      </c>
      <c r="K103">
        <f t="shared" si="10"/>
        <v>-3.5185775140627107</v>
      </c>
      <c r="M103">
        <f t="shared" si="11"/>
        <v>-3.5185775140627107</v>
      </c>
      <c r="N103" s="13">
        <f t="shared" si="12"/>
        <v>4.8314520853876899E-8</v>
      </c>
      <c r="O103" s="13">
        <v>1</v>
      </c>
    </row>
    <row r="104" spans="4:15" x14ac:dyDescent="0.4">
      <c r="D104" s="6">
        <v>0.7</v>
      </c>
      <c r="E104" s="7">
        <f t="shared" si="7"/>
        <v>-0.85271145440541884</v>
      </c>
      <c r="G104">
        <f t="shared" si="8"/>
        <v>2.9471839663119117</v>
      </c>
      <c r="H104" s="10">
        <f t="shared" si="13"/>
        <v>-3.4927061172445955</v>
      </c>
      <c r="I104">
        <f t="shared" si="9"/>
        <v>-41.912473406935149</v>
      </c>
      <c r="K104">
        <f t="shared" si="10"/>
        <v>-3.4925555558693766</v>
      </c>
      <c r="M104">
        <f t="shared" si="11"/>
        <v>-3.4925555558693766</v>
      </c>
      <c r="N104" s="13">
        <f t="shared" si="12"/>
        <v>2.2668727707791185E-8</v>
      </c>
      <c r="O104" s="13">
        <v>1</v>
      </c>
    </row>
    <row r="105" spans="4:15" x14ac:dyDescent="0.4">
      <c r="D105" s="6">
        <v>0.72</v>
      </c>
      <c r="E105" s="7">
        <f t="shared" si="7"/>
        <v>-0.84629784555277865</v>
      </c>
      <c r="G105">
        <f t="shared" si="8"/>
        <v>2.9579644234034976</v>
      </c>
      <c r="H105" s="10">
        <f t="shared" si="13"/>
        <v>-3.4664359753841811</v>
      </c>
      <c r="I105">
        <f t="shared" si="9"/>
        <v>-41.597231704610174</v>
      </c>
      <c r="K105">
        <f t="shared" si="10"/>
        <v>-3.4663518195147565</v>
      </c>
      <c r="M105">
        <f t="shared" si="11"/>
        <v>-3.4663518195147565</v>
      </c>
      <c r="N105" s="13">
        <f t="shared" si="12"/>
        <v>7.0822103586227079E-9</v>
      </c>
      <c r="O105" s="13">
        <v>1</v>
      </c>
    </row>
    <row r="106" spans="4:15" x14ac:dyDescent="0.4">
      <c r="D106" s="6">
        <v>0.74</v>
      </c>
      <c r="E106" s="7">
        <f t="shared" si="7"/>
        <v>-0.83984511347175461</v>
      </c>
      <c r="G106">
        <f t="shared" si="8"/>
        <v>2.9687448804950836</v>
      </c>
      <c r="H106" s="10">
        <f t="shared" si="13"/>
        <v>-3.440005584780307</v>
      </c>
      <c r="I106">
        <f t="shared" si="9"/>
        <v>-41.280067017363685</v>
      </c>
      <c r="K106">
        <f t="shared" si="10"/>
        <v>-3.4399846260853422</v>
      </c>
      <c r="M106">
        <f t="shared" si="11"/>
        <v>-3.4399846260853422</v>
      </c>
      <c r="N106" s="13">
        <f t="shared" si="12"/>
        <v>4.3926689463083544E-10</v>
      </c>
      <c r="O106" s="13">
        <v>1</v>
      </c>
    </row>
    <row r="107" spans="4:15" x14ac:dyDescent="0.4">
      <c r="D107" s="6">
        <v>0.76</v>
      </c>
      <c r="E107" s="7">
        <f t="shared" si="7"/>
        <v>-0.83335762841059535</v>
      </c>
      <c r="G107">
        <f t="shared" si="8"/>
        <v>2.9795253375866704</v>
      </c>
      <c r="H107" s="10">
        <f t="shared" si="13"/>
        <v>-3.4134328459697985</v>
      </c>
      <c r="I107">
        <f t="shared" si="9"/>
        <v>-40.961194151637585</v>
      </c>
      <c r="K107">
        <f t="shared" si="10"/>
        <v>-3.4134715336223711</v>
      </c>
      <c r="M107">
        <f t="shared" si="11"/>
        <v>-3.4134715336223711</v>
      </c>
      <c r="N107" s="13">
        <f t="shared" si="12"/>
        <v>1.4967344615816298E-9</v>
      </c>
      <c r="O107" s="13">
        <v>1</v>
      </c>
    </row>
    <row r="108" spans="4:15" x14ac:dyDescent="0.4">
      <c r="D108" s="6">
        <v>0.78</v>
      </c>
      <c r="E108" s="7">
        <f t="shared" si="7"/>
        <v>-0.82683957459714363</v>
      </c>
      <c r="G108">
        <f t="shared" si="8"/>
        <v>2.9903057946782563</v>
      </c>
      <c r="H108" s="10">
        <f t="shared" si="13"/>
        <v>-3.3867348975499003</v>
      </c>
      <c r="I108">
        <f t="shared" si="9"/>
        <v>-40.640818770598806</v>
      </c>
      <c r="K108">
        <f t="shared" si="10"/>
        <v>-3.3868293649075154</v>
      </c>
      <c r="M108">
        <f t="shared" si="11"/>
        <v>-3.3868293649075154</v>
      </c>
      <c r="N108" s="13">
        <f t="shared" si="12"/>
        <v>8.9240816547775237E-9</v>
      </c>
      <c r="O108" s="13">
        <v>1</v>
      </c>
    </row>
    <row r="109" spans="4:15" x14ac:dyDescent="0.4">
      <c r="D109" s="6">
        <v>0.8</v>
      </c>
      <c r="E109" s="7">
        <f t="shared" si="7"/>
        <v>-0.82029495689239973</v>
      </c>
      <c r="G109">
        <f t="shared" si="8"/>
        <v>3.0010862517698422</v>
      </c>
      <c r="H109" s="10">
        <f t="shared" si="13"/>
        <v>-3.3599281434312696</v>
      </c>
      <c r="I109">
        <f t="shared" si="9"/>
        <v>-40.319137721175238</v>
      </c>
      <c r="K109">
        <f t="shared" si="10"/>
        <v>-3.3600742342631604</v>
      </c>
      <c r="M109">
        <f t="shared" si="11"/>
        <v>-3.3600742342631604</v>
      </c>
      <c r="N109" s="13">
        <f t="shared" si="12"/>
        <v>2.134253116256852E-8</v>
      </c>
      <c r="O109" s="13">
        <v>1</v>
      </c>
    </row>
    <row r="110" spans="4:15" x14ac:dyDescent="0.4">
      <c r="D110" s="6">
        <v>0.82</v>
      </c>
      <c r="E110" s="7">
        <f t="shared" si="7"/>
        <v>-0.81372760722500193</v>
      </c>
      <c r="G110">
        <f t="shared" si="8"/>
        <v>3.0118667088614282</v>
      </c>
      <c r="H110" s="10">
        <f t="shared" si="13"/>
        <v>-3.3330282791936074</v>
      </c>
      <c r="I110">
        <f t="shared" si="9"/>
        <v>-39.996339350323289</v>
      </c>
      <c r="K110">
        <f t="shared" si="10"/>
        <v>-3.3332215734025556</v>
      </c>
      <c r="M110">
        <f t="shared" si="11"/>
        <v>-3.3332215734025556</v>
      </c>
      <c r="N110" s="13">
        <f t="shared" si="12"/>
        <v>3.7362651212911406E-8</v>
      </c>
      <c r="O110" s="13">
        <v>1</v>
      </c>
    </row>
    <row r="111" spans="4:15" x14ac:dyDescent="0.4">
      <c r="D111" s="6">
        <v>0.84</v>
      </c>
      <c r="E111" s="7">
        <f t="shared" si="7"/>
        <v>-0.80714119081343205</v>
      </c>
      <c r="G111">
        <f t="shared" si="8"/>
        <v>3.0226471659530145</v>
      </c>
      <c r="H111" s="10">
        <f t="shared" si="13"/>
        <v>-3.3060503175718177</v>
      </c>
      <c r="I111">
        <f t="shared" si="9"/>
        <v>-39.672603810861816</v>
      </c>
      <c r="K111">
        <f t="shared" si="10"/>
        <v>-3.3062861563638091</v>
      </c>
      <c r="M111">
        <f t="shared" si="11"/>
        <v>-3.3062861563638091</v>
      </c>
      <c r="N111" s="13">
        <f t="shared" si="12"/>
        <v>5.5619935807965253E-8</v>
      </c>
      <c r="O111" s="13">
        <v>1</v>
      </c>
    </row>
    <row r="112" spans="4:15" x14ac:dyDescent="0.4">
      <c r="D112" s="6">
        <v>0.86</v>
      </c>
      <c r="E112" s="7">
        <f t="shared" si="7"/>
        <v>-0.80053921218254764</v>
      </c>
      <c r="G112">
        <f t="shared" si="8"/>
        <v>3.0334276230446005</v>
      </c>
      <c r="H112" s="10">
        <f t="shared" si="13"/>
        <v>-3.2790086130997151</v>
      </c>
      <c r="I112">
        <f t="shared" si="9"/>
        <v>-39.348103357196578</v>
      </c>
      <c r="K112">
        <f t="shared" si="10"/>
        <v>-3.2792821235604661</v>
      </c>
      <c r="M112">
        <f t="shared" si="11"/>
        <v>-3.2792821235604661</v>
      </c>
      <c r="N112" s="13">
        <f t="shared" si="12"/>
        <v>7.4807972140207761E-5</v>
      </c>
      <c r="O112" s="13">
        <v>1000</v>
      </c>
    </row>
    <row r="113" spans="3:16" x14ac:dyDescent="0.4">
      <c r="D113" s="6">
        <v>0.88</v>
      </c>
      <c r="E113" s="7">
        <f t="shared" si="7"/>
        <v>-0.7939250209808465</v>
      </c>
      <c r="G113">
        <f t="shared" si="8"/>
        <v>3.0442080801361864</v>
      </c>
      <c r="H113" s="10">
        <f t="shared" si="13"/>
        <v>-3.2519168859375469</v>
      </c>
      <c r="I113">
        <f t="shared" si="9"/>
        <v>-39.023002631250563</v>
      </c>
      <c r="K113">
        <f t="shared" si="10"/>
        <v>-3.2522230049801859</v>
      </c>
      <c r="M113">
        <f t="shared" si="11"/>
        <v>-3.2522230049801859</v>
      </c>
      <c r="N113" s="13">
        <f t="shared" si="12"/>
        <v>9.3708868266216078E-5</v>
      </c>
      <c r="O113" s="13">
        <v>1000</v>
      </c>
    </row>
    <row r="114" spans="3:16" x14ac:dyDescent="0.4">
      <c r="D114" s="6">
        <v>0.9</v>
      </c>
      <c r="E114" s="7">
        <f t="shared" si="7"/>
        <v>-0.7873018176046831</v>
      </c>
      <c r="G114">
        <f t="shared" si="8"/>
        <v>3.0549885372277723</v>
      </c>
      <c r="H114" s="10">
        <f t="shared" si="13"/>
        <v>-3.2247882449087824</v>
      </c>
      <c r="I114">
        <f t="shared" si="9"/>
        <v>-38.697458938905385</v>
      </c>
      <c r="K114">
        <f t="shared" si="10"/>
        <v>-3.2251217425619054</v>
      </c>
      <c r="M114">
        <f t="shared" si="11"/>
        <v>-3.2251217425619054</v>
      </c>
      <c r="N114" s="13">
        <f t="shared" si="12"/>
        <v>1.1122068463859656E-4</v>
      </c>
      <c r="O114" s="13">
        <v>1000</v>
      </c>
    </row>
    <row r="115" spans="3:16" x14ac:dyDescent="0.4">
      <c r="D115" s="6">
        <v>0.92</v>
      </c>
      <c r="E115" s="7">
        <f t="shared" si="7"/>
        <v>-0.78067265863546809</v>
      </c>
      <c r="G115">
        <f t="shared" si="8"/>
        <v>3.0657689943193591</v>
      </c>
      <c r="H115" s="10">
        <f t="shared" si="13"/>
        <v>-3.1976352097708771</v>
      </c>
      <c r="I115">
        <f t="shared" si="9"/>
        <v>-38.371622517250529</v>
      </c>
      <c r="K115">
        <f t="shared" si="10"/>
        <v>-3.197990711780732</v>
      </c>
      <c r="M115">
        <f t="shared" si="11"/>
        <v>-3.197990711780732</v>
      </c>
      <c r="N115" s="13">
        <f t="shared" si="12"/>
        <v>1.2638167901087498E-7</v>
      </c>
      <c r="O115" s="13">
        <v>1</v>
      </c>
    </row>
    <row r="116" spans="3:16" x14ac:dyDescent="0.4">
      <c r="D116" s="6">
        <v>0.94</v>
      </c>
      <c r="E116" s="7">
        <f t="shared" si="7"/>
        <v>-0.7740404620957021</v>
      </c>
      <c r="G116">
        <f t="shared" si="8"/>
        <v>3.076549451410945</v>
      </c>
      <c r="H116" s="10">
        <f t="shared" si="13"/>
        <v>-3.1704697327439959</v>
      </c>
      <c r="I116">
        <f t="shared" si="9"/>
        <v>-38.045636792927951</v>
      </c>
      <c r="K116">
        <f t="shared" si="10"/>
        <v>-3.1708417424687845</v>
      </c>
      <c r="M116">
        <f t="shared" si="11"/>
        <v>-3.1708417424687845</v>
      </c>
      <c r="N116" s="13">
        <f t="shared" si="12"/>
        <v>1.3839123533726683E-7</v>
      </c>
      <c r="O116" s="13">
        <v>1</v>
      </c>
    </row>
    <row r="117" spans="3:16" x14ac:dyDescent="0.4">
      <c r="D117" s="6">
        <v>0.96</v>
      </c>
      <c r="E117" s="7">
        <f t="shared" si="7"/>
        <v>-0.76740801252952351</v>
      </c>
      <c r="G117">
        <f t="shared" si="8"/>
        <v>3.087329908502531</v>
      </c>
      <c r="H117" s="10">
        <f t="shared" si="13"/>
        <v>-3.1433032193209285</v>
      </c>
      <c r="I117">
        <f t="shared" si="9"/>
        <v>-37.71963863185114</v>
      </c>
      <c r="K117">
        <f t="shared" si="10"/>
        <v>-3.1436861388991049</v>
      </c>
      <c r="M117">
        <f t="shared" si="11"/>
        <v>-3.1436861388991049</v>
      </c>
      <c r="N117" s="13">
        <f t="shared" si="12"/>
        <v>1.4662740335077467E-7</v>
      </c>
      <c r="O117" s="13">
        <v>1</v>
      </c>
    </row>
    <row r="118" spans="3:16" x14ac:dyDescent="0.4">
      <c r="D118" s="6">
        <v>0.98</v>
      </c>
      <c r="E118" s="7">
        <f t="shared" si="7"/>
        <v>-0.7607779659132784</v>
      </c>
      <c r="G118">
        <f t="shared" si="8"/>
        <v>3.0981103655941173</v>
      </c>
      <c r="H118" s="10">
        <f t="shared" si="13"/>
        <v>-3.1161465483807889</v>
      </c>
      <c r="I118">
        <f t="shared" si="9"/>
        <v>-37.393758580569468</v>
      </c>
      <c r="K118">
        <f t="shared" si="10"/>
        <v>-3.1165346991588594</v>
      </c>
      <c r="M118">
        <f t="shared" si="11"/>
        <v>-3.1165346991588594</v>
      </c>
      <c r="N118" s="13">
        <f t="shared" si="12"/>
        <v>1.5066102651675663E-7</v>
      </c>
      <c r="O118" s="13">
        <v>1</v>
      </c>
    </row>
    <row r="119" spans="3:16" x14ac:dyDescent="0.4">
      <c r="C119" t="s">
        <v>267</v>
      </c>
      <c r="D119" s="6">
        <v>1</v>
      </c>
      <c r="E119" s="7">
        <f t="shared" si="7"/>
        <v>-0.75415285440145674</v>
      </c>
      <c r="G119">
        <f t="shared" si="8"/>
        <v>3.1088908226857033</v>
      </c>
      <c r="H119" s="10">
        <f t="shared" si="13"/>
        <v>-3.0890100916283667</v>
      </c>
      <c r="I119">
        <f t="shared" si="9"/>
        <v>-37.068121099540399</v>
      </c>
      <c r="K119">
        <f t="shared" si="10"/>
        <v>-3.0893977338370178</v>
      </c>
      <c r="M119">
        <f t="shared" si="11"/>
        <v>-3.0893977338370178</v>
      </c>
      <c r="N119" s="13">
        <f t="shared" si="12"/>
        <v>1.5026648192787367E-7</v>
      </c>
      <c r="O119" s="13">
        <v>1</v>
      </c>
      <c r="P119" t="s">
        <v>268</v>
      </c>
    </row>
    <row r="120" spans="3:16" x14ac:dyDescent="0.4">
      <c r="D120" s="6">
        <v>1.02</v>
      </c>
      <c r="E120" s="7">
        <f t="shared" si="7"/>
        <v>-0.74753509091317782</v>
      </c>
      <c r="G120">
        <f t="shared" si="8"/>
        <v>3.1196712797772892</v>
      </c>
      <c r="H120" s="10">
        <f t="shared" si="13"/>
        <v>-3.0619037323803759</v>
      </c>
      <c r="I120">
        <f t="shared" si="9"/>
        <v>-36.742844788564511</v>
      </c>
      <c r="K120">
        <f t="shared" si="10"/>
        <v>-3.0622850840508327</v>
      </c>
      <c r="M120">
        <f t="shared" si="11"/>
        <v>-3.0622850840508327</v>
      </c>
      <c r="N120" s="13">
        <f t="shared" si="12"/>
        <v>1.4542909656013071E-7</v>
      </c>
      <c r="O120" s="13">
        <v>1</v>
      </c>
    </row>
    <row r="121" spans="3:16" x14ac:dyDescent="0.4">
      <c r="D121" s="6">
        <v>1.04</v>
      </c>
      <c r="E121" s="7">
        <f t="shared" si="7"/>
        <v>-0.74092697356425563</v>
      </c>
      <c r="G121">
        <f t="shared" si="8"/>
        <v>3.130451736868876</v>
      </c>
      <c r="H121" s="10">
        <f t="shared" si="13"/>
        <v>-3.0348368837191906</v>
      </c>
      <c r="I121">
        <f t="shared" si="9"/>
        <v>-36.418042604630287</v>
      </c>
      <c r="K121">
        <f t="shared" si="10"/>
        <v>-3.0352061388345373</v>
      </c>
      <c r="M121">
        <f t="shared" si="11"/>
        <v>-3.0352061388345373</v>
      </c>
      <c r="N121" s="13">
        <f t="shared" si="12"/>
        <v>1.3634934020969692E-7</v>
      </c>
      <c r="O121" s="13">
        <v>1</v>
      </c>
    </row>
    <row r="122" spans="3:16" x14ac:dyDescent="0.4">
      <c r="D122" s="6">
        <v>1.06</v>
      </c>
      <c r="E122" s="7">
        <f t="shared" si="7"/>
        <v>-0.73433068994972139</v>
      </c>
      <c r="G122">
        <f t="shared" si="8"/>
        <v>3.1412321939604619</v>
      </c>
      <c r="H122" s="10">
        <f t="shared" si="13"/>
        <v>-3.0078185060340585</v>
      </c>
      <c r="I122">
        <f t="shared" si="9"/>
        <v>-36.093822072408699</v>
      </c>
      <c r="K122">
        <f t="shared" si="10"/>
        <v>-3.008169851912843</v>
      </c>
      <c r="M122">
        <f t="shared" si="11"/>
        <v>-3.008169851912843</v>
      </c>
      <c r="N122" s="13">
        <f t="shared" si="12"/>
        <v>1.2344392653884731E-7</v>
      </c>
      <c r="O122" s="13">
        <v>1</v>
      </c>
    </row>
    <row r="123" spans="3:16" x14ac:dyDescent="0.4">
      <c r="D123" s="6">
        <v>1.08</v>
      </c>
      <c r="E123" s="7">
        <f t="shared" si="7"/>
        <v>-0.72774832128153533</v>
      </c>
      <c r="G123">
        <f t="shared" si="8"/>
        <v>3.1520126510520479</v>
      </c>
      <c r="H123" s="10">
        <f t="shared" si="13"/>
        <v>-2.9808571239691686</v>
      </c>
      <c r="I123">
        <f t="shared" si="9"/>
        <v>-35.770285487630019</v>
      </c>
      <c r="K123">
        <f t="shared" si="10"/>
        <v>-2.9811847578809862</v>
      </c>
      <c r="M123">
        <f t="shared" si="11"/>
        <v>-2.9811847578809862</v>
      </c>
      <c r="N123" s="13">
        <f t="shared" si="12"/>
        <v>1.0734398017294926E-7</v>
      </c>
      <c r="O123" s="13">
        <v>1</v>
      </c>
    </row>
    <row r="124" spans="3:16" x14ac:dyDescent="0.4">
      <c r="D124" s="6">
        <v>1.1000000000000001</v>
      </c>
      <c r="E124" s="7">
        <f t="shared" si="7"/>
        <v>-0.72118184638607419</v>
      </c>
      <c r="G124">
        <f t="shared" si="8"/>
        <v>3.1627931081436338</v>
      </c>
      <c r="H124" s="10">
        <f t="shared" si="13"/>
        <v>-2.9539608427973603</v>
      </c>
      <c r="I124">
        <f t="shared" si="9"/>
        <v>-35.44753011356832</v>
      </c>
      <c r="K124">
        <f t="shared" si="10"/>
        <v>-2.9542589878123127</v>
      </c>
      <c r="M124">
        <f t="shared" si="11"/>
        <v>-2.9542589878123127</v>
      </c>
      <c r="N124" s="13">
        <f t="shared" si="12"/>
        <v>8.8890449940966874E-8</v>
      </c>
      <c r="O124" s="13">
        <v>1</v>
      </c>
    </row>
    <row r="125" spans="3:16" x14ac:dyDescent="0.4">
      <c r="D125" s="6">
        <v>1.1200000000000001</v>
      </c>
      <c r="E125" s="7">
        <f t="shared" si="7"/>
        <v>-0.71463314556585156</v>
      </c>
      <c r="G125">
        <f t="shared" si="8"/>
        <v>3.1735735652352197</v>
      </c>
      <c r="H125" s="10">
        <f t="shared" si="13"/>
        <v>-2.9271373642377281</v>
      </c>
      <c r="I125">
        <f t="shared" si="9"/>
        <v>-35.125648370852737</v>
      </c>
      <c r="K125">
        <f t="shared" si="10"/>
        <v>-2.9274002843136087</v>
      </c>
      <c r="M125">
        <f t="shared" si="11"/>
        <v>-2.9274002843136087</v>
      </c>
      <c r="N125" s="13">
        <f t="shared" si="12"/>
        <v>6.9126966301049634E-8</v>
      </c>
      <c r="O125" s="13">
        <v>1</v>
      </c>
    </row>
    <row r="126" spans="3:16" x14ac:dyDescent="0.4">
      <c r="D126" s="6">
        <v>1.1399999999999999</v>
      </c>
      <c r="E126" s="7">
        <f t="shared" si="7"/>
        <v>-0.70810400432978104</v>
      </c>
      <c r="G126">
        <f t="shared" si="8"/>
        <v>3.1843540223268061</v>
      </c>
      <c r="H126" s="10">
        <f t="shared" si="13"/>
        <v>-2.9003940017347833</v>
      </c>
      <c r="I126">
        <f t="shared" si="9"/>
        <v>-34.8047280208174</v>
      </c>
      <c r="K126">
        <f t="shared" si="10"/>
        <v>-2.9006160160476622</v>
      </c>
      <c r="M126">
        <f t="shared" si="11"/>
        <v>-2.9006160160476622</v>
      </c>
      <c r="N126" s="13">
        <f t="shared" si="12"/>
        <v>4.9290355123057493E-8</v>
      </c>
      <c r="O126" s="13">
        <v>1</v>
      </c>
    </row>
    <row r="127" spans="3:16" x14ac:dyDescent="0.4">
      <c r="D127" s="6">
        <v>1.1599999999999999</v>
      </c>
      <c r="E127" s="7">
        <f t="shared" si="7"/>
        <v>-0.70159611699617419</v>
      </c>
      <c r="G127">
        <f t="shared" si="8"/>
        <v>3.195134479418392</v>
      </c>
      <c r="H127" s="10">
        <f t="shared" si="13"/>
        <v>-2.87373769521633</v>
      </c>
      <c r="I127">
        <f t="shared" si="9"/>
        <v>-34.484852342595957</v>
      </c>
      <c r="K127">
        <f t="shared" si="10"/>
        <v>-2.8739131917418601</v>
      </c>
      <c r="M127">
        <f t="shared" si="11"/>
        <v>-2.8739131917418601</v>
      </c>
      <c r="N127" s="13">
        <f t="shared" si="12"/>
        <v>3.0799030473123395E-8</v>
      </c>
      <c r="O127" s="13">
        <v>1</v>
      </c>
    </row>
    <row r="128" spans="3:16" x14ac:dyDescent="0.4">
      <c r="D128" s="6">
        <v>1.18</v>
      </c>
      <c r="E128" s="7">
        <f t="shared" si="7"/>
        <v>-0.6951110901725307</v>
      </c>
      <c r="G128">
        <f t="shared" si="8"/>
        <v>3.2059149365099779</v>
      </c>
      <c r="H128" s="10">
        <f t="shared" si="13"/>
        <v>-2.8471750253466861</v>
      </c>
      <c r="I128">
        <f t="shared" si="9"/>
        <v>-34.166100304160231</v>
      </c>
      <c r="K128">
        <f t="shared" si="10"/>
        <v>-2.8472984737009215</v>
      </c>
      <c r="M128">
        <f t="shared" si="11"/>
        <v>-2.8472984737009215</v>
      </c>
      <c r="N128" s="13">
        <f t="shared" si="12"/>
        <v>1.5239496163426147E-8</v>
      </c>
      <c r="O128" s="13">
        <v>1</v>
      </c>
    </row>
    <row r="129" spans="4:15" x14ac:dyDescent="0.4">
      <c r="D129" s="6">
        <v>1.2</v>
      </c>
      <c r="E129" s="7">
        <f t="shared" si="7"/>
        <v>-0.68865044611605897</v>
      </c>
      <c r="G129">
        <f t="shared" si="8"/>
        <v>3.2166953936015648</v>
      </c>
      <c r="H129" s="10">
        <f t="shared" si="13"/>
        <v>-2.8207122272913776</v>
      </c>
      <c r="I129">
        <f t="shared" si="9"/>
        <v>-33.848546727496533</v>
      </c>
      <c r="K129">
        <f t="shared" si="10"/>
        <v>-2.8207781908412266</v>
      </c>
      <c r="M129">
        <f t="shared" si="11"/>
        <v>-2.8207781908412266</v>
      </c>
      <c r="N129" s="13">
        <f t="shared" si="12"/>
        <v>4.3511899086817557E-9</v>
      </c>
      <c r="O129" s="13">
        <v>1</v>
      </c>
    </row>
    <row r="130" spans="4:15" x14ac:dyDescent="0.4">
      <c r="D130" s="6">
        <v>1.22</v>
      </c>
      <c r="E130" s="7">
        <f t="shared" si="7"/>
        <v>-0.6822156259787433</v>
      </c>
      <c r="G130">
        <f t="shared" si="8"/>
        <v>3.2274758506931507</v>
      </c>
      <c r="H130" s="10">
        <f t="shared" si="13"/>
        <v>-2.7943552040089328</v>
      </c>
      <c r="I130">
        <f t="shared" si="9"/>
        <v>-33.53226244810719</v>
      </c>
      <c r="K130">
        <f t="shared" si="10"/>
        <v>-2.7943583512636083</v>
      </c>
      <c r="M130">
        <f t="shared" si="11"/>
        <v>-2.7943583512636083</v>
      </c>
      <c r="N130" s="13">
        <f t="shared" si="12"/>
        <v>9.9052119927056014E-12</v>
      </c>
      <c r="O130" s="13">
        <v>1</v>
      </c>
    </row>
    <row r="131" spans="4:15" x14ac:dyDescent="0.4">
      <c r="D131" s="6">
        <v>1.24</v>
      </c>
      <c r="E131" s="7">
        <f t="shared" si="7"/>
        <v>-0.67580799294066463</v>
      </c>
      <c r="G131">
        <f t="shared" si="8"/>
        <v>3.2382563077847366</v>
      </c>
      <c r="H131" s="10">
        <f t="shared" si="13"/>
        <v>-2.7681095390849624</v>
      </c>
      <c r="I131">
        <f t="shared" si="9"/>
        <v>-33.217314469019549</v>
      </c>
      <c r="K131">
        <f t="shared" si="10"/>
        <v>-2.7680446543807906</v>
      </c>
      <c r="M131">
        <f t="shared" si="11"/>
        <v>-2.7680446543807906</v>
      </c>
      <c r="N131" s="13">
        <f t="shared" si="12"/>
        <v>4.2100248354572936E-9</v>
      </c>
      <c r="O131" s="13">
        <v>1</v>
      </c>
    </row>
    <row r="132" spans="4:15" x14ac:dyDescent="0.4">
      <c r="D132" s="6">
        <v>1.26</v>
      </c>
      <c r="E132" s="7">
        <f t="shared" si="7"/>
        <v>-0.66942883523515628</v>
      </c>
      <c r="G132">
        <f t="shared" si="8"/>
        <v>3.2490367648763225</v>
      </c>
      <c r="H132" s="10">
        <f t="shared" si="13"/>
        <v>-2.7419805091231999</v>
      </c>
      <c r="I132">
        <f t="shared" si="9"/>
        <v>-32.903766109478397</v>
      </c>
      <c r="K132">
        <f t="shared" si="10"/>
        <v>-2.7418425026151874</v>
      </c>
      <c r="M132">
        <f t="shared" si="11"/>
        <v>-2.7418425026151874</v>
      </c>
      <c r="N132" s="13">
        <f t="shared" si="12"/>
        <v>1.9045796253816584E-8</v>
      </c>
      <c r="O132" s="13">
        <v>1</v>
      </c>
    </row>
    <row r="133" spans="4:15" x14ac:dyDescent="0.4">
      <c r="D133" s="6">
        <v>1.28</v>
      </c>
      <c r="E133" s="7">
        <f t="shared" si="7"/>
        <v>-0.66307936906928355</v>
      </c>
      <c r="G133">
        <f t="shared" si="8"/>
        <v>3.2598172219679089</v>
      </c>
      <c r="H133" s="10">
        <f t="shared" si="13"/>
        <v>-2.7159730957077852</v>
      </c>
      <c r="I133">
        <f t="shared" si="9"/>
        <v>-32.591677148493424</v>
      </c>
      <c r="K133">
        <f t="shared" si="10"/>
        <v>-2.7157570126821131</v>
      </c>
      <c r="M133">
        <f t="shared" si="11"/>
        <v>-2.7157570126821131</v>
      </c>
      <c r="N133" s="13">
        <f t="shared" si="12"/>
        <v>4.6691873983613372E-8</v>
      </c>
      <c r="O133" s="13">
        <v>1</v>
      </c>
    </row>
    <row r="134" spans="4:15" x14ac:dyDescent="0.4">
      <c r="D134" s="6">
        <v>1.3</v>
      </c>
      <c r="E134" s="7">
        <f t="shared" si="7"/>
        <v>-0.65676074144301522</v>
      </c>
      <c r="G134">
        <f t="shared" si="8"/>
        <v>3.2705976790594953</v>
      </c>
      <c r="H134" s="10">
        <f t="shared" si="13"/>
        <v>-2.6900919969505908</v>
      </c>
      <c r="I134">
        <f t="shared" si="9"/>
        <v>-32.281103963407091</v>
      </c>
      <c r="K134">
        <f t="shared" si="10"/>
        <v>-2.689793026472989</v>
      </c>
      <c r="M134">
        <f t="shared" si="11"/>
        <v>-2.689793026472989</v>
      </c>
      <c r="N134" s="13">
        <f t="shared" si="12"/>
        <v>8.9383346477415772E-8</v>
      </c>
      <c r="O134" s="13">
        <v>1</v>
      </c>
    </row>
    <row r="135" spans="4:15" x14ac:dyDescent="0.4">
      <c r="D135" s="6">
        <v>1.32</v>
      </c>
      <c r="E135" s="7">
        <f t="shared" si="7"/>
        <v>-0.65047403287036254</v>
      </c>
      <c r="G135">
        <f t="shared" si="8"/>
        <v>3.2813781361510812</v>
      </c>
      <c r="H135" s="10">
        <f t="shared" si="13"/>
        <v>-2.6643416386370049</v>
      </c>
      <c r="I135">
        <f t="shared" si="9"/>
        <v>-31.972099663644059</v>
      </c>
      <c r="K135">
        <f t="shared" si="10"/>
        <v>-2.663955121552569</v>
      </c>
      <c r="M135">
        <f t="shared" si="11"/>
        <v>-2.663955121552569</v>
      </c>
      <c r="N135" s="13">
        <f t="shared" si="12"/>
        <v>1.4939545656085443E-7</v>
      </c>
      <c r="O135" s="13">
        <v>1</v>
      </c>
    </row>
    <row r="136" spans="4:15" x14ac:dyDescent="0.4">
      <c r="D136" s="6">
        <v>1.34</v>
      </c>
      <c r="E136" s="7">
        <f t="shared" si="7"/>
        <v>-0.64422026000565269</v>
      </c>
      <c r="G136">
        <f t="shared" si="8"/>
        <v>3.2921585932426676</v>
      </c>
      <c r="H136" s="10">
        <f t="shared" si="13"/>
        <v>-2.6387261849831534</v>
      </c>
      <c r="I136">
        <f t="shared" si="9"/>
        <v>-31.66471421979784</v>
      </c>
      <c r="K136">
        <f t="shared" si="10"/>
        <v>-2.6382476212837376</v>
      </c>
      <c r="M136">
        <f t="shared" si="11"/>
        <v>-2.6382476212837376</v>
      </c>
      <c r="N136" s="13">
        <f t="shared" si="12"/>
        <v>2.2902321439852705E-7</v>
      </c>
      <c r="O136" s="13">
        <v>1</v>
      </c>
    </row>
    <row r="137" spans="4:15" x14ac:dyDescent="0.4">
      <c r="D137" s="6">
        <v>1.36</v>
      </c>
      <c r="E137" s="7">
        <f t="shared" si="7"/>
        <v>-0.63800037817801614</v>
      </c>
      <c r="G137">
        <f t="shared" si="8"/>
        <v>3.3029390503342535</v>
      </c>
      <c r="H137" s="10">
        <f t="shared" si="13"/>
        <v>-2.6132495490171546</v>
      </c>
      <c r="I137">
        <f t="shared" si="9"/>
        <v>-31.358994588205853</v>
      </c>
      <c r="K137">
        <f t="shared" si="10"/>
        <v>-2.6126746045929212</v>
      </c>
      <c r="M137">
        <f t="shared" si="11"/>
        <v>-2.6126746045929212</v>
      </c>
      <c r="N137" s="13">
        <f t="shared" si="12"/>
        <v>3.3056109095700318E-7</v>
      </c>
      <c r="O137" s="13">
        <v>1</v>
      </c>
    </row>
    <row r="138" spans="4:15" x14ac:dyDescent="0.4">
      <c r="D138" s="6">
        <v>1.38</v>
      </c>
      <c r="E138" s="7">
        <f t="shared" si="7"/>
        <v>-0.63181528383706353</v>
      </c>
      <c r="G138">
        <f t="shared" si="8"/>
        <v>3.3137195074258394</v>
      </c>
      <c r="H138" s="10">
        <f t="shared" si="13"/>
        <v>-2.5879154025966122</v>
      </c>
      <c r="I138">
        <f t="shared" si="9"/>
        <v>-31.054984831159345</v>
      </c>
      <c r="K138">
        <f t="shared" si="10"/>
        <v>-2.5872399153887344</v>
      </c>
      <c r="M138">
        <f t="shared" si="11"/>
        <v>-2.5872399153887344</v>
      </c>
      <c r="N138" s="13">
        <f t="shared" si="12"/>
        <v>4.5628296800654711E-7</v>
      </c>
      <c r="O138" s="13">
        <v>1</v>
      </c>
    </row>
    <row r="139" spans="4:15" x14ac:dyDescent="0.4">
      <c r="D139" s="6">
        <v>1.4</v>
      </c>
      <c r="E139" s="7">
        <f t="shared" si="7"/>
        <v>-0.625665816912644</v>
      </c>
      <c r="G139">
        <f t="shared" si="8"/>
        <v>3.3244999645174254</v>
      </c>
      <c r="H139" s="10">
        <f t="shared" si="13"/>
        <v>-2.5627271860741896</v>
      </c>
      <c r="I139">
        <f t="shared" si="9"/>
        <v>-30.752726232890275</v>
      </c>
      <c r="K139">
        <f t="shared" si="10"/>
        <v>-2.5619471716459832</v>
      </c>
      <c r="M139">
        <f t="shared" si="11"/>
        <v>-2.5619471716459832</v>
      </c>
      <c r="N139" s="13">
        <f t="shared" si="12"/>
        <v>6.0842250821017321E-7</v>
      </c>
      <c r="O139" s="13">
        <v>1</v>
      </c>
    </row>
    <row r="140" spans="4:15" x14ac:dyDescent="0.4">
      <c r="D140" s="6">
        <v>1.42</v>
      </c>
      <c r="E140" s="7">
        <f t="shared" si="7"/>
        <v>-0.61955276309148222</v>
      </c>
      <c r="G140">
        <f t="shared" si="8"/>
        <v>3.3352804216090117</v>
      </c>
      <c r="H140" s="10">
        <f t="shared" si="13"/>
        <v>-2.5376881176227113</v>
      </c>
      <c r="I140">
        <f t="shared" si="9"/>
        <v>-30.452257411472537</v>
      </c>
      <c r="K140">
        <f t="shared" si="10"/>
        <v>-2.5367997741667514</v>
      </c>
      <c r="M140">
        <f t="shared" si="11"/>
        <v>-2.5367997741667514</v>
      </c>
      <c r="N140" s="13">
        <f t="shared" si="12"/>
        <v>7.8915409574676926E-7</v>
      </c>
      <c r="O140" s="13">
        <v>1</v>
      </c>
    </row>
    <row r="141" spans="4:15" x14ac:dyDescent="0.4">
      <c r="D141" s="6">
        <v>1.44</v>
      </c>
      <c r="E141" s="7">
        <f t="shared" si="7"/>
        <v>-0.61347685601341095</v>
      </c>
      <c r="G141">
        <f t="shared" si="8"/>
        <v>3.3460608787005977</v>
      </c>
      <c r="H141" s="10">
        <f t="shared" si="13"/>
        <v>-2.5128012022309316</v>
      </c>
      <c r="I141">
        <f t="shared" si="9"/>
        <v>-30.153614426771178</v>
      </c>
      <c r="K141">
        <f t="shared" si="10"/>
        <v>-2.5118009150298839</v>
      </c>
      <c r="M141">
        <f t="shared" si="11"/>
        <v>-2.5118009150298839</v>
      </c>
      <c r="N141" s="13">
        <f t="shared" si="12"/>
        <v>1.000574484579887E-6</v>
      </c>
      <c r="O141" s="13">
        <v>1</v>
      </c>
    </row>
    <row r="142" spans="4:15" x14ac:dyDescent="0.4">
      <c r="D142" s="6">
        <v>1.46</v>
      </c>
      <c r="E142" s="7">
        <f t="shared" si="7"/>
        <v>-0.60743877938982538</v>
      </c>
      <c r="G142">
        <f t="shared" si="8"/>
        <v>3.3568413357921836</v>
      </c>
      <c r="H142" s="10">
        <f t="shared" si="13"/>
        <v>-2.488069240380725</v>
      </c>
      <c r="I142">
        <f t="shared" si="9"/>
        <v>-29.856830884568701</v>
      </c>
      <c r="K142">
        <f t="shared" si="10"/>
        <v>-2.4869535857397556</v>
      </c>
      <c r="M142">
        <f t="shared" si="11"/>
        <v>-2.4869535857397556</v>
      </c>
      <c r="N142" s="13">
        <f t="shared" si="12"/>
        <v>1.2446852779165834E-6</v>
      </c>
      <c r="O142" s="13">
        <v>1</v>
      </c>
    </row>
    <row r="143" spans="4:15" x14ac:dyDescent="0.4">
      <c r="D143" s="6">
        <v>1.48</v>
      </c>
      <c r="E143" s="7">
        <f t="shared" si="7"/>
        <v>-0.60143916904691241</v>
      </c>
      <c r="G143">
        <f t="shared" si="8"/>
        <v>3.3676217928837704</v>
      </c>
      <c r="H143" s="10">
        <f t="shared" si="13"/>
        <v>-2.4634948364161535</v>
      </c>
      <c r="I143">
        <f t="shared" si="9"/>
        <v>-29.561938036993844</v>
      </c>
      <c r="K143">
        <f t="shared" si="10"/>
        <v>-2.4622605850848482</v>
      </c>
      <c r="M143">
        <f t="shared" si="11"/>
        <v>-2.4622605850848482</v>
      </c>
      <c r="N143" s="13">
        <f t="shared" si="12"/>
        <v>1.5233763488288574E-6</v>
      </c>
      <c r="O143" s="13">
        <v>1</v>
      </c>
    </row>
    <row r="144" spans="4:15" x14ac:dyDescent="0.4">
      <c r="D144" s="6">
        <v>1.5</v>
      </c>
      <c r="E144" s="7">
        <f t="shared" si="7"/>
        <v>-0.59547861489612208</v>
      </c>
      <c r="G144">
        <f t="shared" si="8"/>
        <v>3.3784022499753563</v>
      </c>
      <c r="H144" s="10">
        <f t="shared" si="13"/>
        <v>-2.439080406614516</v>
      </c>
      <c r="I144">
        <f t="shared" si="9"/>
        <v>-29.268964879374192</v>
      </c>
      <c r="K144">
        <f t="shared" si="10"/>
        <v>-2.4377245267162904</v>
      </c>
      <c r="M144">
        <f t="shared" si="11"/>
        <v>-2.4377245267162904</v>
      </c>
      <c r="N144" s="13">
        <f t="shared" si="12"/>
        <v>1.8384102984122886E-6</v>
      </c>
      <c r="O144" s="13">
        <v>1</v>
      </c>
    </row>
    <row r="145" spans="4:15" x14ac:dyDescent="0.4">
      <c r="D145" s="6">
        <v>1.52</v>
      </c>
      <c r="E145" s="7">
        <f t="shared" si="7"/>
        <v>-0.58955766283427535</v>
      </c>
      <c r="G145">
        <f t="shared" si="8"/>
        <v>3.3891827070669422</v>
      </c>
      <c r="H145" s="10">
        <f t="shared" si="13"/>
        <v>-2.4148281869691917</v>
      </c>
      <c r="I145">
        <f t="shared" si="9"/>
        <v>-28.977938243630298</v>
      </c>
      <c r="K145">
        <f t="shared" si="10"/>
        <v>-2.4133478464561322</v>
      </c>
      <c r="M145">
        <f t="shared" si="11"/>
        <v>-2.4133478464561322</v>
      </c>
      <c r="N145" s="13">
        <f t="shared" si="12"/>
        <v>2.1914080346051237E-6</v>
      </c>
      <c r="O145" s="13">
        <v>1</v>
      </c>
    </row>
    <row r="146" spans="4:15" x14ac:dyDescent="0.4">
      <c r="D146" s="6">
        <v>1.54</v>
      </c>
      <c r="E146" s="7">
        <f t="shared" si="7"/>
        <v>-0.58367681657562898</v>
      </c>
      <c r="G146">
        <f t="shared" si="8"/>
        <v>3.3999631641585282</v>
      </c>
      <c r="H146" s="10">
        <f t="shared" si="13"/>
        <v>-2.3907402406937766</v>
      </c>
      <c r="I146">
        <f t="shared" si="9"/>
        <v>-28.688882888325317</v>
      </c>
      <c r="K146">
        <f t="shared" si="10"/>
        <v>-2.3891328093448179</v>
      </c>
      <c r="M146">
        <f t="shared" si="11"/>
        <v>-2.3891328093448179</v>
      </c>
      <c r="N146" s="13">
        <f t="shared" si="12"/>
        <v>2.5838355416151469E-6</v>
      </c>
      <c r="O146" s="13">
        <v>1</v>
      </c>
    </row>
    <row r="147" spans="4:15" x14ac:dyDescent="0.4">
      <c r="D147" s="6">
        <v>1.56</v>
      </c>
      <c r="E147" s="7">
        <f t="shared" ref="E147:E210" si="14">-(1+D147+$E$5*D147^3)*EXP(-D147)</f>
        <v>-0.57783653941814384</v>
      </c>
      <c r="G147">
        <f t="shared" si="8"/>
        <v>3.4107436212501145</v>
      </c>
      <c r="H147" s="10">
        <f t="shared" si="13"/>
        <v>-2.3668184654567175</v>
      </c>
      <c r="I147">
        <f t="shared" si="9"/>
        <v>-28.401821585480612</v>
      </c>
      <c r="K147">
        <f t="shared" si="10"/>
        <v>-2.3650815164369563</v>
      </c>
      <c r="M147">
        <f t="shared" si="11"/>
        <v>-2.3650815164369563</v>
      </c>
      <c r="N147" s="13">
        <f t="shared" si="12"/>
        <v>3.0169918972493252E-6</v>
      </c>
      <c r="O147" s="13">
        <v>1</v>
      </c>
    </row>
    <row r="148" spans="4:15" x14ac:dyDescent="0.4">
      <c r="D148" s="6">
        <v>1.58</v>
      </c>
      <c r="E148" s="7">
        <f t="shared" si="14"/>
        <v>-0.5720372559461343</v>
      </c>
      <c r="G148">
        <f t="shared" ref="G148:G211" si="15">$E$11*(D148/$E$12+1)</f>
        <v>3.4215240783417009</v>
      </c>
      <c r="H148" s="10">
        <f t="shared" si="13"/>
        <v>-2.3430646003553659</v>
      </c>
      <c r="I148">
        <f t="shared" ref="I148:I211" si="16">H148*$E$6</f>
        <v>-28.116775204264393</v>
      </c>
      <c r="K148">
        <f t="shared" ref="K148:K211" si="17">$L$9*$L$6*EXP(-$L$4*(G148/$L$10-1))+6*$L$6*EXP(-$L$4*(SQRT(2)*G148/$L$10-1))+24*$L$6*EXP(-$L$4*(SQRT(3)*G148/$L$10-1))+12*$L$6*EXP(-$L$4*(SQRT(4)*G148/$L$10-1))-SQRT($L$9*$L$7^2*EXP(-2*$L$5*(G148/$L$10-1))+6*$L$7^2*EXP(-2*$L$5*(SQRT(2)*G148/$L$10-1))+24*$L$7^2*EXP(-2*$L$5*(SQRT(3)*G148/$L$10-1))+12*$L$7^2*EXP(-2*$L$5*(SQRT(4)*G148/$L$10-1)))</f>
        <v>-2.3411959113541787</v>
      </c>
      <c r="M148">
        <f t="shared" ref="M148:M211" si="18">$L$9*$O$6*EXP(-$O$4*(G148/$L$10-1))+6*$O$6*EXP(-$O$4*(SQRT(2)*G148/$L$10-1))+24*$O$6*EXP(-$O$4*(SQRT(3)*G148/$L$10-1))+12*$O$6*EXP(-$O$4*(SQRT(4)*G148/$L$10-1))-SQRT($L$9*$O$7^2*EXP(-2*$O$5*(G148/$L$10-1))+6*$O$7^2*EXP(-2*$O$5*(SQRT(2)*G148/$L$10-1))+24*$O$7^2*EXP(-2*$O$5*(SQRT(3)*G148/$L$10-1))+12*$O$7^2*EXP(-2*$O$5*(SQRT(4)*G148/$L$10-1)))</f>
        <v>-2.3411959113541787</v>
      </c>
      <c r="N148" s="13">
        <f t="shared" ref="N148:N211" si="19">(M148-H148)^2*O148</f>
        <v>3.4919985831579998E-6</v>
      </c>
      <c r="O148" s="13">
        <v>1</v>
      </c>
    </row>
    <row r="149" spans="4:15" x14ac:dyDescent="0.4">
      <c r="D149" s="6">
        <v>1.6</v>
      </c>
      <c r="E149" s="7">
        <f t="shared" si="14"/>
        <v>-0.56627935367140947</v>
      </c>
      <c r="G149">
        <f t="shared" si="15"/>
        <v>3.4323045354332868</v>
      </c>
      <c r="H149" s="10">
        <f t="shared" ref="H149:H212" si="20">-(-$B$4)*(1+D149+$E$5*D149^3)*EXP(-D149)</f>
        <v>-2.3194802326380932</v>
      </c>
      <c r="I149">
        <f t="shared" si="16"/>
        <v>-27.833762791657119</v>
      </c>
      <c r="K149">
        <f t="shared" si="17"/>
        <v>-2.3174777866035798</v>
      </c>
      <c r="M149">
        <f t="shared" si="18"/>
        <v>-2.3174777866035798</v>
      </c>
      <c r="N149" s="13">
        <f t="shared" si="19"/>
        <v>4.0097901211383732E-6</v>
      </c>
      <c r="O149" s="13">
        <v>1</v>
      </c>
    </row>
    <row r="150" spans="4:15" x14ac:dyDescent="0.4">
      <c r="D150" s="6">
        <v>1.62</v>
      </c>
      <c r="E150" s="7">
        <f t="shared" si="14"/>
        <v>-0.56056318461494858</v>
      </c>
      <c r="G150">
        <f t="shared" si="15"/>
        <v>3.4430849925248732</v>
      </c>
      <c r="H150" s="10">
        <f t="shared" si="20"/>
        <v>-2.2960668041828294</v>
      </c>
      <c r="I150">
        <f t="shared" si="16"/>
        <v>-27.552801650193953</v>
      </c>
      <c r="K150">
        <f t="shared" si="17"/>
        <v>-2.2939287896699052</v>
      </c>
      <c r="M150">
        <f t="shared" si="18"/>
        <v>-2.2939287896699052</v>
      </c>
      <c r="N150" s="13">
        <f t="shared" si="19"/>
        <v>4.5711060574743719E-6</v>
      </c>
      <c r="O150" s="13">
        <v>1</v>
      </c>
    </row>
    <row r="151" spans="4:15" x14ac:dyDescent="0.4">
      <c r="D151" s="6">
        <v>1.64</v>
      </c>
      <c r="E151" s="7">
        <f t="shared" si="14"/>
        <v>-0.5548890668310924</v>
      </c>
      <c r="G151">
        <f t="shared" si="15"/>
        <v>3.4538654496164591</v>
      </c>
      <c r="H151" s="10">
        <f t="shared" si="20"/>
        <v>-2.2728256177401547</v>
      </c>
      <c r="I151">
        <f t="shared" si="16"/>
        <v>-27.273907412881854</v>
      </c>
      <c r="K151">
        <f t="shared" si="17"/>
        <v>-2.2705504288894049</v>
      </c>
      <c r="M151">
        <f t="shared" si="18"/>
        <v>-2.2705504288894049</v>
      </c>
      <c r="N151" s="13">
        <f t="shared" si="19"/>
        <v>5.1764843065758858E-6</v>
      </c>
      <c r="O151" s="13">
        <v>1</v>
      </c>
    </row>
    <row r="152" spans="4:15" x14ac:dyDescent="0.4">
      <c r="D152" s="6">
        <v>1.66</v>
      </c>
      <c r="E152" s="7">
        <f t="shared" si="14"/>
        <v>-0.54925728587616796</v>
      </c>
      <c r="G152">
        <f t="shared" si="15"/>
        <v>3.4646459067080451</v>
      </c>
      <c r="H152" s="10">
        <f t="shared" si="20"/>
        <v>-2.2497578429487843</v>
      </c>
      <c r="I152">
        <f t="shared" si="16"/>
        <v>-26.997094115385412</v>
      </c>
      <c r="K152">
        <f t="shared" si="17"/>
        <v>-2.2473440791129526</v>
      </c>
      <c r="M152">
        <f t="shared" si="18"/>
        <v>-2.2473440791129526</v>
      </c>
      <c r="N152" s="13">
        <f t="shared" si="19"/>
        <v>5.8262558551689374E-6</v>
      </c>
      <c r="O152" s="13">
        <v>1</v>
      </c>
    </row>
    <row r="153" spans="4:15" x14ac:dyDescent="0.4">
      <c r="D153" s="6">
        <v>1.68</v>
      </c>
      <c r="E153" s="7">
        <f t="shared" si="14"/>
        <v>-0.54366809622340362</v>
      </c>
      <c r="G153">
        <f t="shared" si="15"/>
        <v>3.475426363799631</v>
      </c>
      <c r="H153" s="10">
        <f t="shared" si="20"/>
        <v>-2.226864522131061</v>
      </c>
      <c r="I153">
        <f t="shared" si="16"/>
        <v>-26.722374265572732</v>
      </c>
      <c r="K153">
        <f t="shared" si="17"/>
        <v>-2.2243109871658029</v>
      </c>
      <c r="M153">
        <f t="shared" si="18"/>
        <v>-2.2243109871658029</v>
      </c>
      <c r="N153" s="13">
        <f t="shared" si="19"/>
        <v>6.5205408187957859E-6</v>
      </c>
      <c r="O153" s="13">
        <v>1</v>
      </c>
    </row>
    <row r="154" spans="4:15" x14ac:dyDescent="0.4">
      <c r="D154" s="6">
        <v>1.7</v>
      </c>
      <c r="E154" s="7">
        <f t="shared" si="14"/>
        <v>-0.53812172262593783</v>
      </c>
      <c r="G154">
        <f t="shared" si="15"/>
        <v>3.4862068208912169</v>
      </c>
      <c r="H154" s="10">
        <f t="shared" si="20"/>
        <v>-2.2041465758758414</v>
      </c>
      <c r="I154">
        <f t="shared" si="16"/>
        <v>-26.449758910510099</v>
      </c>
      <c r="K154">
        <f t="shared" si="17"/>
        <v>-2.2014522771110654</v>
      </c>
      <c r="M154">
        <f t="shared" si="18"/>
        <v>-2.2014522771110654</v>
      </c>
      <c r="N154" s="13">
        <f t="shared" si="19"/>
        <v>7.2592458338735015E-6</v>
      </c>
      <c r="O154" s="13">
        <v>1</v>
      </c>
    </row>
    <row r="155" spans="4:15" x14ac:dyDescent="0.4">
      <c r="D155" s="6">
        <v>1.72</v>
      </c>
      <c r="E155" s="7">
        <f t="shared" si="14"/>
        <v>-0.53261836142965868</v>
      </c>
      <c r="G155">
        <f t="shared" si="15"/>
        <v>3.4969872779828033</v>
      </c>
      <c r="H155" s="10">
        <f t="shared" si="20"/>
        <v>-2.1816048084158819</v>
      </c>
      <c r="I155">
        <f t="shared" si="16"/>
        <v>-26.179257700990583</v>
      </c>
      <c r="K155">
        <f t="shared" si="17"/>
        <v>-2.1787689553237546</v>
      </c>
      <c r="M155">
        <f t="shared" si="18"/>
        <v>-2.1787689553237546</v>
      </c>
      <c r="N155" s="13">
        <f t="shared" si="19"/>
        <v>8.0420627601279969E-6</v>
      </c>
      <c r="O155" s="13">
        <v>1</v>
      </c>
    </row>
    <row r="156" spans="4:15" x14ac:dyDescent="0.4">
      <c r="D156" s="6">
        <v>1.74</v>
      </c>
      <c r="E156" s="7">
        <f t="shared" si="14"/>
        <v>-0.52715818183756913</v>
      </c>
      <c r="G156">
        <f t="shared" si="15"/>
        <v>3.5077677350743892</v>
      </c>
      <c r="H156" s="10">
        <f t="shared" si="20"/>
        <v>-2.1592399128066835</v>
      </c>
      <c r="I156">
        <f t="shared" si="16"/>
        <v>-25.910878953680204</v>
      </c>
      <c r="K156">
        <f t="shared" si="17"/>
        <v>-2.1562619153820171</v>
      </c>
      <c r="M156">
        <f t="shared" si="18"/>
        <v>-2.1562619153820171</v>
      </c>
      <c r="N156" s="13">
        <f t="shared" si="19"/>
        <v>8.8684686613198494E-6</v>
      </c>
      <c r="O156" s="13">
        <v>1</v>
      </c>
    </row>
    <row r="157" spans="4:15" x14ac:dyDescent="0.4">
      <c r="D157" s="6">
        <v>1.76</v>
      </c>
      <c r="E157" s="7">
        <f t="shared" si="14"/>
        <v>-0.52174132712730814</v>
      </c>
      <c r="G157">
        <f t="shared" si="15"/>
        <v>3.5185481921659756</v>
      </c>
      <c r="H157" s="10">
        <f t="shared" si="20"/>
        <v>-2.1370524759134542</v>
      </c>
      <c r="I157">
        <f t="shared" si="16"/>
        <v>-25.64462971096145</v>
      </c>
      <c r="K157">
        <f t="shared" si="17"/>
        <v>-2.133931942781921</v>
      </c>
      <c r="M157">
        <f t="shared" si="18"/>
        <v>-2.133931942781921</v>
      </c>
      <c r="N157" s="13">
        <f t="shared" si="19"/>
        <v>9.7377270249961139E-6</v>
      </c>
      <c r="O157" s="13">
        <v>1</v>
      </c>
    </row>
    <row r="158" spans="4:15" x14ac:dyDescent="0.4">
      <c r="D158" s="6">
        <v>1.78</v>
      </c>
      <c r="E158" s="7">
        <f t="shared" si="14"/>
        <v>-0.51636791582341335</v>
      </c>
      <c r="G158">
        <f t="shared" si="15"/>
        <v>3.529328649257562</v>
      </c>
      <c r="H158" s="10">
        <f t="shared" si="20"/>
        <v>-2.1150429832127009</v>
      </c>
      <c r="I158">
        <f t="shared" si="16"/>
        <v>-25.380515798552409</v>
      </c>
      <c r="K158">
        <f t="shared" si="17"/>
        <v>-2.1117797194819561</v>
      </c>
      <c r="M158">
        <f t="shared" si="18"/>
        <v>-2.1117797194819561</v>
      </c>
      <c r="N158" s="13">
        <f t="shared" si="19"/>
        <v>1.0648890176394564E-5</v>
      </c>
      <c r="O158" s="13">
        <v>1</v>
      </c>
    </row>
    <row r="159" spans="4:15" x14ac:dyDescent="0.4">
      <c r="D159" s="6">
        <v>1.8</v>
      </c>
      <c r="E159" s="7">
        <f t="shared" si="14"/>
        <v>-0.51103804282585685</v>
      </c>
      <c r="G159">
        <f t="shared" si="15"/>
        <v>3.5401091063491479</v>
      </c>
      <c r="H159" s="10">
        <f t="shared" si="20"/>
        <v>-2.0932118234147099</v>
      </c>
      <c r="I159">
        <f t="shared" si="16"/>
        <v>-25.118541880976519</v>
      </c>
      <c r="K159">
        <f t="shared" si="17"/>
        <v>-2.0898058282831773</v>
      </c>
      <c r="M159">
        <f t="shared" si="18"/>
        <v>-2.0898058282831773</v>
      </c>
      <c r="N159" s="13">
        <f t="shared" si="19"/>
        <v>1.1600802836023863E-5</v>
      </c>
      <c r="O159" s="13">
        <v>1</v>
      </c>
    </row>
    <row r="160" spans="4:15" x14ac:dyDescent="0.4">
      <c r="D160" s="6">
        <v>1.82</v>
      </c>
      <c r="E160" s="7">
        <f t="shared" si="14"/>
        <v>-0.50575178049634195</v>
      </c>
      <c r="G160">
        <f t="shared" si="15"/>
        <v>3.5508895634407338</v>
      </c>
      <c r="H160" s="10">
        <f t="shared" si="20"/>
        <v>-2.0715592929130162</v>
      </c>
      <c r="I160">
        <f t="shared" si="16"/>
        <v>-24.858711514956195</v>
      </c>
      <c r="K160">
        <f t="shared" si="17"/>
        <v>-2.0680107570507453</v>
      </c>
      <c r="M160">
        <f t="shared" si="18"/>
        <v>-2.0680107570507453</v>
      </c>
      <c r="N160" s="13">
        <f t="shared" si="19"/>
        <v>1.2592106765822575E-5</v>
      </c>
      <c r="O160" s="13">
        <v>1</v>
      </c>
    </row>
    <row r="161" spans="4:15" x14ac:dyDescent="0.4">
      <c r="D161" s="6">
        <v>1.84</v>
      </c>
      <c r="E161" s="7">
        <f t="shared" si="14"/>
        <v>-0.50050917970379305</v>
      </c>
      <c r="G161">
        <f t="shared" si="15"/>
        <v>3.5616700205323206</v>
      </c>
      <c r="H161" s="10">
        <f t="shared" si="20"/>
        <v>-2.0500856000667365</v>
      </c>
      <c r="I161">
        <f t="shared" si="16"/>
        <v>-24.601027200800836</v>
      </c>
      <c r="K161">
        <f t="shared" si="17"/>
        <v>-2.0463949027823785</v>
      </c>
      <c r="M161">
        <f t="shared" si="18"/>
        <v>-2.0463949027823785</v>
      </c>
      <c r="N161" s="13">
        <f t="shared" si="19"/>
        <v>1.3621246444767533E-5</v>
      </c>
      <c r="O161" s="13">
        <v>1</v>
      </c>
    </row>
    <row r="162" spans="4:15" x14ac:dyDescent="0.4">
      <c r="D162" s="6">
        <v>1.86</v>
      </c>
      <c r="E162" s="7">
        <f t="shared" si="14"/>
        <v>-0.49531027083043683</v>
      </c>
      <c r="G162">
        <f t="shared" si="15"/>
        <v>3.5724504776239066</v>
      </c>
      <c r="H162" s="10">
        <f t="shared" si="20"/>
        <v>-2.0287908693214693</v>
      </c>
      <c r="I162">
        <f t="shared" si="16"/>
        <v>-24.345490431857634</v>
      </c>
      <c r="K162">
        <f t="shared" si="17"/>
        <v>-2.0249585755290656</v>
      </c>
      <c r="M162">
        <f t="shared" si="18"/>
        <v>-2.0249585755290656</v>
      </c>
      <c r="N162" s="13">
        <f t="shared" si="19"/>
        <v>1.4686475711296669E-5</v>
      </c>
      <c r="O162" s="13">
        <v>1</v>
      </c>
    </row>
    <row r="163" spans="4:15" x14ac:dyDescent="0.4">
      <c r="D163" s="6">
        <v>1.88</v>
      </c>
      <c r="E163" s="7">
        <f t="shared" si="14"/>
        <v>-0.49015506473981585</v>
      </c>
      <c r="G163">
        <f t="shared" si="15"/>
        <v>3.5832309347154925</v>
      </c>
      <c r="H163" s="10">
        <f t="shared" si="20"/>
        <v>-2.0076751451742858</v>
      </c>
      <c r="I163">
        <f t="shared" si="16"/>
        <v>-24.09210174209143</v>
      </c>
      <c r="K163">
        <f t="shared" si="17"/>
        <v>-2.0037020021731844</v>
      </c>
      <c r="M163">
        <f t="shared" si="18"/>
        <v>-2.0037020021731844</v>
      </c>
      <c r="N163" s="13">
        <f t="shared" si="19"/>
        <v>1.5785865307201111E-5</v>
      </c>
      <c r="O163" s="13">
        <v>1</v>
      </c>
    </row>
    <row r="164" spans="4:15" x14ac:dyDescent="0.4">
      <c r="D164" s="6">
        <v>1.9</v>
      </c>
      <c r="E164" s="7">
        <f t="shared" si="14"/>
        <v>-0.48504355370804436</v>
      </c>
      <c r="G164">
        <f t="shared" si="15"/>
        <v>3.5940113918070784</v>
      </c>
      <c r="H164" s="10">
        <f t="shared" si="20"/>
        <v>-1.9867383959881497</v>
      </c>
      <c r="I164">
        <f t="shared" si="16"/>
        <v>-23.840860751857797</v>
      </c>
      <c r="K164">
        <f t="shared" si="17"/>
        <v>-1.9826253300690146</v>
      </c>
      <c r="M164">
        <f t="shared" si="18"/>
        <v>-1.9826253300690146</v>
      </c>
      <c r="N164" s="13">
        <f t="shared" si="19"/>
        <v>1.6917311255150439E-5</v>
      </c>
      <c r="O164" s="13">
        <v>1</v>
      </c>
    </row>
    <row r="165" spans="4:15" x14ac:dyDescent="0.4">
      <c r="D165" s="6">
        <v>1.92</v>
      </c>
      <c r="E165" s="7">
        <f t="shared" si="14"/>
        <v>-0.47997571231956543</v>
      </c>
      <c r="G165">
        <f t="shared" si="15"/>
        <v>3.6047918488986648</v>
      </c>
      <c r="H165" s="10">
        <f t="shared" si="20"/>
        <v>-1.96598051766094</v>
      </c>
      <c r="I165">
        <f t="shared" si="16"/>
        <v>-23.591766211931279</v>
      </c>
      <c r="K165">
        <f t="shared" si="17"/>
        <v>-1.9617286305504391</v>
      </c>
      <c r="M165">
        <f t="shared" si="18"/>
        <v>-1.9617286305504391</v>
      </c>
      <c r="N165" s="13">
        <f t="shared" si="19"/>
        <v>1.8078544000443185E-5</v>
      </c>
      <c r="O165" s="13">
        <v>1</v>
      </c>
    </row>
    <row r="166" spans="4:15" x14ac:dyDescent="0.4">
      <c r="D166" s="6">
        <v>1.94</v>
      </c>
      <c r="E166" s="7">
        <f t="shared" si="14"/>
        <v>-0.47495149832863282</v>
      </c>
      <c r="G166">
        <f t="shared" si="15"/>
        <v>3.6155723059902507</v>
      </c>
      <c r="H166" s="10">
        <f t="shared" si="20"/>
        <v>-1.9454013371540801</v>
      </c>
      <c r="I166">
        <f t="shared" si="16"/>
        <v>-23.344816045848962</v>
      </c>
      <c r="K166">
        <f t="shared" si="17"/>
        <v>-1.9410119023104659</v>
      </c>
      <c r="M166">
        <f t="shared" si="18"/>
        <v>-1.9410119023104659</v>
      </c>
      <c r="N166" s="13">
        <f t="shared" si="19"/>
        <v>1.9267138246334452E-5</v>
      </c>
      <c r="O166" s="13">
        <v>1</v>
      </c>
    </row>
    <row r="167" spans="4:15" x14ac:dyDescent="0.4">
      <c r="D167" s="6">
        <v>1.96</v>
      </c>
      <c r="E167" s="7">
        <f t="shared" si="14"/>
        <v>-0.46997085348770123</v>
      </c>
      <c r="G167">
        <f t="shared" si="15"/>
        <v>3.6263527630818366</v>
      </c>
      <c r="H167" s="10">
        <f t="shared" si="20"/>
        <v>-1.9250006158856243</v>
      </c>
      <c r="I167">
        <f t="shared" si="16"/>
        <v>-23.100007390627493</v>
      </c>
      <c r="K167">
        <f t="shared" si="17"/>
        <v>-1.9204750746570514</v>
      </c>
      <c r="M167">
        <f t="shared" si="18"/>
        <v>-1.9204750746570514</v>
      </c>
      <c r="N167" s="13">
        <f t="shared" si="19"/>
        <v>2.0480523411513659E-5</v>
      </c>
      <c r="O167" s="13">
        <v>1</v>
      </c>
    </row>
    <row r="168" spans="4:15" x14ac:dyDescent="0.4">
      <c r="D168" s="6">
        <v>1.98</v>
      </c>
      <c r="E168" s="7">
        <f t="shared" si="14"/>
        <v>-0.46503370434386943</v>
      </c>
      <c r="G168">
        <f t="shared" si="15"/>
        <v>3.6371332201734226</v>
      </c>
      <c r="H168" s="10">
        <f t="shared" si="20"/>
        <v>-1.9047780529924891</v>
      </c>
      <c r="I168">
        <f t="shared" si="16"/>
        <v>-22.857336635909871</v>
      </c>
      <c r="K168">
        <f t="shared" si="17"/>
        <v>-1.9001180106495434</v>
      </c>
      <c r="M168">
        <f t="shared" si="18"/>
        <v>-1.9001180106495434</v>
      </c>
      <c r="N168" s="13">
        <f t="shared" si="19"/>
        <v>2.1715994638046873E-5</v>
      </c>
      <c r="O168" s="13">
        <v>1</v>
      </c>
    </row>
    <row r="169" spans="4:15" x14ac:dyDescent="0.4">
      <c r="D169" s="6">
        <v>2</v>
      </c>
      <c r="E169" s="7">
        <f t="shared" si="14"/>
        <v>-0.46013996300448318</v>
      </c>
      <c r="G169">
        <f t="shared" si="15"/>
        <v>3.6479136772650089</v>
      </c>
      <c r="H169" s="10">
        <f t="shared" si="20"/>
        <v>-1.884733288466363</v>
      </c>
      <c r="I169">
        <f t="shared" si="16"/>
        <v>-22.616799461596358</v>
      </c>
      <c r="K169">
        <f t="shared" si="17"/>
        <v>-1.8799405101199034</v>
      </c>
      <c r="M169">
        <f t="shared" si="18"/>
        <v>-1.8799405101199034</v>
      </c>
      <c r="N169" s="13">
        <f t="shared" si="19"/>
        <v>2.2970724278292366E-5</v>
      </c>
      <c r="O169" s="13">
        <v>1</v>
      </c>
    </row>
    <row r="170" spans="4:15" x14ac:dyDescent="0.4">
      <c r="D170" s="6">
        <v>2.02</v>
      </c>
      <c r="E170" s="7">
        <f t="shared" si="14"/>
        <v>-0.45528952787297339</v>
      </c>
      <c r="G170">
        <f t="shared" si="15"/>
        <v>3.6586941343565953</v>
      </c>
      <c r="H170" s="10">
        <f t="shared" si="20"/>
        <v>-1.8648659061676989</v>
      </c>
      <c r="I170">
        <f t="shared" si="16"/>
        <v>-22.378390874012386</v>
      </c>
      <c r="K170">
        <f t="shared" si="17"/>
        <v>-1.8599423125827472</v>
      </c>
      <c r="M170">
        <f t="shared" si="18"/>
        <v>-1.8599423125827472</v>
      </c>
      <c r="N170" s="13">
        <f t="shared" si="19"/>
        <v>2.4241773789777008E-5</v>
      </c>
      <c r="O170" s="13">
        <v>1</v>
      </c>
    </row>
    <row r="171" spans="4:15" x14ac:dyDescent="0.4">
      <c r="D171" s="6">
        <v>2.04</v>
      </c>
      <c r="E171" s="7">
        <f t="shared" si="14"/>
        <v>-0.45048228435596382</v>
      </c>
      <c r="G171">
        <f t="shared" si="15"/>
        <v>3.6694745914481812</v>
      </c>
      <c r="H171" s="10">
        <f t="shared" si="20"/>
        <v>-1.8451754367220277</v>
      </c>
      <c r="I171">
        <f t="shared" si="16"/>
        <v>-22.142105240664332</v>
      </c>
      <c r="K171">
        <f t="shared" si="17"/>
        <v>-1.8401231000380769</v>
      </c>
      <c r="M171">
        <f t="shared" si="18"/>
        <v>-1.8401231000380769</v>
      </c>
      <c r="N171" s="13">
        <f t="shared" si="19"/>
        <v>2.5526105967994717E-5</v>
      </c>
      <c r="O171" s="13">
        <v>1</v>
      </c>
    </row>
    <row r="172" spans="4:15" x14ac:dyDescent="0.4">
      <c r="D172" s="6">
        <v>2.06</v>
      </c>
      <c r="E172" s="7">
        <f t="shared" si="14"/>
        <v>-0.44571810554265462</v>
      </c>
      <c r="G172">
        <f t="shared" si="15"/>
        <v>3.6802550485397676</v>
      </c>
      <c r="H172" s="10">
        <f t="shared" si="20"/>
        <v>-1.8256613603027134</v>
      </c>
      <c r="I172">
        <f t="shared" si="16"/>
        <v>-21.907936323632562</v>
      </c>
      <c r="K172">
        <f t="shared" si="17"/>
        <v>-1.8204824996704578</v>
      </c>
      <c r="M172">
        <f t="shared" si="18"/>
        <v>-1.8204824996704578</v>
      </c>
      <c r="N172" s="13">
        <f t="shared" si="19"/>
        <v>2.6820597448326754E-5</v>
      </c>
      <c r="O172" s="13">
        <v>1</v>
      </c>
    </row>
    <row r="173" spans="4:15" x14ac:dyDescent="0.4">
      <c r="D173" s="6">
        <v>2.08</v>
      </c>
      <c r="E173" s="7">
        <f t="shared" si="14"/>
        <v>-0.44099685285745233</v>
      </c>
      <c r="G173">
        <f t="shared" si="15"/>
        <v>3.6910355056313535</v>
      </c>
      <c r="H173" s="10">
        <f t="shared" si="20"/>
        <v>-1.8063231093041248</v>
      </c>
      <c r="I173">
        <f t="shared" si="16"/>
        <v>-21.675877311649497</v>
      </c>
      <c r="K173">
        <f t="shared" si="17"/>
        <v>-1.8010200864482608</v>
      </c>
      <c r="M173">
        <f t="shared" si="18"/>
        <v>-1.8010200864482608</v>
      </c>
      <c r="N173" s="13">
        <f t="shared" si="19"/>
        <v>2.8122051409815189E-5</v>
      </c>
      <c r="O173" s="13">
        <v>1</v>
      </c>
    </row>
    <row r="174" spans="4:15" x14ac:dyDescent="0.4">
      <c r="D174" s="6">
        <v>2.1</v>
      </c>
      <c r="E174" s="7">
        <f t="shared" si="14"/>
        <v>-0.43631837668678719</v>
      </c>
      <c r="G174">
        <f t="shared" si="15"/>
        <v>3.7018159627229394</v>
      </c>
      <c r="H174" s="10">
        <f t="shared" si="20"/>
        <v>-1.7871600709090805</v>
      </c>
      <c r="I174">
        <f t="shared" si="16"/>
        <v>-21.445920850908966</v>
      </c>
      <c r="K174">
        <f t="shared" si="17"/>
        <v>-1.7817353856264679</v>
      </c>
      <c r="M174">
        <f t="shared" si="18"/>
        <v>-1.7817353856264679</v>
      </c>
      <c r="N174" s="13">
        <f t="shared" si="19"/>
        <v>2.9427210415392976E-5</v>
      </c>
      <c r="O174" s="13">
        <v>1</v>
      </c>
    </row>
    <row r="175" spans="4:15" x14ac:dyDescent="0.4">
      <c r="D175" s="6">
        <v>2.12</v>
      </c>
      <c r="E175" s="7">
        <f t="shared" si="14"/>
        <v>-0.43168251698102544</v>
      </c>
      <c r="G175">
        <f t="shared" si="15"/>
        <v>3.7125964198145263</v>
      </c>
      <c r="H175" s="10">
        <f t="shared" si="20"/>
        <v>-1.7681715895542804</v>
      </c>
      <c r="I175">
        <f t="shared" si="16"/>
        <v>-21.218059074651364</v>
      </c>
      <c r="K175">
        <f t="shared" si="17"/>
        <v>-1.7626278751564075</v>
      </c>
      <c r="M175">
        <f t="shared" si="18"/>
        <v>-1.7626278751564075</v>
      </c>
      <c r="N175" s="13">
        <f t="shared" si="19"/>
        <v>3.0732769325183667E-5</v>
      </c>
      <c r="O175" s="13">
        <v>1</v>
      </c>
    </row>
    <row r="176" spans="4:15" x14ac:dyDescent="0.4">
      <c r="D176" s="6">
        <v>2.14</v>
      </c>
      <c r="E176" s="7">
        <f t="shared" si="14"/>
        <v>-0.42708910383235843</v>
      </c>
      <c r="G176">
        <f t="shared" si="15"/>
        <v>3.7233768769061122</v>
      </c>
      <c r="H176" s="10">
        <f t="shared" si="20"/>
        <v>-1.7493569692973401</v>
      </c>
      <c r="I176">
        <f t="shared" si="16"/>
        <v>-20.992283631568082</v>
      </c>
      <c r="K176">
        <f t="shared" si="17"/>
        <v>-1.7436969880056874</v>
      </c>
      <c r="M176">
        <f t="shared" si="18"/>
        <v>-1.7436969880056874</v>
      </c>
      <c r="N176" s="13">
        <f t="shared" si="19"/>
        <v>3.2035388221858368E-5</v>
      </c>
      <c r="O176" s="13">
        <v>1</v>
      </c>
    </row>
    <row r="177" spans="4:15" x14ac:dyDescent="0.4">
      <c r="D177" s="6">
        <v>2.16</v>
      </c>
      <c r="E177" s="7">
        <f t="shared" si="14"/>
        <v>-0.42253795802951749</v>
      </c>
      <c r="G177">
        <f t="shared" si="15"/>
        <v>3.7341573339976981</v>
      </c>
      <c r="H177" s="10">
        <f t="shared" si="20"/>
        <v>-1.7307154760889036</v>
      </c>
      <c r="I177">
        <f t="shared" si="16"/>
        <v>-20.768585713066845</v>
      </c>
      <c r="K177">
        <f t="shared" si="17"/>
        <v>-1.7249421143914521</v>
      </c>
      <c r="M177">
        <f t="shared" si="18"/>
        <v>-1.7249421143914521</v>
      </c>
      <c r="N177" s="13">
        <f t="shared" si="19"/>
        <v>3.3331705289600915E-5</v>
      </c>
      <c r="O177" s="13">
        <v>1</v>
      </c>
    </row>
    <row r="178" spans="4:15" x14ac:dyDescent="0.4">
      <c r="D178" s="6">
        <v>2.1800000000000002</v>
      </c>
      <c r="E178" s="7">
        <f t="shared" si="14"/>
        <v>-0.41802889159013895</v>
      </c>
      <c r="G178">
        <f t="shared" si="15"/>
        <v>3.744937791089284</v>
      </c>
      <c r="H178" s="10">
        <f t="shared" si="20"/>
        <v>-1.7122463399532091</v>
      </c>
      <c r="I178">
        <f t="shared" si="16"/>
        <v>-20.546956079438509</v>
      </c>
      <c r="K178">
        <f t="shared" si="17"/>
        <v>-1.7063626039300184</v>
      </c>
      <c r="M178">
        <f t="shared" si="18"/>
        <v>-1.7063626039300184</v>
      </c>
      <c r="N178" s="13">
        <f t="shared" si="19"/>
        <v>3.4618349590591914E-5</v>
      </c>
      <c r="O178" s="13">
        <v>1</v>
      </c>
    </row>
    <row r="179" spans="4:15" x14ac:dyDescent="0.4">
      <c r="D179" s="6">
        <v>2.2000000000000002</v>
      </c>
      <c r="E179" s="7">
        <f t="shared" si="14"/>
        <v>-0.41356170827157496</v>
      </c>
      <c r="G179">
        <f t="shared" si="15"/>
        <v>3.7557182481808704</v>
      </c>
      <c r="H179" s="10">
        <f t="shared" si="20"/>
        <v>-1.6939487570803711</v>
      </c>
      <c r="I179">
        <f t="shared" si="16"/>
        <v>-20.327385084964455</v>
      </c>
      <c r="K179">
        <f t="shared" si="17"/>
        <v>-1.687957767705816</v>
      </c>
      <c r="M179">
        <f t="shared" si="18"/>
        <v>-1.687957767705816</v>
      </c>
      <c r="N179" s="13">
        <f t="shared" si="19"/>
        <v>3.5891953686032244E-5</v>
      </c>
      <c r="O179" s="13">
        <v>1</v>
      </c>
    </row>
    <row r="180" spans="4:15" x14ac:dyDescent="0.4">
      <c r="D180" s="6">
        <v>2.2200000000000002</v>
      </c>
      <c r="E180" s="7">
        <f t="shared" si="14"/>
        <v>-0.40913620406091911</v>
      </c>
      <c r="G180">
        <f t="shared" si="15"/>
        <v>3.7664987052724563</v>
      </c>
      <c r="H180" s="10">
        <f t="shared" si="20"/>
        <v>-1.6758218918335246</v>
      </c>
      <c r="I180">
        <f t="shared" si="16"/>
        <v>-20.109862702002296</v>
      </c>
      <c r="K180">
        <f t="shared" si="17"/>
        <v>-1.6697268802624454</v>
      </c>
      <c r="M180">
        <f t="shared" si="18"/>
        <v>-1.6697268802624454</v>
      </c>
      <c r="N180" s="13">
        <f t="shared" si="19"/>
        <v>3.7149166051588942E-5</v>
      </c>
      <c r="O180" s="13">
        <v>1</v>
      </c>
    </row>
    <row r="181" spans="4:15" x14ac:dyDescent="0.4">
      <c r="D181" s="6">
        <v>2.2400000000000002</v>
      </c>
      <c r="E181" s="7">
        <f t="shared" si="14"/>
        <v>-0.40475216764499311</v>
      </c>
      <c r="G181">
        <f t="shared" si="15"/>
        <v>3.7772791623640423</v>
      </c>
      <c r="H181" s="10">
        <f t="shared" si="20"/>
        <v>-1.6578648786738919</v>
      </c>
      <c r="I181">
        <f t="shared" si="16"/>
        <v>-19.894378544086702</v>
      </c>
      <c r="K181">
        <f t="shared" si="17"/>
        <v>-1.6516691815186124</v>
      </c>
      <c r="M181">
        <f t="shared" si="18"/>
        <v>-1.6516691815186124</v>
      </c>
      <c r="N181" s="13">
        <f t="shared" si="19"/>
        <v>3.8386663239937941E-5</v>
      </c>
      <c r="O181" s="13">
        <v>1</v>
      </c>
    </row>
    <row r="182" spans="4:15" x14ac:dyDescent="0.4">
      <c r="D182" s="6">
        <v>2.2599999999999998</v>
      </c>
      <c r="E182" s="7">
        <f t="shared" si="14"/>
        <v>-0.40040938086101246</v>
      </c>
      <c r="G182">
        <f t="shared" si="15"/>
        <v>3.7880596194556282</v>
      </c>
      <c r="H182" s="10">
        <f t="shared" si="20"/>
        <v>-1.640076824006707</v>
      </c>
      <c r="I182">
        <f t="shared" si="16"/>
        <v>-19.680921888080483</v>
      </c>
      <c r="K182">
        <f t="shared" si="17"/>
        <v>-1.6337838786115508</v>
      </c>
      <c r="M182">
        <f t="shared" si="18"/>
        <v>-1.6337838786115508</v>
      </c>
      <c r="N182" s="13">
        <f t="shared" si="19"/>
        <v>3.9601161746416671E-5</v>
      </c>
      <c r="O182" s="13">
        <v>1</v>
      </c>
    </row>
    <row r="183" spans="4:15" x14ac:dyDescent="0.4">
      <c r="D183" s="6">
        <v>2.2799999999999998</v>
      </c>
      <c r="E183" s="7">
        <f t="shared" si="14"/>
        <v>-0.39610761912862863</v>
      </c>
      <c r="G183">
        <f t="shared" si="15"/>
        <v>3.7988400765472141</v>
      </c>
      <c r="H183" s="10">
        <f t="shared" si="20"/>
        <v>-1.6224568079508628</v>
      </c>
      <c r="I183">
        <f t="shared" si="16"/>
        <v>-19.469481695410352</v>
      </c>
      <c r="K183">
        <f t="shared" si="17"/>
        <v>-1.6160701476704948</v>
      </c>
      <c r="M183">
        <f t="shared" si="18"/>
        <v>-1.6160701476704948</v>
      </c>
      <c r="N183" s="13">
        <f t="shared" si="19"/>
        <v>4.0789429536829491E-5</v>
      </c>
      <c r="O183" s="13">
        <v>1</v>
      </c>
    </row>
    <row r="184" spans="4:15" x14ac:dyDescent="0.4">
      <c r="D184" s="6">
        <v>2.2999999999999998</v>
      </c>
      <c r="E184" s="7">
        <f t="shared" si="14"/>
        <v>-0.39184665186401996</v>
      </c>
      <c r="G184">
        <f t="shared" si="15"/>
        <v>3.8096205336388005</v>
      </c>
      <c r="H184" s="10">
        <f t="shared" si="20"/>
        <v>-1.605003886035026</v>
      </c>
      <c r="I184">
        <f t="shared" si="16"/>
        <v>-19.260046632420313</v>
      </c>
      <c r="K184">
        <f t="shared" si="17"/>
        <v>-1.598527135522654</v>
      </c>
      <c r="M184">
        <f t="shared" si="18"/>
        <v>-1.598527135522654</v>
      </c>
      <c r="N184" s="13">
        <f t="shared" si="19"/>
        <v>4.1948297199510369E-5</v>
      </c>
      <c r="O184" s="13">
        <v>1</v>
      </c>
    </row>
    <row r="185" spans="4:15" x14ac:dyDescent="0.4">
      <c r="D185" s="6">
        <v>2.3199999999999998</v>
      </c>
      <c r="E185" s="7">
        <f t="shared" si="14"/>
        <v>-0.38762624287668251</v>
      </c>
      <c r="G185">
        <f t="shared" si="15"/>
        <v>3.8204009907303869</v>
      </c>
      <c r="H185" s="10">
        <f t="shared" si="20"/>
        <v>-1.5877170908228915</v>
      </c>
      <c r="I185">
        <f t="shared" si="16"/>
        <v>-19.052605089874696</v>
      </c>
      <c r="K185">
        <f t="shared" si="17"/>
        <v>-1.5811539613340613</v>
      </c>
      <c r="M185">
        <f t="shared" si="18"/>
        <v>-1.5811539613340613</v>
      </c>
      <c r="N185" s="13">
        <f t="shared" si="19"/>
        <v>4.3074668687152553E-5</v>
      </c>
      <c r="O185" s="13">
        <v>1</v>
      </c>
    </row>
    <row r="186" spans="4:15" x14ac:dyDescent="0.4">
      <c r="D186" s="6">
        <v>2.34</v>
      </c>
      <c r="E186" s="7">
        <f t="shared" si="14"/>
        <v>-0.38344615074954858</v>
      </c>
      <c r="G186">
        <f t="shared" si="15"/>
        <v>3.8311814478219728</v>
      </c>
      <c r="H186" s="10">
        <f t="shared" si="20"/>
        <v>-1.5705954334701508</v>
      </c>
      <c r="I186">
        <f t="shared" si="16"/>
        <v>-18.847145201641808</v>
      </c>
      <c r="K186">
        <f t="shared" si="17"/>
        <v>-1.5639497181875965</v>
      </c>
      <c r="M186">
        <f t="shared" si="18"/>
        <v>-1.5639497181875965</v>
      </c>
      <c r="N186" s="13">
        <f t="shared" si="19"/>
        <v>4.4165531616775911E-5</v>
      </c>
      <c r="O186" s="13">
        <v>1</v>
      </c>
    </row>
    <row r="187" spans="4:15" x14ac:dyDescent="0.4">
      <c r="D187" s="6">
        <v>2.36</v>
      </c>
      <c r="E187" s="7">
        <f t="shared" si="14"/>
        <v>-0.37930612920304263</v>
      </c>
      <c r="G187">
        <f t="shared" si="15"/>
        <v>3.8419619049135592</v>
      </c>
      <c r="H187" s="10">
        <f t="shared" si="20"/>
        <v>-1.5536379052156626</v>
      </c>
      <c r="I187">
        <f t="shared" si="16"/>
        <v>-18.643654862587951</v>
      </c>
      <c r="K187">
        <f t="shared" si="17"/>
        <v>-1.546913474600375</v>
      </c>
      <c r="M187">
        <f t="shared" si="18"/>
        <v>-1.546913474600375</v>
      </c>
      <c r="N187" s="13">
        <f t="shared" si="19"/>
        <v>4.5217967099817198E-5</v>
      </c>
      <c r="O187" s="13">
        <v>1</v>
      </c>
    </row>
    <row r="188" spans="4:15" x14ac:dyDescent="0.4">
      <c r="D188" s="6">
        <v>2.38</v>
      </c>
      <c r="E188" s="7">
        <f t="shared" si="14"/>
        <v>-0.37520592744366138</v>
      </c>
      <c r="G188">
        <f t="shared" si="15"/>
        <v>3.8527423620051451</v>
      </c>
      <c r="H188" s="10">
        <f t="shared" si="20"/>
        <v>-1.5368434788092371</v>
      </c>
      <c r="I188">
        <f t="shared" si="16"/>
        <v>-18.442121745710846</v>
      </c>
      <c r="K188">
        <f t="shared" si="17"/>
        <v>-1.5300442759826633</v>
      </c>
      <c r="M188">
        <f t="shared" si="18"/>
        <v>-1.5300442759826633</v>
      </c>
      <c r="N188" s="13">
        <f t="shared" si="19"/>
        <v>4.6229159076888585E-5</v>
      </c>
      <c r="O188" s="13">
        <v>1</v>
      </c>
    </row>
    <row r="189" spans="4:15" x14ac:dyDescent="0.4">
      <c r="D189" s="6">
        <v>2.4</v>
      </c>
      <c r="E189" s="7">
        <f t="shared" si="14"/>
        <v>-0.37114529049764444</v>
      </c>
      <c r="G189">
        <f t="shared" si="15"/>
        <v>3.8635228190967315</v>
      </c>
      <c r="H189" s="10">
        <f t="shared" si="20"/>
        <v>-1.5202111098783517</v>
      </c>
      <c r="I189">
        <f t="shared" si="16"/>
        <v>-18.242533318540222</v>
      </c>
      <c r="K189">
        <f t="shared" si="17"/>
        <v>-1.5133411460403698</v>
      </c>
      <c r="M189">
        <f t="shared" si="18"/>
        <v>-1.5133411460403698</v>
      </c>
      <c r="N189" s="13">
        <f t="shared" si="19"/>
        <v>4.719640313517879E-5</v>
      </c>
      <c r="O189" s="13">
        <v>1</v>
      </c>
    </row>
    <row r="190" spans="4:15" x14ac:dyDescent="0.4">
      <c r="D190" s="6">
        <v>2.42</v>
      </c>
      <c r="E190" s="7">
        <f t="shared" si="14"/>
        <v>-0.36712395953028842</v>
      </c>
      <c r="G190">
        <f t="shared" si="15"/>
        <v>3.8743032761883178</v>
      </c>
      <c r="H190" s="10">
        <f t="shared" si="20"/>
        <v>-1.5037397382360616</v>
      </c>
      <c r="I190">
        <f t="shared" si="16"/>
        <v>-18.044876858832737</v>
      </c>
      <c r="K190">
        <f t="shared" si="17"/>
        <v>-1.4968030881230991</v>
      </c>
      <c r="M190">
        <f t="shared" si="18"/>
        <v>-1.4968030881230991</v>
      </c>
      <c r="N190" s="13">
        <f t="shared" si="19"/>
        <v>4.8117114789661358E-5</v>
      </c>
      <c r="O190" s="13">
        <v>1</v>
      </c>
    </row>
    <row r="191" spans="4:15" x14ac:dyDescent="0.4">
      <c r="D191" s="6">
        <v>2.44</v>
      </c>
      <c r="E191" s="7">
        <f t="shared" si="14"/>
        <v>-0.36314167215142995</v>
      </c>
      <c r="G191">
        <f t="shared" si="15"/>
        <v>3.8850837332799038</v>
      </c>
      <c r="H191" s="10">
        <f t="shared" si="20"/>
        <v>-1.4874282891322572</v>
      </c>
      <c r="I191">
        <f t="shared" si="16"/>
        <v>-17.849139469587087</v>
      </c>
      <c r="K191">
        <f t="shared" si="17"/>
        <v>-1.4804290865196981</v>
      </c>
      <c r="M191">
        <f t="shared" si="18"/>
        <v>-1.4804290865196981</v>
      </c>
      <c r="N191" s="13">
        <f t="shared" si="19"/>
        <v>4.898883721165486E-5</v>
      </c>
      <c r="O191" s="13">
        <v>1</v>
      </c>
    </row>
    <row r="192" spans="4:15" x14ac:dyDescent="0.4">
      <c r="D192" s="6">
        <v>2.46</v>
      </c>
      <c r="E192" s="7">
        <f t="shared" si="14"/>
        <v>-0.3591981627076139</v>
      </c>
      <c r="G192">
        <f t="shared" si="15"/>
        <v>3.8958641903714897</v>
      </c>
      <c r="H192" s="10">
        <f t="shared" si="20"/>
        <v>-1.4712756744503865</v>
      </c>
      <c r="I192">
        <f t="shared" si="16"/>
        <v>-17.655308093404638</v>
      </c>
      <c r="K192">
        <f t="shared" si="17"/>
        <v>-1.4642181077031486</v>
      </c>
      <c r="M192">
        <f t="shared" si="18"/>
        <v>-1.4642181077031486</v>
      </c>
      <c r="N192" s="13">
        <f t="shared" si="19"/>
        <v>4.980924839171812E-5</v>
      </c>
      <c r="O192" s="13">
        <v>1</v>
      </c>
    </row>
    <row r="193" spans="4:15" x14ac:dyDescent="0.4">
      <c r="D193" s="6">
        <v>2.48</v>
      </c>
      <c r="E193" s="7">
        <f t="shared" si="14"/>
        <v>-0.35529316256143995</v>
      </c>
      <c r="G193">
        <f t="shared" si="15"/>
        <v>3.9066446474630756</v>
      </c>
      <c r="H193" s="10">
        <f t="shared" si="20"/>
        <v>-1.4552807938516583</v>
      </c>
      <c r="I193">
        <f t="shared" si="16"/>
        <v>-17.4633695262199</v>
      </c>
      <c r="K193">
        <f t="shared" si="17"/>
        <v>-1.4481691015265994</v>
      </c>
      <c r="M193">
        <f t="shared" si="18"/>
        <v>-1.4481691015265994</v>
      </c>
      <c r="N193" s="13">
        <f t="shared" si="19"/>
        <v>5.057616772630205E-5</v>
      </c>
      <c r="O193" s="13">
        <v>1</v>
      </c>
    </row>
    <row r="194" spans="4:15" x14ac:dyDescent="0.4">
      <c r="D194" s="6">
        <v>2.5</v>
      </c>
      <c r="E194" s="7">
        <f t="shared" si="14"/>
        <v>-0.35142640035856676</v>
      </c>
      <c r="G194">
        <f t="shared" si="15"/>
        <v>3.917425104554662</v>
      </c>
      <c r="H194" s="10">
        <f t="shared" si="20"/>
        <v>-1.4394425358686895</v>
      </c>
      <c r="I194">
        <f t="shared" si="16"/>
        <v>-17.273310430424274</v>
      </c>
      <c r="K194">
        <f t="shared" si="17"/>
        <v>-1.4322810023722612</v>
      </c>
      <c r="M194">
        <f t="shared" si="18"/>
        <v>-1.4322810023722612</v>
      </c>
      <c r="N194" s="13">
        <f t="shared" si="19"/>
        <v>5.1287562020465132E-5</v>
      </c>
      <c r="O194" s="13">
        <v>1</v>
      </c>
    </row>
    <row r="195" spans="4:15" x14ac:dyDescent="0.4">
      <c r="D195" s="6">
        <v>2.52</v>
      </c>
      <c r="E195" s="7">
        <f t="shared" si="14"/>
        <v>-0.34759760228283526</v>
      </c>
      <c r="G195">
        <f t="shared" si="15"/>
        <v>3.9282055616462479</v>
      </c>
      <c r="H195" s="10">
        <f t="shared" si="20"/>
        <v>-1.4237597789504932</v>
      </c>
      <c r="I195">
        <f t="shared" si="16"/>
        <v>-17.085117347405919</v>
      </c>
      <c r="K195">
        <f t="shared" si="17"/>
        <v>-1.4165527302548429</v>
      </c>
      <c r="M195">
        <f t="shared" si="18"/>
        <v>-1.4165527302548429</v>
      </c>
      <c r="N195" s="13">
        <f t="shared" si="19"/>
        <v>5.1941550901475618E-5</v>
      </c>
      <c r="O195" s="13">
        <v>1</v>
      </c>
    </row>
    <row r="196" spans="4:15" x14ac:dyDescent="0.4">
      <c r="D196" s="6">
        <v>2.54</v>
      </c>
      <c r="E196" s="7">
        <f t="shared" si="14"/>
        <v>-0.34380649229995819</v>
      </c>
      <c r="G196">
        <f t="shared" si="15"/>
        <v>3.9389860187378338</v>
      </c>
      <c r="H196" s="10">
        <f t="shared" si="20"/>
        <v>-1.4082313924606287</v>
      </c>
      <c r="I196">
        <f t="shared" si="16"/>
        <v>-16.898776709527546</v>
      </c>
      <c r="K196">
        <f t="shared" si="17"/>
        <v>-1.4009831918811404</v>
      </c>
      <c r="M196">
        <f t="shared" si="18"/>
        <v>-1.4009831918811404</v>
      </c>
      <c r="N196" s="13">
        <f t="shared" si="19"/>
        <v>5.2536411640494138E-5</v>
      </c>
      <c r="O196" s="13">
        <v>1</v>
      </c>
    </row>
    <row r="197" spans="4:15" x14ac:dyDescent="0.4">
      <c r="D197" s="6">
        <v>2.56</v>
      </c>
      <c r="E197" s="7">
        <f t="shared" si="14"/>
        <v>-0.34005279239020592</v>
      </c>
      <c r="G197">
        <f t="shared" si="15"/>
        <v>3.9497664758294198</v>
      </c>
      <c r="H197" s="10">
        <f t="shared" si="20"/>
        <v>-1.3928562376302833</v>
      </c>
      <c r="I197">
        <f t="shared" si="16"/>
        <v>-16.714274851563399</v>
      </c>
      <c r="K197">
        <f t="shared" si="17"/>
        <v>-1.3855712816673253</v>
      </c>
      <c r="M197">
        <f t="shared" si="18"/>
        <v>-1.3855712816673253</v>
      </c>
      <c r="N197" s="13">
        <f t="shared" si="19"/>
        <v>5.3070583382236926E-5</v>
      </c>
      <c r="O197" s="13">
        <v>1</v>
      </c>
    </row>
    <row r="198" spans="4:15" x14ac:dyDescent="0.4">
      <c r="D198" s="6">
        <v>2.58</v>
      </c>
      <c r="E198" s="7">
        <f t="shared" si="14"/>
        <v>-0.33633622277050607</v>
      </c>
      <c r="G198">
        <f t="shared" si="15"/>
        <v>3.9605469329210066</v>
      </c>
      <c r="H198" s="10">
        <f t="shared" si="20"/>
        <v>-1.3776331684679928</v>
      </c>
      <c r="I198">
        <f t="shared" si="16"/>
        <v>-16.531598021615913</v>
      </c>
      <c r="K198">
        <f t="shared" si="17"/>
        <v>-1.3703158827154533</v>
      </c>
      <c r="M198">
        <f t="shared" si="18"/>
        <v>-1.3703158827154533</v>
      </c>
      <c r="N198" s="13">
        <f t="shared" si="19"/>
        <v>5.3542670784316483E-5</v>
      </c>
      <c r="O198" s="13">
        <v>1</v>
      </c>
    </row>
    <row r="199" spans="4:15" x14ac:dyDescent="0.4">
      <c r="D199" s="6">
        <v>2.6</v>
      </c>
      <c r="E199" s="7">
        <f t="shared" si="14"/>
        <v>-0.33265650210635861</v>
      </c>
      <c r="G199">
        <f t="shared" si="15"/>
        <v>3.9713273900125925</v>
      </c>
      <c r="H199" s="10">
        <f t="shared" si="20"/>
        <v>-1.3625610326276449</v>
      </c>
      <c r="I199">
        <f t="shared" si="16"/>
        <v>-16.350732391531739</v>
      </c>
      <c r="K199">
        <f t="shared" si="17"/>
        <v>-1.3552158677506307</v>
      </c>
      <c r="M199">
        <f t="shared" si="18"/>
        <v>-1.3552158677506307</v>
      </c>
      <c r="N199" s="13">
        <f t="shared" si="19"/>
        <v>5.395144707052301E-5</v>
      </c>
      <c r="O199" s="13">
        <v>1</v>
      </c>
    </row>
    <row r="200" spans="4:15" x14ac:dyDescent="0.4">
      <c r="D200" s="6">
        <v>2.62</v>
      </c>
      <c r="E200" s="7">
        <f t="shared" si="14"/>
        <v>-0.32901334771395385</v>
      </c>
      <c r="G200">
        <f t="shared" si="15"/>
        <v>3.9821078471041784</v>
      </c>
      <c r="H200" s="10">
        <f t="shared" si="20"/>
        <v>-1.3476386722363549</v>
      </c>
      <c r="I200">
        <f t="shared" si="16"/>
        <v>-16.171664066836257</v>
      </c>
      <c r="K200">
        <f t="shared" si="17"/>
        <v>-1.3402701000202422</v>
      </c>
      <c r="M200">
        <f t="shared" si="18"/>
        <v>-1.3402701000202422</v>
      </c>
      <c r="N200" s="13">
        <f t="shared" si="19"/>
        <v>5.4295856504068862E-5</v>
      </c>
      <c r="O200" s="13">
        <v>1</v>
      </c>
    </row>
    <row r="201" spans="4:15" x14ac:dyDescent="0.4">
      <c r="D201" s="6">
        <v>2.64</v>
      </c>
      <c r="E201" s="7">
        <f t="shared" si="14"/>
        <v>-0.32540647575287007</v>
      </c>
      <c r="G201">
        <f t="shared" si="15"/>
        <v>3.9928883041957652</v>
      </c>
      <c r="H201" s="10">
        <f t="shared" si="20"/>
        <v>-1.3328649246837561</v>
      </c>
      <c r="I201">
        <f t="shared" si="16"/>
        <v>-15.994379096205073</v>
      </c>
      <c r="K201">
        <f t="shared" si="17"/>
        <v>-1.3254774341565985</v>
      </c>
      <c r="M201">
        <f t="shared" si="18"/>
        <v>-1.3254774341565985</v>
      </c>
      <c r="N201" s="13">
        <f t="shared" si="19"/>
        <v>5.4575016288843157E-5</v>
      </c>
      <c r="O201" s="13">
        <v>1</v>
      </c>
    </row>
    <row r="202" spans="4:15" x14ac:dyDescent="0.4">
      <c r="D202" s="6">
        <v>2.66</v>
      </c>
      <c r="E202" s="7">
        <f t="shared" si="14"/>
        <v>-0.3218356014097109</v>
      </c>
      <c r="G202">
        <f t="shared" si="15"/>
        <v>4.0036687612873516</v>
      </c>
      <c r="H202" s="10">
        <f t="shared" si="20"/>
        <v>-1.3182386233741761</v>
      </c>
      <c r="I202">
        <f t="shared" si="16"/>
        <v>-15.818863480490112</v>
      </c>
      <c r="K202">
        <f t="shared" si="17"/>
        <v>-1.31083671700431</v>
      </c>
      <c r="M202">
        <f t="shared" si="18"/>
        <v>-1.31083671700431</v>
      </c>
      <c r="N202" s="13">
        <f t="shared" si="19"/>
        <v>5.4788217908263466E-5</v>
      </c>
      <c r="O202" s="13">
        <v>1</v>
      </c>
    </row>
    <row r="203" spans="4:15" x14ac:dyDescent="0.4">
      <c r="D203" s="6">
        <v>2.68</v>
      </c>
      <c r="E203" s="7">
        <f t="shared" si="14"/>
        <v>-0.31830043907303263</v>
      </c>
      <c r="G203">
        <f t="shared" si="15"/>
        <v>4.0144492183789371</v>
      </c>
      <c r="H203" s="10">
        <f t="shared" si="20"/>
        <v>-1.3037585984431417</v>
      </c>
      <c r="I203">
        <f t="shared" si="16"/>
        <v>-15.645103181317701</v>
      </c>
      <c r="K203">
        <f t="shared" si="17"/>
        <v>-1.2963467884136373</v>
      </c>
      <c r="M203">
        <f t="shared" si="18"/>
        <v>-1.2963467884136373</v>
      </c>
      <c r="N203" s="13">
        <f t="shared" si="19"/>
        <v>5.4934927913462274E-5</v>
      </c>
      <c r="O203" s="13">
        <v>1</v>
      </c>
    </row>
    <row r="204" spans="4:15" x14ac:dyDescent="0.4">
      <c r="D204" s="6">
        <v>2.7</v>
      </c>
      <c r="E204" s="7">
        <f t="shared" si="14"/>
        <v>-0.31480070249989889</v>
      </c>
      <c r="G204">
        <f t="shared" si="15"/>
        <v>4.0252296754705235</v>
      </c>
      <c r="H204" s="10">
        <f t="shared" si="20"/>
        <v>-1.2894236774395857</v>
      </c>
      <c r="I204">
        <f t="shared" si="16"/>
        <v>-15.47308412927503</v>
      </c>
      <c r="K204">
        <f t="shared" si="17"/>
        <v>-1.2820064820010448</v>
      </c>
      <c r="M204">
        <f t="shared" si="18"/>
        <v>-1.2820064820010448</v>
      </c>
      <c r="N204" s="13">
        <f t="shared" si="19"/>
        <v>5.5014788173512132E-5</v>
      </c>
      <c r="O204" s="13">
        <v>1</v>
      </c>
    </row>
    <row r="205" spans="4:15" x14ac:dyDescent="0.4">
      <c r="D205" s="6">
        <v>2.72</v>
      </c>
      <c r="E205" s="7">
        <f t="shared" si="14"/>
        <v>-0.31133610497438774</v>
      </c>
      <c r="G205">
        <f t="shared" si="15"/>
        <v>4.0360101325621089</v>
      </c>
      <c r="H205" s="10">
        <f t="shared" si="20"/>
        <v>-1.2752326859750922</v>
      </c>
      <c r="I205">
        <f t="shared" si="16"/>
        <v>-15.302792231701106</v>
      </c>
      <c r="K205">
        <f t="shared" si="17"/>
        <v>-1.2678146258781404</v>
      </c>
      <c r="M205">
        <f t="shared" si="18"/>
        <v>-1.2678146258781404</v>
      </c>
      <c r="N205" s="13">
        <f t="shared" si="19"/>
        <v>5.502761560198831E-5</v>
      </c>
      <c r="O205" s="13">
        <v>1</v>
      </c>
    </row>
    <row r="206" spans="4:15" x14ac:dyDescent="0.4">
      <c r="D206" s="6">
        <v>2.74</v>
      </c>
      <c r="E206" s="7">
        <f t="shared" si="14"/>
        <v>-0.30790635945836586</v>
      </c>
      <c r="G206">
        <f t="shared" si="15"/>
        <v>4.0467905896536953</v>
      </c>
      <c r="H206" s="10">
        <f t="shared" si="20"/>
        <v>-1.2611844483414667</v>
      </c>
      <c r="I206">
        <f t="shared" si="16"/>
        <v>-15.1342133800976</v>
      </c>
      <c r="K206">
        <f t="shared" si="17"/>
        <v>-1.2537700433501118</v>
      </c>
      <c r="M206">
        <f t="shared" si="18"/>
        <v>-1.2537700433501118</v>
      </c>
      <c r="N206" s="13">
        <f t="shared" si="19"/>
        <v>5.4973401375828872E-5</v>
      </c>
      <c r="O206" s="13">
        <v>1</v>
      </c>
    </row>
    <row r="207" spans="4:15" x14ac:dyDescent="0.4">
      <c r="D207" s="6">
        <v>2.76</v>
      </c>
      <c r="E207" s="7">
        <f t="shared" si="14"/>
        <v>-0.30451117873483219</v>
      </c>
      <c r="G207">
        <f t="shared" si="15"/>
        <v>4.0575710467452817</v>
      </c>
      <c r="H207" s="10">
        <f t="shared" si="20"/>
        <v>-1.2472777880978727</v>
      </c>
      <c r="I207">
        <f t="shared" si="16"/>
        <v>-14.967333457174472</v>
      </c>
      <c r="K207">
        <f t="shared" si="17"/>
        <v>-1.2398715535847908</v>
      </c>
      <c r="M207">
        <f t="shared" si="18"/>
        <v>-1.2398715535847908</v>
      </c>
      <c r="N207" s="13">
        <f t="shared" si="19"/>
        <v>5.485230966276499E-5</v>
      </c>
      <c r="O207" s="13">
        <v>1</v>
      </c>
    </row>
    <row r="208" spans="4:15" x14ac:dyDescent="0.4">
      <c r="D208" s="6">
        <v>2.78</v>
      </c>
      <c r="E208" s="7">
        <f t="shared" si="14"/>
        <v>-0.30115027554412388</v>
      </c>
      <c r="G208">
        <f t="shared" si="15"/>
        <v>4.0683515038368672</v>
      </c>
      <c r="H208" s="10">
        <f t="shared" si="20"/>
        <v>-1.2335115286287315</v>
      </c>
      <c r="I208">
        <f t="shared" si="16"/>
        <v>-14.802138343544778</v>
      </c>
      <c r="K208">
        <f t="shared" si="17"/>
        <v>-1.2261179722533668</v>
      </c>
      <c r="M208">
        <f t="shared" si="18"/>
        <v>-1.2261179722533668</v>
      </c>
      <c r="N208" s="13">
        <f t="shared" si="19"/>
        <v>5.4664675875695285E-5</v>
      </c>
      <c r="O208" s="13">
        <v>1</v>
      </c>
    </row>
    <row r="209" spans="4:15" x14ac:dyDescent="0.4">
      <c r="D209" s="6">
        <v>2.8</v>
      </c>
      <c r="E209" s="7">
        <f t="shared" si="14"/>
        <v>-0.29782336271326754</v>
      </c>
      <c r="G209">
        <f t="shared" si="15"/>
        <v>4.0791319609284535</v>
      </c>
      <c r="H209" s="10">
        <f t="shared" si="20"/>
        <v>-1.219884493673544</v>
      </c>
      <c r="I209">
        <f t="shared" si="16"/>
        <v>-14.638613924082527</v>
      </c>
      <c r="K209">
        <f t="shared" si="17"/>
        <v>-1.2125081121437906</v>
      </c>
      <c r="M209">
        <f t="shared" si="18"/>
        <v>-1.2125081121437906</v>
      </c>
      <c r="N209" s="13">
        <f t="shared" si="19"/>
        <v>5.4411004472487042E-5</v>
      </c>
      <c r="O209" s="13">
        <v>1</v>
      </c>
    </row>
    <row r="210" spans="4:15" x14ac:dyDescent="0.4">
      <c r="D210" s="6">
        <v>2.82</v>
      </c>
      <c r="E210" s="7">
        <f t="shared" si="14"/>
        <v>-0.29453015327874665</v>
      </c>
      <c r="G210">
        <f t="shared" si="15"/>
        <v>4.089912418020039</v>
      </c>
      <c r="H210" s="10">
        <f t="shared" si="20"/>
        <v>-1.2063955078297464</v>
      </c>
      <c r="I210">
        <f t="shared" si="16"/>
        <v>-14.476746093956956</v>
      </c>
      <c r="K210">
        <f t="shared" si="17"/>
        <v>-1.1990407837478638</v>
      </c>
      <c r="M210">
        <f t="shared" si="18"/>
        <v>-1.1990407837478638</v>
      </c>
      <c r="N210" s="13">
        <f t="shared" si="19"/>
        <v>5.4091966320622906E-5</v>
      </c>
      <c r="O210" s="13">
        <v>1</v>
      </c>
    </row>
    <row r="211" spans="4:15" x14ac:dyDescent="0.4">
      <c r="D211" s="6">
        <v>2.84</v>
      </c>
      <c r="E211" s="7">
        <f t="shared" ref="E211:E274" si="21">-(1+D211+$E$5*D211^3)*EXP(-D211)</f>
        <v>-0.29127036060294864</v>
      </c>
      <c r="G211">
        <f t="shared" si="15"/>
        <v>4.1006928751116254</v>
      </c>
      <c r="H211" s="10">
        <f t="shared" si="20"/>
        <v>-1.1930433970296777</v>
      </c>
      <c r="I211">
        <f t="shared" si="16"/>
        <v>-14.316520764356131</v>
      </c>
      <c r="K211">
        <f t="shared" si="17"/>
        <v>-1.185714795822937</v>
      </c>
      <c r="M211">
        <f t="shared" si="18"/>
        <v>-1.185714795822937</v>
      </c>
      <c r="N211" s="13">
        <f t="shared" si="19"/>
        <v>5.3708395647439996E-5</v>
      </c>
      <c r="O211" s="13">
        <v>1</v>
      </c>
    </row>
    <row r="212" spans="4:15" x14ac:dyDescent="0.4">
      <c r="D212" s="6">
        <v>2.86</v>
      </c>
      <c r="E212" s="7">
        <f t="shared" si="21"/>
        <v>-0.28804369848454459</v>
      </c>
      <c r="G212">
        <f t="shared" ref="G212:G275" si="22">$E$11*(D212/$E$12+1)</f>
        <v>4.1114733322032118</v>
      </c>
      <c r="H212" s="10">
        <f t="shared" si="20"/>
        <v>-1.1798269889926947</v>
      </c>
      <c r="I212">
        <f t="shared" ref="I212:I275" si="23">H212*$E$6</f>
        <v>-14.157923867912336</v>
      </c>
      <c r="K212">
        <f t="shared" ref="K212:K275" si="24">$L$9*$L$6*EXP(-$L$4*(G212/$L$10-1))+6*$L$6*EXP(-$L$4*(SQRT(2)*G212/$L$10-1))+24*$L$6*EXP(-$L$4*(SQRT(3)*G212/$L$10-1))+12*$L$6*EXP(-$L$4*(SQRT(4)*G212/$L$10-1))-SQRT($L$9*$L$7^2*EXP(-2*$L$5*(G212/$L$10-1))+6*$L$7^2*EXP(-2*$L$5*(SQRT(2)*G212/$L$10-1))+24*$L$7^2*EXP(-2*$L$5*(SQRT(3)*G212/$L$10-1))+12*$L$7^2*EXP(-2*$L$5*(SQRT(4)*G212/$L$10-1)))</f>
        <v>-1.1725289559291701</v>
      </c>
      <c r="M212">
        <f t="shared" ref="M212:M275" si="25">$L$9*$O$6*EXP(-$O$4*(G212/$L$10-1))+6*$O$6*EXP(-$O$4*(SQRT(2)*G212/$L$10-1))+24*$O$6*EXP(-$O$4*(SQRT(3)*G212/$L$10-1))+12*$O$6*EXP(-$O$4*(SQRT(4)*G212/$L$10-1))-SQRT($L$9*$O$7^2*EXP(-2*$O$5*(G212/$L$10-1))+6*$O$7^2*EXP(-2*$O$5*(SQRT(2)*G212/$L$10-1))+24*$O$7^2*EXP(-2*$O$5*(SQRT(3)*G212/$L$10-1))+12*$O$7^2*EXP(-2*$O$5*(SQRT(4)*G212/$L$10-1)))</f>
        <v>-1.1725289559291701</v>
      </c>
      <c r="N212" s="13">
        <f t="shared" ref="N212:N275" si="26">(M212-H212)^2*O212</f>
        <v>5.3261286596298428E-5</v>
      </c>
      <c r="O212" s="13">
        <v>1</v>
      </c>
    </row>
    <row r="213" spans="4:15" x14ac:dyDescent="0.4">
      <c r="D213" s="6">
        <v>2.88</v>
      </c>
      <c r="E213" s="7">
        <f t="shared" si="21"/>
        <v>-0.284849881263046</v>
      </c>
      <c r="G213">
        <f t="shared" si="22"/>
        <v>4.1222537892947981</v>
      </c>
      <c r="H213" s="10">
        <f t="shared" ref="H213:H276" si="27">-(-$B$4)*(1+D213+$E$5*D213^3)*EXP(-D213)</f>
        <v>-1.1667451136534364</v>
      </c>
      <c r="I213">
        <f t="shared" si="23"/>
        <v>-14.000941363841235</v>
      </c>
      <c r="K213">
        <f t="shared" si="24"/>
        <v>-1.1594820709432048</v>
      </c>
      <c r="M213">
        <f t="shared" si="25"/>
        <v>-1.1594820709432048</v>
      </c>
      <c r="N213" s="13">
        <f t="shared" si="26"/>
        <v>5.2751789410648283E-5</v>
      </c>
      <c r="O213" s="13">
        <v>1</v>
      </c>
    </row>
    <row r="214" spans="4:15" x14ac:dyDescent="0.4">
      <c r="D214" s="6">
        <v>2.9</v>
      </c>
      <c r="E214" s="7">
        <f t="shared" si="21"/>
        <v>-0.28168862391777405</v>
      </c>
      <c r="G214">
        <f t="shared" si="22"/>
        <v>4.1330342463863845</v>
      </c>
      <c r="H214" s="10">
        <f t="shared" si="27"/>
        <v>-1.1537966035672023</v>
      </c>
      <c r="I214">
        <f t="shared" si="23"/>
        <v>-13.845559242806427</v>
      </c>
      <c r="K214">
        <f t="shared" si="24"/>
        <v>-1.1465729475491457</v>
      </c>
      <c r="M214">
        <f t="shared" si="25"/>
        <v>-1.1465729475491457</v>
      </c>
      <c r="N214" s="13">
        <f t="shared" si="26"/>
        <v>5.2181206267204232E-5</v>
      </c>
      <c r="O214" s="13">
        <v>1</v>
      </c>
    </row>
    <row r="215" spans="4:15" x14ac:dyDescent="0.4">
      <c r="D215" s="6">
        <v>2.92</v>
      </c>
      <c r="E215" s="7">
        <f t="shared" si="21"/>
        <v>-0.27855964216146789</v>
      </c>
      <c r="G215">
        <f t="shared" si="22"/>
        <v>4.14381470347797</v>
      </c>
      <c r="H215" s="10">
        <f t="shared" si="27"/>
        <v>-1.1409802942933724</v>
      </c>
      <c r="I215">
        <f t="shared" si="23"/>
        <v>-13.691763531520468</v>
      </c>
      <c r="K215">
        <f t="shared" si="24"/>
        <v>-1.1338003927076432</v>
      </c>
      <c r="M215">
        <f t="shared" si="25"/>
        <v>-1.1338003927076432</v>
      </c>
      <c r="N215" s="13">
        <f t="shared" si="26"/>
        <v>5.1550986780757129E-5</v>
      </c>
      <c r="O215" s="13">
        <v>1</v>
      </c>
    </row>
    <row r="216" spans="4:15" x14ac:dyDescent="0.4">
      <c r="D216" s="6">
        <v>2.94</v>
      </c>
      <c r="E216" s="7">
        <f t="shared" si="21"/>
        <v>-0.27546265252875285</v>
      </c>
      <c r="G216">
        <f t="shared" si="22"/>
        <v>4.1545951605695564</v>
      </c>
      <c r="H216" s="10">
        <f t="shared" si="27"/>
        <v>-1.1282950247577717</v>
      </c>
      <c r="I216">
        <f t="shared" si="23"/>
        <v>-13.539540297093261</v>
      </c>
      <c r="K216">
        <f t="shared" si="24"/>
        <v>-1.1211632141038912</v>
      </c>
      <c r="M216">
        <f t="shared" si="25"/>
        <v>-1.1211632141038912</v>
      </c>
      <c r="N216" s="13">
        <f t="shared" si="26"/>
        <v>5.0862723202802923E-5</v>
      </c>
      <c r="O216" s="13">
        <v>1</v>
      </c>
    </row>
    <row r="217" spans="4:15" x14ac:dyDescent="0.4">
      <c r="D217" s="6">
        <v>2.96</v>
      </c>
      <c r="E217" s="7">
        <f t="shared" si="21"/>
        <v>-0.27239737245967638</v>
      </c>
      <c r="G217">
        <f t="shared" si="22"/>
        <v>4.1653756176611427</v>
      </c>
      <c r="H217" s="10">
        <f t="shared" si="27"/>
        <v>-1.1157396375948343</v>
      </c>
      <c r="I217">
        <f t="shared" si="23"/>
        <v>-13.388875651138012</v>
      </c>
      <c r="K217">
        <f t="shared" si="24"/>
        <v>-1.1086602205753193</v>
      </c>
      <c r="M217">
        <f t="shared" si="25"/>
        <v>-1.1086602205753193</v>
      </c>
      <c r="N217" s="13">
        <f t="shared" si="26"/>
        <v>5.0118145336198327E-5</v>
      </c>
      <c r="O217" s="13">
        <v>1</v>
      </c>
    </row>
    <row r="218" spans="4:15" x14ac:dyDescent="0.4">
      <c r="D218" s="6">
        <v>2.98</v>
      </c>
      <c r="E218" s="7">
        <f t="shared" si="21"/>
        <v>-0.26936352037851891</v>
      </c>
      <c r="G218">
        <f t="shared" si="22"/>
        <v>4.1761560747527291</v>
      </c>
      <c r="H218" s="10">
        <f t="shared" si="27"/>
        <v>-1.1033129794704135</v>
      </c>
      <c r="I218">
        <f t="shared" si="23"/>
        <v>-13.239755753644962</v>
      </c>
      <c r="K218">
        <f t="shared" si="24"/>
        <v>-1.0962902225197031</v>
      </c>
      <c r="M218">
        <f t="shared" si="25"/>
        <v>-1.0962902225197031</v>
      </c>
      <c r="N218" s="13">
        <f t="shared" si="26"/>
        <v>4.9319115188751488E-5</v>
      </c>
      <c r="O218" s="13">
        <v>1</v>
      </c>
    </row>
    <row r="219" spans="4:15" x14ac:dyDescent="0.4">
      <c r="D219" s="6">
        <v>3</v>
      </c>
      <c r="E219" s="7">
        <f t="shared" si="21"/>
        <v>-0.26636081576807208</v>
      </c>
      <c r="G219">
        <f t="shared" si="22"/>
        <v>4.1869365318443146</v>
      </c>
      <c r="H219" s="10">
        <f t="shared" si="27"/>
        <v>-1.0910139013860232</v>
      </c>
      <c r="I219">
        <f t="shared" si="23"/>
        <v>-13.092166816632279</v>
      </c>
      <c r="K219">
        <f t="shared" si="24"/>
        <v>-1.0840520322844245</v>
      </c>
      <c r="M219">
        <f t="shared" si="25"/>
        <v>-1.0840520322844245</v>
      </c>
      <c r="N219" s="13">
        <f t="shared" si="26"/>
        <v>4.8467621387794459E-5</v>
      </c>
      <c r="O219" s="13">
        <v>1</v>
      </c>
    </row>
    <row r="220" spans="4:15" x14ac:dyDescent="0.4">
      <c r="D220" s="6">
        <v>3.02</v>
      </c>
      <c r="E220" s="7">
        <f t="shared" si="21"/>
        <v>-0.26338897923957644</v>
      </c>
      <c r="G220">
        <f t="shared" si="22"/>
        <v>4.197716988935901</v>
      </c>
      <c r="H220" s="10">
        <f t="shared" si="27"/>
        <v>-1.0788412589653051</v>
      </c>
      <c r="I220">
        <f t="shared" si="23"/>
        <v>-12.946095107583663</v>
      </c>
      <c r="K220">
        <f t="shared" si="24"/>
        <v>-1.0719444645375689</v>
      </c>
      <c r="M220">
        <f t="shared" si="25"/>
        <v>-1.0719444645375689</v>
      </c>
      <c r="N220" s="13">
        <f t="shared" si="26"/>
        <v>4.7565773378454128E-5</v>
      </c>
      <c r="O220" s="13">
        <v>1</v>
      </c>
    </row>
    <row r="221" spans="4:15" x14ac:dyDescent="0.4">
      <c r="D221" s="6">
        <v>3.04</v>
      </c>
      <c r="E221" s="7">
        <f t="shared" si="21"/>
        <v>-0.26044773259849813</v>
      </c>
      <c r="G221">
        <f t="shared" si="22"/>
        <v>4.2084974460274873</v>
      </c>
      <c r="H221" s="10">
        <f t="shared" si="27"/>
        <v>-1.0667939127234485</v>
      </c>
      <c r="I221">
        <f t="shared" si="23"/>
        <v>-12.801526952681382</v>
      </c>
      <c r="K221">
        <f t="shared" si="24"/>
        <v>-1.0599663366215395</v>
      </c>
      <c r="M221">
        <f t="shared" si="25"/>
        <v>-1.0599663366215395</v>
      </c>
      <c r="N221" s="13">
        <f t="shared" si="26"/>
        <v>4.6615795427358664E-5</v>
      </c>
      <c r="O221" s="13">
        <v>1</v>
      </c>
    </row>
    <row r="222" spans="4:15" x14ac:dyDescent="0.4">
      <c r="D222" s="6">
        <v>3.06</v>
      </c>
      <c r="E222" s="7">
        <f t="shared" si="21"/>
        <v>-0.25753679890632158</v>
      </c>
      <c r="G222">
        <f t="shared" si="22"/>
        <v>4.2192779031190728</v>
      </c>
      <c r="H222" s="10">
        <f t="shared" si="27"/>
        <v>-1.0548707283202932</v>
      </c>
      <c r="I222">
        <f t="shared" si="23"/>
        <v>-12.658448739843518</v>
      </c>
      <c r="K222">
        <f t="shared" si="24"/>
        <v>-1.0481164688898199</v>
      </c>
      <c r="M222">
        <f t="shared" si="25"/>
        <v>-1.0481164688898199</v>
      </c>
      <c r="N222" s="13">
        <f t="shared" si="26"/>
        <v>4.5620020454136872E-5</v>
      </c>
      <c r="O222" s="13">
        <v>1</v>
      </c>
    </row>
    <row r="223" spans="4:15" x14ac:dyDescent="0.4">
      <c r="D223" s="6">
        <v>3.08</v>
      </c>
      <c r="E223" s="7">
        <f t="shared" si="21"/>
        <v>-0.25465590253852627</v>
      </c>
      <c r="G223">
        <f t="shared" si="22"/>
        <v>4.2300583602106592</v>
      </c>
      <c r="H223" s="10">
        <f t="shared" si="27"/>
        <v>-1.0430705767978037</v>
      </c>
      <c r="I223">
        <f t="shared" si="23"/>
        <v>-12.516846921573645</v>
      </c>
      <c r="K223">
        <f t="shared" si="24"/>
        <v>-1.0363936850275097</v>
      </c>
      <c r="M223">
        <f t="shared" si="25"/>
        <v>-1.0363936850275097</v>
      </c>
      <c r="N223" s="13">
        <f t="shared" si="26"/>
        <v>4.4580883712219182E-5</v>
      </c>
      <c r="O223" s="13">
        <v>1</v>
      </c>
    </row>
    <row r="224" spans="4:15" x14ac:dyDescent="0.4">
      <c r="D224" s="6">
        <v>3.1</v>
      </c>
      <c r="E224" s="7">
        <f t="shared" si="21"/>
        <v>-0.25180476923891099</v>
      </c>
      <c r="G224">
        <f t="shared" si="22"/>
        <v>4.2408388173022447</v>
      </c>
      <c r="H224" s="10">
        <f t="shared" si="27"/>
        <v>-1.0313923348025795</v>
      </c>
      <c r="I224">
        <f t="shared" si="23"/>
        <v>-12.376708017630953</v>
      </c>
      <c r="K224">
        <f t="shared" si="24"/>
        <v>-1.0247968123562559</v>
      </c>
      <c r="M224">
        <f t="shared" si="25"/>
        <v>-1.0247968123562559</v>
      </c>
      <c r="N224" s="13">
        <f t="shared" si="26"/>
        <v>4.3500916339959302E-5</v>
      </c>
      <c r="O224" s="13">
        <v>1</v>
      </c>
    </row>
    <row r="225" spans="4:15" x14ac:dyDescent="0.4">
      <c r="D225" s="6">
        <v>3.12</v>
      </c>
      <c r="E225" s="7">
        <f t="shared" si="21"/>
        <v>-0.24898312617042126</v>
      </c>
      <c r="G225">
        <f t="shared" si="22"/>
        <v>4.251619274393831</v>
      </c>
      <c r="H225" s="10">
        <f t="shared" si="27"/>
        <v>-1.0198348847940455</v>
      </c>
      <c r="I225">
        <f t="shared" si="23"/>
        <v>-12.238018617528546</v>
      </c>
      <c r="K225">
        <f t="shared" si="24"/>
        <v>-1.0133246821241275</v>
      </c>
      <c r="M225">
        <f t="shared" si="25"/>
        <v>-1.0133246821241275</v>
      </c>
      <c r="N225" s="13">
        <f t="shared" si="26"/>
        <v>4.2382738803407126E-5</v>
      </c>
      <c r="O225" s="13">
        <v>1</v>
      </c>
    </row>
    <row r="226" spans="4:15" x14ac:dyDescent="0.4">
      <c r="D226" s="6">
        <v>3.14</v>
      </c>
      <c r="E226" s="7">
        <f t="shared" si="21"/>
        <v>-0.24619070196263182</v>
      </c>
      <c r="G226">
        <f t="shared" si="22"/>
        <v>4.2623997314854174</v>
      </c>
      <c r="H226" s="10">
        <f t="shared" si="27"/>
        <v>-1.0083971152389399</v>
      </c>
      <c r="I226">
        <f t="shared" si="23"/>
        <v>-12.10076538286728</v>
      </c>
      <c r="K226">
        <f t="shared" si="24"/>
        <v>-1.0019761297810286</v>
      </c>
      <c r="M226">
        <f t="shared" si="25"/>
        <v>-1.0019761297810286</v>
      </c>
      <c r="N226" s="13">
        <f t="shared" si="26"/>
        <v>4.1229054250709232E-5</v>
      </c>
      <c r="O226" s="13">
        <v>1</v>
      </c>
    </row>
    <row r="227" spans="4:15" x14ac:dyDescent="0.4">
      <c r="D227" s="6">
        <v>3.16</v>
      </c>
      <c r="E227" s="7">
        <f t="shared" si="21"/>
        <v>-0.24342722675602899</v>
      </c>
      <c r="G227">
        <f t="shared" si="22"/>
        <v>4.2731801885770038</v>
      </c>
      <c r="H227" s="10">
        <f t="shared" si="27"/>
        <v>-0.99707792079269475</v>
      </c>
      <c r="I227">
        <f t="shared" si="23"/>
        <v>-11.964935049512338</v>
      </c>
      <c r="K227">
        <f t="shared" si="24"/>
        <v>-0.99074999524016072</v>
      </c>
      <c r="M227">
        <f t="shared" si="25"/>
        <v>-0.99074999524016072</v>
      </c>
      <c r="N227" s="13">
        <f t="shared" si="26"/>
        <v>4.0042641798413114E-5</v>
      </c>
      <c r="O227" s="13">
        <v>1</v>
      </c>
    </row>
    <row r="228" spans="4:15" x14ac:dyDescent="0.4">
      <c r="D228" s="6">
        <v>3.18</v>
      </c>
      <c r="E228" s="7">
        <f t="shared" si="21"/>
        <v>-0.2406924322432327</v>
      </c>
      <c r="G228">
        <f t="shared" si="22"/>
        <v>4.2839606456685901</v>
      </c>
      <c r="H228" s="10">
        <f t="shared" si="27"/>
        <v>-0.98587620246828112</v>
      </c>
      <c r="I228">
        <f t="shared" si="23"/>
        <v>-11.830514429619374</v>
      </c>
      <c r="K228">
        <f t="shared" si="24"/>
        <v>-0.97964512312607666</v>
      </c>
      <c r="M228">
        <f t="shared" si="25"/>
        <v>-0.97964512312607666</v>
      </c>
      <c r="N228" s="13">
        <f t="shared" si="26"/>
        <v>3.8826349768847163E-5</v>
      </c>
      <c r="O228" s="13">
        <v>1</v>
      </c>
    </row>
    <row r="229" spans="4:15" x14ac:dyDescent="0.4">
      <c r="D229" s="6">
        <v>3.2</v>
      </c>
      <c r="E229" s="7">
        <f t="shared" si="21"/>
        <v>-0.23798605170729334</v>
      </c>
      <c r="G229">
        <f t="shared" si="22"/>
        <v>4.2947411027601765</v>
      </c>
      <c r="H229" s="10">
        <f t="shared" si="27"/>
        <v>-0.97479086779307356</v>
      </c>
      <c r="I229">
        <f t="shared" si="23"/>
        <v>-11.697490413516883</v>
      </c>
      <c r="K229">
        <f t="shared" si="24"/>
        <v>-0.96866036300982727</v>
      </c>
      <c r="M229">
        <f t="shared" si="25"/>
        <v>-0.96866036300982727</v>
      </c>
      <c r="N229" s="13">
        <f t="shared" si="26"/>
        <v>3.7583088897405546E-5</v>
      </c>
      <c r="O229" s="13">
        <v>1</v>
      </c>
    </row>
    <row r="230" spans="4:15" x14ac:dyDescent="0.4">
      <c r="D230" s="6">
        <v>3.22</v>
      </c>
      <c r="E230" s="7">
        <f t="shared" si="21"/>
        <v>-0.23530782005719147</v>
      </c>
      <c r="G230">
        <f t="shared" si="22"/>
        <v>4.305521559851762</v>
      </c>
      <c r="H230" s="10">
        <f t="shared" si="27"/>
        <v>-0.9638208309542563</v>
      </c>
      <c r="I230">
        <f t="shared" si="23"/>
        <v>-11.565849971451076</v>
      </c>
      <c r="K230">
        <f t="shared" si="24"/>
        <v>-0.95779456963167486</v>
      </c>
      <c r="M230">
        <f t="shared" si="25"/>
        <v>-0.95779456963167486</v>
      </c>
      <c r="N230" s="13">
        <f t="shared" si="26"/>
        <v>3.6315825528040994E-5</v>
      </c>
      <c r="O230" s="13">
        <v>1</v>
      </c>
    </row>
    <row r="231" spans="4:15" x14ac:dyDescent="0.4">
      <c r="D231" s="6">
        <v>3.24</v>
      </c>
      <c r="E231" s="7">
        <f t="shared" si="21"/>
        <v>-0.23265747386066771</v>
      </c>
      <c r="G231">
        <f t="shared" si="22"/>
        <v>4.3163020169433484</v>
      </c>
      <c r="H231" s="10">
        <f t="shared" si="27"/>
        <v>-0.95296501293329494</v>
      </c>
      <c r="I231">
        <f t="shared" si="23"/>
        <v>-11.435580155199538</v>
      </c>
      <c r="K231">
        <f t="shared" si="24"/>
        <v>-0.94704660311185829</v>
      </c>
      <c r="M231">
        <f t="shared" si="25"/>
        <v>-0.94704660311185829</v>
      </c>
      <c r="N231" s="13">
        <f t="shared" si="26"/>
        <v>3.5027574814477851E-5</v>
      </c>
      <c r="O231" s="13">
        <v>1</v>
      </c>
    </row>
    <row r="232" spans="4:15" x14ac:dyDescent="0.4">
      <c r="D232" s="6">
        <v>3.26</v>
      </c>
      <c r="E232" s="7">
        <f t="shared" si="21"/>
        <v>-0.23003475137449966</v>
      </c>
      <c r="G232">
        <f t="shared" si="22"/>
        <v>4.3270824740349347</v>
      </c>
      <c r="H232" s="10">
        <f t="shared" si="27"/>
        <v>-0.94222234162995055</v>
      </c>
      <c r="I232">
        <f t="shared" si="23"/>
        <v>-11.306668099559406</v>
      </c>
      <c r="K232">
        <f t="shared" si="24"/>
        <v>-0.93641532914985925</v>
      </c>
      <c r="M232">
        <f t="shared" si="25"/>
        <v>-0.93641532914985925</v>
      </c>
      <c r="N232" s="13">
        <f t="shared" si="26"/>
        <v>3.3721393943936118E-5</v>
      </c>
      <c r="O232" s="13">
        <v>1</v>
      </c>
    </row>
    <row r="233" spans="4:15" x14ac:dyDescent="0.4">
      <c r="D233" s="6">
        <v>3.28</v>
      </c>
      <c r="E233" s="7">
        <f t="shared" si="21"/>
        <v>-0.22743939257234341</v>
      </c>
      <c r="G233">
        <f t="shared" si="22"/>
        <v>4.3378629311265202</v>
      </c>
      <c r="H233" s="10">
        <f t="shared" si="27"/>
        <v>-0.93159175197631872</v>
      </c>
      <c r="I233">
        <f t="shared" si="23"/>
        <v>-11.179101023715825</v>
      </c>
      <c r="K233">
        <f t="shared" si="24"/>
        <v>-0.92589961921259845</v>
      </c>
      <c r="M233">
        <f t="shared" si="25"/>
        <v>-0.92589961921259845</v>
      </c>
      <c r="N233" s="13">
        <f t="shared" si="26"/>
        <v>3.240037539981776E-5</v>
      </c>
      <c r="O233" s="13">
        <v>1</v>
      </c>
    </row>
    <row r="234" spans="4:15" x14ac:dyDescent="0.4">
      <c r="D234" s="6">
        <v>3.3</v>
      </c>
      <c r="E234" s="7">
        <f t="shared" si="21"/>
        <v>-0.22487113917025017</v>
      </c>
      <c r="G234">
        <f t="shared" si="22"/>
        <v>4.3486433882181066</v>
      </c>
      <c r="H234" s="10">
        <f t="shared" si="27"/>
        <v>-0.92107218604134478</v>
      </c>
      <c r="I234">
        <f t="shared" si="23"/>
        <v>-11.052866232496138</v>
      </c>
      <c r="K234">
        <f t="shared" si="24"/>
        <v>-0.91549835071198937</v>
      </c>
      <c r="M234">
        <f t="shared" si="25"/>
        <v>-0.91549835071198937</v>
      </c>
      <c r="N234" s="13">
        <f t="shared" si="26"/>
        <v>3.1067640278770459E-5</v>
      </c>
      <c r="O234" s="13">
        <v>1</v>
      </c>
    </row>
    <row r="235" spans="4:15" x14ac:dyDescent="0.4">
      <c r="D235" s="6">
        <v>3.32</v>
      </c>
      <c r="E235" s="7">
        <f t="shared" si="21"/>
        <v>-0.22232973464996358</v>
      </c>
      <c r="G235">
        <f t="shared" si="22"/>
        <v>4.359423845309693</v>
      </c>
      <c r="H235" s="10">
        <f t="shared" si="27"/>
        <v>-0.91066259312625086</v>
      </c>
      <c r="I235">
        <f t="shared" si="23"/>
        <v>-10.927951117515011</v>
      </c>
      <c r="K235">
        <f t="shared" si="24"/>
        <v>-0.90521040717226375</v>
      </c>
      <c r="M235">
        <f t="shared" si="25"/>
        <v>-0.90521040717226375</v>
      </c>
      <c r="N235" s="13">
        <f t="shared" si="26"/>
        <v>2.972633167685433E-5</v>
      </c>
      <c r="O235" s="13">
        <v>1</v>
      </c>
    </row>
    <row r="236" spans="4:15" x14ac:dyDescent="0.4">
      <c r="D236" s="6">
        <v>3.34</v>
      </c>
      <c r="E236" s="7">
        <f t="shared" si="21"/>
        <v>-0.21981492428010208</v>
      </c>
      <c r="G236">
        <f t="shared" si="22"/>
        <v>4.3702043024012784</v>
      </c>
      <c r="H236" s="10">
        <f t="shared" si="27"/>
        <v>-0.90036192985129804</v>
      </c>
      <c r="I236">
        <f t="shared" si="23"/>
        <v>-10.804343158215577</v>
      </c>
      <c r="K236">
        <f t="shared" si="24"/>
        <v>-0.89503467838745254</v>
      </c>
      <c r="M236">
        <f t="shared" si="25"/>
        <v>-0.89503467838745254</v>
      </c>
      <c r="N236" s="13">
        <f t="shared" si="26"/>
        <v>2.8379608159043968E-5</v>
      </c>
      <c r="O236" s="13">
        <v>1</v>
      </c>
    </row>
    <row r="237" spans="4:15" x14ac:dyDescent="0.4">
      <c r="D237" s="6">
        <v>3.36</v>
      </c>
      <c r="E237" s="7">
        <f t="shared" si="21"/>
        <v>-0.21732645513532356</v>
      </c>
      <c r="G237">
        <f t="shared" si="22"/>
        <v>4.3809847594928648</v>
      </c>
      <c r="H237" s="10">
        <f t="shared" si="27"/>
        <v>-0.89016916023428538</v>
      </c>
      <c r="I237">
        <f t="shared" si="23"/>
        <v>-10.682029922811424</v>
      </c>
      <c r="K237">
        <f t="shared" si="24"/>
        <v>-0.88497006056939631</v>
      </c>
      <c r="M237">
        <f t="shared" si="25"/>
        <v>-0.88497006056939631</v>
      </c>
      <c r="N237" s="13">
        <f t="shared" si="26"/>
        <v>2.7030637325449672E-5</v>
      </c>
      <c r="O237" s="13">
        <v>1</v>
      </c>
    </row>
    <row r="238" spans="4:15" x14ac:dyDescent="0.4">
      <c r="D238" s="6">
        <v>3.38</v>
      </c>
      <c r="E238" s="7">
        <f t="shared" si="21"/>
        <v>-0.21486407611356781</v>
      </c>
      <c r="G238">
        <f t="shared" si="22"/>
        <v>4.3917652165844503</v>
      </c>
      <c r="H238" s="10">
        <f t="shared" si="27"/>
        <v>-0.88008325576117363</v>
      </c>
      <c r="I238">
        <f t="shared" si="23"/>
        <v>-10.560999069134084</v>
      </c>
      <c r="K238">
        <f t="shared" si="24"/>
        <v>-0.87501545648667323</v>
      </c>
      <c r="M238">
        <f t="shared" si="25"/>
        <v>-0.87501545648667323</v>
      </c>
      <c r="N238" s="13">
        <f t="shared" si="26"/>
        <v>2.5682589486626846E-5</v>
      </c>
      <c r="O238" s="13">
        <v>1</v>
      </c>
    </row>
    <row r="239" spans="4:15" x14ac:dyDescent="0.4">
      <c r="D239" s="6">
        <v>3.4</v>
      </c>
      <c r="E239" s="7">
        <f t="shared" si="21"/>
        <v>-0.21242753795146754</v>
      </c>
      <c r="G239">
        <f t="shared" si="22"/>
        <v>4.4025456736760367</v>
      </c>
      <c r="H239" s="10">
        <f t="shared" si="27"/>
        <v>-0.87010319544921111</v>
      </c>
      <c r="I239">
        <f t="shared" si="23"/>
        <v>-10.441238345390534</v>
      </c>
      <c r="K239">
        <f t="shared" si="24"/>
        <v>-0.86516977559476893</v>
      </c>
      <c r="M239">
        <f t="shared" si="25"/>
        <v>-0.86516977559476893</v>
      </c>
      <c r="N239" s="13">
        <f t="shared" si="26"/>
        <v>2.4338631460204282E-5</v>
      </c>
      <c r="O239" s="13">
        <v>1</v>
      </c>
    </row>
    <row r="240" spans="4:15" x14ac:dyDescent="0.4">
      <c r="D240" s="6">
        <v>3.42</v>
      </c>
      <c r="E240" s="7">
        <f t="shared" si="21"/>
        <v>-0.21001659323801611</v>
      </c>
      <c r="G240">
        <f t="shared" si="22"/>
        <v>4.413326130767623</v>
      </c>
      <c r="H240" s="10">
        <f t="shared" si="27"/>
        <v>-0.86022796590291395</v>
      </c>
      <c r="I240">
        <f t="shared" si="23"/>
        <v>-10.322735590834967</v>
      </c>
      <c r="K240">
        <f t="shared" si="24"/>
        <v>-0.85543193415785579</v>
      </c>
      <c r="M240">
        <f t="shared" si="25"/>
        <v>-0.85543193415785579</v>
      </c>
      <c r="N240" s="13">
        <f t="shared" si="26"/>
        <v>2.3001920499605622E-5</v>
      </c>
      <c r="O240" s="13">
        <v>1</v>
      </c>
    </row>
    <row r="241" spans="4:15" x14ac:dyDescent="0.4">
      <c r="D241" s="6">
        <v>3.44</v>
      </c>
      <c r="E241" s="7">
        <f t="shared" si="21"/>
        <v>-0.20763099642657476</v>
      </c>
      <c r="G241">
        <f t="shared" si="22"/>
        <v>4.4241065878592094</v>
      </c>
      <c r="H241" s="10">
        <f t="shared" si="27"/>
        <v>-0.85045656136325032</v>
      </c>
      <c r="I241">
        <f t="shared" si="23"/>
        <v>-10.205478736359003</v>
      </c>
      <c r="K241">
        <f t="shared" si="24"/>
        <v>-0.84580085536248739</v>
      </c>
      <c r="M241">
        <f t="shared" si="25"/>
        <v>-0.84580085536248739</v>
      </c>
      <c r="N241" s="13">
        <f t="shared" si="26"/>
        <v>2.1675598365539929E-5</v>
      </c>
      <c r="O241" s="13">
        <v>1</v>
      </c>
    </row>
    <row r="242" spans="4:15" x14ac:dyDescent="0.4">
      <c r="D242" s="6">
        <v>3.46</v>
      </c>
      <c r="E242" s="7">
        <f t="shared" si="21"/>
        <v>-0.20527050384530274</v>
      </c>
      <c r="G242">
        <f t="shared" si="22"/>
        <v>4.4348870449507949</v>
      </c>
      <c r="H242" s="10">
        <f t="shared" si="27"/>
        <v>-0.8407879837503599</v>
      </c>
      <c r="I242">
        <f t="shared" si="23"/>
        <v>-10.089455805004318</v>
      </c>
      <c r="K242">
        <f t="shared" si="24"/>
        <v>-0.83627546942354036</v>
      </c>
      <c r="M242">
        <f t="shared" si="25"/>
        <v>-0.83627546942354036</v>
      </c>
      <c r="N242" s="13">
        <f t="shared" si="26"/>
        <v>2.0362785549751596E-5</v>
      </c>
      <c r="O242" s="13">
        <v>1</v>
      </c>
    </row>
    <row r="243" spans="4:15" x14ac:dyDescent="0.4">
      <c r="D243" s="6">
        <v>3.48</v>
      </c>
      <c r="E243" s="7">
        <f t="shared" si="21"/>
        <v>-0.20293487370608385</v>
      </c>
      <c r="G243">
        <f t="shared" si="22"/>
        <v>4.4456675020423813</v>
      </c>
      <c r="H243" s="10">
        <f t="shared" si="27"/>
        <v>-0.83122124270011943</v>
      </c>
      <c r="I243">
        <f t="shared" si="23"/>
        <v>-9.9746549124014336</v>
      </c>
      <c r="K243">
        <f t="shared" si="24"/>
        <v>-0.82685471368270236</v>
      </c>
      <c r="M243">
        <f t="shared" si="25"/>
        <v>-0.82685471368270236</v>
      </c>
      <c r="N243" s="13">
        <f t="shared" si="26"/>
        <v>1.9066575659945331E-5</v>
      </c>
      <c r="O243" s="13">
        <v>1</v>
      </c>
    </row>
    <row r="244" spans="4:15" x14ac:dyDescent="0.4">
      <c r="D244" s="6">
        <v>3.5</v>
      </c>
      <c r="E244" s="7">
        <f t="shared" si="21"/>
        <v>-0.20062386611202856</v>
      </c>
      <c r="G244">
        <f t="shared" si="22"/>
        <v>4.4564479591339676</v>
      </c>
      <c r="H244" s="10">
        <f t="shared" si="27"/>
        <v>-0.82175535559486901</v>
      </c>
      <c r="I244">
        <f t="shared" si="23"/>
        <v>-9.8610642671384277</v>
      </c>
      <c r="K244">
        <f t="shared" si="24"/>
        <v>-0.81753753269980911</v>
      </c>
      <c r="M244">
        <f t="shared" si="25"/>
        <v>-0.81753753269980911</v>
      </c>
      <c r="N244" s="13">
        <f t="shared" si="26"/>
        <v>1.7790029974091454E-5</v>
      </c>
      <c r="O244" s="13">
        <v>1</v>
      </c>
    </row>
    <row r="245" spans="4:15" x14ac:dyDescent="0.4">
      <c r="D245" s="6">
        <v>3.52</v>
      </c>
      <c r="E245" s="7">
        <f t="shared" si="21"/>
        <v>-0.19833724306361966</v>
      </c>
      <c r="G245">
        <f t="shared" si="22"/>
        <v>4.467228416225554</v>
      </c>
      <c r="H245" s="10">
        <f t="shared" si="27"/>
        <v>-0.81238934758858616</v>
      </c>
      <c r="I245">
        <f t="shared" si="23"/>
        <v>-9.7486721710630349</v>
      </c>
      <c r="K245">
        <f t="shared" si="24"/>
        <v>-0.80832287833729921</v>
      </c>
      <c r="M245">
        <f t="shared" si="25"/>
        <v>-0.80832287833729921</v>
      </c>
      <c r="N245" s="13">
        <f t="shared" si="26"/>
        <v>1.6536172171662268E-5</v>
      </c>
      <c r="O245" s="13">
        <v>1</v>
      </c>
    </row>
    <row r="246" spans="4:15" x14ac:dyDescent="0.4">
      <c r="D246" s="6">
        <v>3.54</v>
      </c>
      <c r="E246" s="7">
        <f t="shared" si="21"/>
        <v>-0.19607476846357175</v>
      </c>
      <c r="G246">
        <f t="shared" si="22"/>
        <v>4.4780088733171404</v>
      </c>
      <c r="H246" s="10">
        <f t="shared" si="27"/>
        <v>-0.80312225162678996</v>
      </c>
      <c r="I246">
        <f t="shared" si="23"/>
        <v>-9.6374670195214804</v>
      </c>
      <c r="K246">
        <f t="shared" si="24"/>
        <v>-0.79920970983808259</v>
      </c>
      <c r="M246">
        <f t="shared" si="25"/>
        <v>-0.79920970983808259</v>
      </c>
      <c r="N246" s="13">
        <f t="shared" si="26"/>
        <v>1.5307983248381458E-5</v>
      </c>
      <c r="O246" s="13">
        <v>1</v>
      </c>
    </row>
    <row r="247" spans="4:15" x14ac:dyDescent="0.4">
      <c r="D247" s="6">
        <v>3.56</v>
      </c>
      <c r="E247" s="7">
        <f t="shared" si="21"/>
        <v>-0.19383620812046998</v>
      </c>
      <c r="G247">
        <f t="shared" si="22"/>
        <v>4.4887893304087259</v>
      </c>
      <c r="H247" s="10">
        <f t="shared" si="27"/>
        <v>-0.79395310846144507</v>
      </c>
      <c r="I247">
        <f t="shared" si="23"/>
        <v>-9.5274373015373399</v>
      </c>
      <c r="K247">
        <f t="shared" si="24"/>
        <v>-0.79019699389706766</v>
      </c>
      <c r="M247">
        <f t="shared" si="25"/>
        <v>-0.79019699389706766</v>
      </c>
      <c r="N247" s="13">
        <f t="shared" si="26"/>
        <v>1.4108396620728106E-5</v>
      </c>
      <c r="O247" s="13">
        <v>1</v>
      </c>
    </row>
    <row r="248" spans="4:15" x14ac:dyDescent="0.4">
      <c r="D248" s="6">
        <v>3.58</v>
      </c>
      <c r="E248" s="7">
        <f t="shared" si="21"/>
        <v>-0.1916213297512514</v>
      </c>
      <c r="G248">
        <f t="shared" si="22"/>
        <v>4.4995697875003122</v>
      </c>
      <c r="H248" s="10">
        <f t="shared" si="27"/>
        <v>-0.78488096666112583</v>
      </c>
      <c r="I248">
        <f t="shared" si="23"/>
        <v>-9.4185715999335109</v>
      </c>
      <c r="K248">
        <f t="shared" si="24"/>
        <v>-0.78128370472661191</v>
      </c>
      <c r="M248">
        <f t="shared" si="25"/>
        <v>-0.78128370472661191</v>
      </c>
      <c r="N248" s="13">
        <f t="shared" si="26"/>
        <v>1.2940293425502894E-5</v>
      </c>
      <c r="O248" s="13">
        <v>1</v>
      </c>
    </row>
    <row r="249" spans="4:15" x14ac:dyDescent="0.4">
      <c r="D249" s="6">
        <v>3.6</v>
      </c>
      <c r="E249" s="7">
        <f t="shared" si="21"/>
        <v>-0.18942990298258985</v>
      </c>
      <c r="G249">
        <f t="shared" si="22"/>
        <v>4.5103502445918977</v>
      </c>
      <c r="H249" s="10">
        <f t="shared" si="27"/>
        <v>-0.77590488261668811</v>
      </c>
      <c r="I249">
        <f t="shared" si="23"/>
        <v>-9.3108585914002582</v>
      </c>
      <c r="K249">
        <f t="shared" si="24"/>
        <v>-0.77246882411615059</v>
      </c>
      <c r="M249">
        <f t="shared" si="25"/>
        <v>-0.77246882411615059</v>
      </c>
      <c r="N249" s="13">
        <f t="shared" si="26"/>
        <v>1.180649801911615E-5</v>
      </c>
      <c r="O249" s="13">
        <v>1</v>
      </c>
    </row>
    <row r="250" spans="4:15" x14ac:dyDescent="0.4">
      <c r="D250" s="6">
        <v>3.62</v>
      </c>
      <c r="E250" s="7">
        <f t="shared" si="21"/>
        <v>-0.18726169935124148</v>
      </c>
      <c r="G250">
        <f t="shared" si="22"/>
        <v>4.5211307016834841</v>
      </c>
      <c r="H250" s="10">
        <f t="shared" si="27"/>
        <v>-0.76702392054268509</v>
      </c>
      <c r="I250">
        <f t="shared" si="23"/>
        <v>-9.2042870465122206</v>
      </c>
      <c r="K250">
        <f t="shared" si="24"/>
        <v>-0.76375134148621859</v>
      </c>
      <c r="M250">
        <f t="shared" si="25"/>
        <v>-0.76375134148621859</v>
      </c>
      <c r="N250" s="13">
        <f t="shared" si="26"/>
        <v>1.070977368082314E-5</v>
      </c>
      <c r="O250" s="13">
        <v>1</v>
      </c>
    </row>
    <row r="251" spans="4:15" x14ac:dyDescent="0.4">
      <c r="D251" s="6">
        <v>3.64</v>
      </c>
      <c r="E251" s="7">
        <f t="shared" si="21"/>
        <v>-0.18511649230340799</v>
      </c>
      <c r="G251">
        <f t="shared" si="22"/>
        <v>4.5319111587750704</v>
      </c>
      <c r="H251" s="10">
        <f t="shared" si="27"/>
        <v>-0.75823715247475909</v>
      </c>
      <c r="I251">
        <f t="shared" si="23"/>
        <v>-9.0988458296971082</v>
      </c>
      <c r="K251">
        <f t="shared" si="24"/>
        <v>-0.75513025393712097</v>
      </c>
      <c r="M251">
        <f t="shared" si="25"/>
        <v>-0.75513025393712097</v>
      </c>
      <c r="N251" s="13">
        <f t="shared" si="26"/>
        <v>9.6528185231779206E-6</v>
      </c>
      <c r="O251" s="13">
        <v>1</v>
      </c>
    </row>
    <row r="252" spans="4:15" x14ac:dyDescent="0.4">
      <c r="D252" s="6">
        <v>3.66</v>
      </c>
      <c r="E252" s="7">
        <f t="shared" si="21"/>
        <v>-0.18299405719316994</v>
      </c>
      <c r="G252">
        <f t="shared" si="22"/>
        <v>4.5426916158666559</v>
      </c>
      <c r="H252" s="10">
        <f t="shared" si="27"/>
        <v>-0.749543658263224</v>
      </c>
      <c r="I252">
        <f t="shared" si="23"/>
        <v>-8.994523899158688</v>
      </c>
      <c r="K252">
        <f t="shared" si="24"/>
        <v>-0.74660456629244998</v>
      </c>
      <c r="M252">
        <f t="shared" si="25"/>
        <v>-0.74660456629244998</v>
      </c>
      <c r="N252" s="13">
        <f t="shared" si="26"/>
        <v>8.6382616126683209E-6</v>
      </c>
      <c r="O252" s="13">
        <v>1</v>
      </c>
    </row>
    <row r="253" spans="4:15" x14ac:dyDescent="0.4">
      <c r="D253" s="6">
        <v>3.68</v>
      </c>
      <c r="E253" s="7">
        <f t="shared" si="21"/>
        <v>-0.18089417128004226</v>
      </c>
      <c r="G253">
        <f t="shared" si="22"/>
        <v>4.5534720729582432</v>
      </c>
      <c r="H253" s="10">
        <f t="shared" si="27"/>
        <v>-0.74094252556305318</v>
      </c>
      <c r="I253">
        <f t="shared" si="23"/>
        <v>-8.8913103067566386</v>
      </c>
      <c r="K253">
        <f t="shared" si="24"/>
        <v>-0.73817329113767771</v>
      </c>
      <c r="M253">
        <f t="shared" si="25"/>
        <v>-0.73817329113767771</v>
      </c>
      <c r="N253" s="13">
        <f t="shared" si="26"/>
        <v>7.6686593026845889E-6</v>
      </c>
      <c r="O253" s="13">
        <v>1</v>
      </c>
    </row>
    <row r="254" spans="4:15" x14ac:dyDescent="0.4">
      <c r="D254" s="6">
        <v>3.7</v>
      </c>
      <c r="E254" s="7">
        <f t="shared" si="21"/>
        <v>-0.17881661372570018</v>
      </c>
      <c r="G254">
        <f t="shared" si="22"/>
        <v>4.5642525300498287</v>
      </c>
      <c r="H254" s="10">
        <f t="shared" si="27"/>
        <v>-0.73243284982046797</v>
      </c>
      <c r="I254">
        <f t="shared" si="23"/>
        <v>-8.7891941978456156</v>
      </c>
      <c r="K254">
        <f t="shared" si="24"/>
        <v>-0.72983544885402452</v>
      </c>
      <c r="M254">
        <f t="shared" si="25"/>
        <v>-0.72983544885402452</v>
      </c>
      <c r="N254" s="13">
        <f t="shared" si="26"/>
        <v>6.7464917804813823E-6</v>
      </c>
      <c r="O254" s="13">
        <v>1</v>
      </c>
    </row>
    <row r="255" spans="4:15" x14ac:dyDescent="0.4">
      <c r="D255" s="6">
        <v>3.72</v>
      </c>
      <c r="E255" s="7">
        <f t="shared" si="21"/>
        <v>-0.17676116558992308</v>
      </c>
      <c r="G255">
        <f t="shared" si="22"/>
        <v>4.575032987141415</v>
      </c>
      <c r="H255" s="10">
        <f t="shared" si="27"/>
        <v>-0.72401373425632487</v>
      </c>
      <c r="I255">
        <f t="shared" si="23"/>
        <v>-8.6881648110758984</v>
      </c>
      <c r="K255">
        <f t="shared" si="24"/>
        <v>-0.72159006764779443</v>
      </c>
      <c r="M255">
        <f t="shared" si="25"/>
        <v>-0.72159006764779443</v>
      </c>
      <c r="N255" s="13">
        <f t="shared" si="26"/>
        <v>5.8741598293054412E-6</v>
      </c>
      <c r="O255" s="13">
        <v>1</v>
      </c>
    </row>
    <row r="256" spans="4:15" x14ac:dyDescent="0.4">
      <c r="D256" s="6">
        <v>3.74</v>
      </c>
      <c r="E256" s="7">
        <f t="shared" si="21"/>
        <v>-0.17472760982580132</v>
      </c>
      <c r="G256">
        <f t="shared" si="22"/>
        <v>4.5858134442330014</v>
      </c>
      <c r="H256" s="10">
        <f t="shared" si="27"/>
        <v>-0.71568428984648225</v>
      </c>
      <c r="I256">
        <f t="shared" si="23"/>
        <v>-8.5882114781577865</v>
      </c>
      <c r="K256">
        <f t="shared" si="24"/>
        <v>-0.71343618357538174</v>
      </c>
      <c r="M256">
        <f t="shared" si="25"/>
        <v>-0.71343618357538174</v>
      </c>
      <c r="N256" s="13">
        <f t="shared" si="26"/>
        <v>5.0539818061614077E-6</v>
      </c>
      <c r="O256" s="13">
        <v>1</v>
      </c>
    </row>
    <row r="257" spans="4:15" x14ac:dyDescent="0.4">
      <c r="D257" s="6">
        <v>3.76</v>
      </c>
      <c r="E257" s="7">
        <f t="shared" si="21"/>
        <v>-0.1727157312742488</v>
      </c>
      <c r="G257">
        <f t="shared" si="22"/>
        <v>4.5965939013245869</v>
      </c>
      <c r="H257" s="10">
        <f t="shared" si="27"/>
        <v>-0.70744363529932319</v>
      </c>
      <c r="I257">
        <f t="shared" si="23"/>
        <v>-8.4893236235918792</v>
      </c>
      <c r="K257">
        <f t="shared" si="24"/>
        <v>-0.70537284056412586</v>
      </c>
      <c r="M257">
        <f t="shared" si="25"/>
        <v>-0.70537284056412586</v>
      </c>
      <c r="N257" s="13">
        <f t="shared" si="26"/>
        <v>4.2881908353209981E-6</v>
      </c>
      <c r="O257" s="13">
        <v>1</v>
      </c>
    </row>
    <row r="258" spans="4:15" x14ac:dyDescent="0.4">
      <c r="D258" s="6">
        <v>3.78</v>
      </c>
      <c r="E258" s="7">
        <f t="shared" si="21"/>
        <v>-0.17072531665786286</v>
      </c>
      <c r="G258">
        <f t="shared" si="22"/>
        <v>4.6073743584161733</v>
      </c>
      <c r="H258" s="10">
        <f t="shared" si="27"/>
        <v>-0.69929089703060632</v>
      </c>
      <c r="I258">
        <f t="shared" si="23"/>
        <v>-8.3914907643672763</v>
      </c>
      <c r="K258">
        <f t="shared" si="24"/>
        <v>-0.69739909042918447</v>
      </c>
      <c r="M258">
        <f t="shared" si="25"/>
        <v>-0.69739909042918447</v>
      </c>
      <c r="N258" s="13">
        <f t="shared" si="26"/>
        <v>3.5789322171833005E-6</v>
      </c>
      <c r="O258" s="13">
        <v>1</v>
      </c>
    </row>
    <row r="259" spans="4:15" x14ac:dyDescent="0.4">
      <c r="D259" s="6">
        <v>3.8</v>
      </c>
      <c r="E259" s="7">
        <f t="shared" si="21"/>
        <v>-0.16875615457417081</v>
      </c>
      <c r="G259">
        <f t="shared" si="22"/>
        <v>4.6181548155077596</v>
      </c>
      <c r="H259" s="10">
        <f t="shared" si="27"/>
        <v>-0.69122520913580376</v>
      </c>
      <c r="I259">
        <f t="shared" si="23"/>
        <v>-8.2947025096296443</v>
      </c>
      <c r="K259">
        <f t="shared" si="24"/>
        <v>-0.6895139928866153</v>
      </c>
      <c r="M259">
        <f t="shared" si="25"/>
        <v>-0.6895139928866153</v>
      </c>
      <c r="N259" s="13">
        <f t="shared" si="26"/>
        <v>2.9282610514866321E-6</v>
      </c>
      <c r="O259" s="13">
        <v>1</v>
      </c>
    </row>
    <row r="260" spans="4:15" x14ac:dyDescent="0.4">
      <c r="D260" s="6">
        <v>3.82</v>
      </c>
      <c r="E260" s="7">
        <f t="shared" si="21"/>
        <v>-0.16680803548830084</v>
      </c>
      <c r="G260">
        <f t="shared" si="22"/>
        <v>4.628935272599346</v>
      </c>
      <c r="H260" s="10">
        <f t="shared" si="27"/>
        <v>-0.68324571336008033</v>
      </c>
      <c r="I260">
        <f t="shared" si="23"/>
        <v>-8.1989485603209644</v>
      </c>
      <c r="K260">
        <f t="shared" si="24"/>
        <v>-0.68171661556280894</v>
      </c>
      <c r="M260">
        <f t="shared" si="25"/>
        <v>-0.68171661556280894</v>
      </c>
      <c r="N260" s="13">
        <f t="shared" si="26"/>
        <v>2.3381400736202315E-6</v>
      </c>
      <c r="O260" s="13">
        <v>1</v>
      </c>
    </row>
    <row r="261" spans="4:15" x14ac:dyDescent="0.4">
      <c r="D261" s="6">
        <v>3.84</v>
      </c>
      <c r="E261" s="7">
        <f t="shared" si="21"/>
        <v>-0.16488075172511354</v>
      </c>
      <c r="G261">
        <f t="shared" si="22"/>
        <v>4.6397157296909315</v>
      </c>
      <c r="H261" s="10">
        <f t="shared" si="27"/>
        <v>-0.67535155906606514</v>
      </c>
      <c r="I261">
        <f t="shared" si="23"/>
        <v>-8.1042187087927822</v>
      </c>
      <c r="K261">
        <f t="shared" si="24"/>
        <v>-0.67400603400045167</v>
      </c>
      <c r="M261">
        <f t="shared" si="25"/>
        <v>-0.67400603400045167</v>
      </c>
      <c r="N261" s="13">
        <f t="shared" si="26"/>
        <v>1.8104377021941413E-6</v>
      </c>
      <c r="O261" s="13">
        <v>1</v>
      </c>
    </row>
    <row r="262" spans="4:15" x14ac:dyDescent="0.4">
      <c r="D262" s="6">
        <v>3.86</v>
      </c>
      <c r="E262" s="7">
        <f t="shared" si="21"/>
        <v>-0.16297409746082844</v>
      </c>
      <c r="G262">
        <f t="shared" si="22"/>
        <v>4.6504961867825179</v>
      </c>
      <c r="H262" s="10">
        <f t="shared" si="27"/>
        <v>-0.6675419031995532</v>
      </c>
      <c r="I262">
        <f t="shared" si="23"/>
        <v>-8.0105028383946379</v>
      </c>
      <c r="K262">
        <f t="shared" si="24"/>
        <v>-0.66638133166115288</v>
      </c>
      <c r="M262">
        <f t="shared" si="25"/>
        <v>-0.66638133166115288</v>
      </c>
      <c r="N262" s="13">
        <f t="shared" si="26"/>
        <v>1.3469262957448934E-6</v>
      </c>
      <c r="O262" s="13">
        <v>1</v>
      </c>
    </row>
    <row r="263" spans="4:15" x14ac:dyDescent="0.4">
      <c r="D263" s="6">
        <v>3.88</v>
      </c>
      <c r="E263" s="7">
        <f t="shared" si="21"/>
        <v>-0.1610878687141786</v>
      </c>
      <c r="G263">
        <f t="shared" si="22"/>
        <v>4.6612766438741033</v>
      </c>
      <c r="H263" s="10">
        <f t="shared" si="27"/>
        <v>-0.65981591025327557</v>
      </c>
      <c r="I263">
        <f t="shared" si="23"/>
        <v>-7.9177909230393073</v>
      </c>
      <c r="K263">
        <f t="shared" si="24"/>
        <v>-0.65884159992490643</v>
      </c>
      <c r="M263">
        <f t="shared" si="25"/>
        <v>-0.65884159992490643</v>
      </c>
      <c r="N263" s="13">
        <f t="shared" si="26"/>
        <v>9.492806159667881E-7</v>
      </c>
      <c r="O263" s="13">
        <v>1</v>
      </c>
    </row>
    <row r="264" spans="4:15" x14ac:dyDescent="0.4">
      <c r="D264" s="6">
        <v>3.9</v>
      </c>
      <c r="E264" s="7">
        <f t="shared" si="21"/>
        <v>-0.15922186333712504</v>
      </c>
      <c r="G264">
        <f t="shared" si="22"/>
        <v>4.6720571009656897</v>
      </c>
      <c r="H264" s="10">
        <f t="shared" si="27"/>
        <v>-0.65217275222886417</v>
      </c>
      <c r="I264">
        <f t="shared" si="23"/>
        <v>-7.8260730267463696</v>
      </c>
      <c r="K264">
        <f t="shared" si="24"/>
        <v>-0.65138593808650291</v>
      </c>
      <c r="M264">
        <f t="shared" si="25"/>
        <v>-0.65138593808650291</v>
      </c>
      <c r="N264" s="13">
        <f t="shared" si="26"/>
        <v>6.1907649461968274E-7</v>
      </c>
      <c r="O264" s="13">
        <v>1</v>
      </c>
    </row>
    <row r="265" spans="4:15" x14ac:dyDescent="0.4">
      <c r="D265" s="6">
        <v>3.92</v>
      </c>
      <c r="E265" s="7">
        <f t="shared" si="21"/>
        <v>-0.15737588100516056</v>
      </c>
      <c r="G265">
        <f t="shared" si="22"/>
        <v>4.6828375580572761</v>
      </c>
      <c r="H265" s="10">
        <f t="shared" si="27"/>
        <v>-0.64461160859713773</v>
      </c>
      <c r="I265">
        <f t="shared" si="23"/>
        <v>-7.7353393031656523</v>
      </c>
      <c r="K265">
        <f t="shared" si="24"/>
        <v>-0.64401345334905546</v>
      </c>
      <c r="M265">
        <f t="shared" si="25"/>
        <v>-0.64401345334905546</v>
      </c>
      <c r="N265" s="13">
        <f t="shared" si="26"/>
        <v>3.5778970080835726E-7</v>
      </c>
      <c r="O265" s="13">
        <v>1</v>
      </c>
    </row>
    <row r="266" spans="4:15" x14ac:dyDescent="0.4">
      <c r="D266" s="6">
        <v>3.94</v>
      </c>
      <c r="E266" s="7">
        <f t="shared" si="21"/>
        <v>-0.15554972320723237</v>
      </c>
      <c r="G266">
        <f t="shared" si="22"/>
        <v>4.6936180151488616</v>
      </c>
      <c r="H266" s="10">
        <f t="shared" si="27"/>
        <v>-0.63713166625682383</v>
      </c>
      <c r="I266">
        <f t="shared" si="23"/>
        <v>-7.6455799950818859</v>
      </c>
      <c r="K266">
        <f t="shared" si="24"/>
        <v>-0.63672326081474973</v>
      </c>
      <c r="M266">
        <f t="shared" si="25"/>
        <v>-0.63672326081474973</v>
      </c>
      <c r="N266" s="13">
        <f t="shared" si="26"/>
        <v>1.6679500511574115E-7</v>
      </c>
      <c r="O266" s="13">
        <v>1</v>
      </c>
    </row>
    <row r="267" spans="4:15" x14ac:dyDescent="0.4">
      <c r="D267" s="6">
        <v>3.96</v>
      </c>
      <c r="E267" s="7">
        <f t="shared" si="21"/>
        <v>-0.15374319323531047</v>
      </c>
      <c r="G267">
        <f t="shared" si="22"/>
        <v>4.7043984722404479</v>
      </c>
      <c r="H267" s="10">
        <f t="shared" si="27"/>
        <v>-0.62973211949183172</v>
      </c>
      <c r="I267">
        <f t="shared" si="23"/>
        <v>-7.5567854339019807</v>
      </c>
      <c r="K267">
        <f t="shared" si="24"/>
        <v>-0.62951448347295758</v>
      </c>
      <c r="M267">
        <f t="shared" si="25"/>
        <v>-0.62951448347295758</v>
      </c>
      <c r="N267" s="13">
        <f t="shared" si="26"/>
        <v>4.7365436711387424E-8</v>
      </c>
      <c r="O267" s="13">
        <v>1</v>
      </c>
    </row>
    <row r="268" spans="4:15" x14ac:dyDescent="0.4">
      <c r="D268" s="6">
        <v>3.98</v>
      </c>
      <c r="E268" s="7">
        <f t="shared" si="21"/>
        <v>-0.15195609617362824</v>
      </c>
      <c r="G268">
        <f t="shared" si="22"/>
        <v>4.7151789293320343</v>
      </c>
      <c r="H268" s="10">
        <f t="shared" si="27"/>
        <v>-0.62241216992718129</v>
      </c>
      <c r="I268">
        <f t="shared" si="23"/>
        <v>-7.4689460391261751</v>
      </c>
      <c r="K268">
        <f t="shared" si="24"/>
        <v>-0.62238625218583432</v>
      </c>
      <c r="M268">
        <f t="shared" si="25"/>
        <v>-0.62238625218583432</v>
      </c>
      <c r="N268" s="13">
        <f t="shared" si="26"/>
        <v>6.7172931652844993E-10</v>
      </c>
      <c r="O268" s="13">
        <v>1</v>
      </c>
    </row>
    <row r="269" spans="4:15" x14ac:dyDescent="0.4">
      <c r="D269" s="6">
        <v>4</v>
      </c>
      <c r="E269" s="7">
        <f t="shared" si="21"/>
        <v>-0.15018823888762026</v>
      </c>
      <c r="G269">
        <f t="shared" si="22"/>
        <v>4.7259593864236207</v>
      </c>
      <c r="H269" s="10">
        <f t="shared" si="27"/>
        <v>-0.61517102648369248</v>
      </c>
      <c r="I269">
        <f t="shared" si="23"/>
        <v>-7.3820523178043098</v>
      </c>
      <c r="K269">
        <f t="shared" si="24"/>
        <v>-0.61533770567151902</v>
      </c>
      <c r="M269">
        <f t="shared" si="25"/>
        <v>-0.61533770567151902</v>
      </c>
      <c r="N269" s="13">
        <f t="shared" si="26"/>
        <v>2.7781951654513338E-8</v>
      </c>
      <c r="O269" s="13">
        <v>1</v>
      </c>
    </row>
    <row r="270" spans="4:15" x14ac:dyDescent="0.4">
      <c r="D270" s="6">
        <v>4.0199999999999996</v>
      </c>
      <c r="E270" s="7">
        <f t="shared" si="21"/>
        <v>-0.14843943001258111</v>
      </c>
      <c r="G270">
        <f t="shared" si="22"/>
        <v>4.7367398435152062</v>
      </c>
      <c r="H270" s="10">
        <f t="shared" si="27"/>
        <v>-0.60800790533153226</v>
      </c>
      <c r="I270">
        <f t="shared" si="23"/>
        <v>-7.2960948639783876</v>
      </c>
      <c r="K270">
        <f t="shared" si="24"/>
        <v>-0.60836799048504409</v>
      </c>
      <c r="M270">
        <f t="shared" si="25"/>
        <v>-0.60836799048504409</v>
      </c>
      <c r="N270" s="13">
        <f t="shared" si="26"/>
        <v>1.2966131777963411E-7</v>
      </c>
      <c r="O270" s="13">
        <v>1</v>
      </c>
    </row>
    <row r="271" spans="4:15" x14ac:dyDescent="0.4">
      <c r="D271" s="6">
        <v>4.04</v>
      </c>
      <c r="E271" s="7">
        <f t="shared" si="21"/>
        <v>-0.14670947994206732</v>
      </c>
      <c r="G271">
        <f t="shared" si="22"/>
        <v>4.7475203006067934</v>
      </c>
      <c r="H271" s="10">
        <f t="shared" si="27"/>
        <v>-0.60092202984270782</v>
      </c>
      <c r="I271">
        <f t="shared" si="23"/>
        <v>-7.2110643581124938</v>
      </c>
      <c r="K271">
        <f t="shared" si="24"/>
        <v>-0.60147626099707396</v>
      </c>
      <c r="M271">
        <f t="shared" si="25"/>
        <v>-0.60147626099707396</v>
      </c>
      <c r="N271" s="13">
        <f t="shared" si="26"/>
        <v>3.0717217247003198E-7</v>
      </c>
      <c r="O271" s="13">
        <v>1</v>
      </c>
    </row>
    <row r="272" spans="4:15" x14ac:dyDescent="0.4">
      <c r="D272" s="6">
        <v>4.0599999999999996</v>
      </c>
      <c r="E272" s="7">
        <f t="shared" si="21"/>
        <v>-0.14499820081606568</v>
      </c>
      <c r="G272">
        <f t="shared" si="22"/>
        <v>4.7583007576983789</v>
      </c>
      <c r="H272" s="10">
        <f t="shared" si="27"/>
        <v>-0.59391263054260501</v>
      </c>
      <c r="I272">
        <f t="shared" si="23"/>
        <v>-7.1269515665112602</v>
      </c>
      <c r="K272">
        <f t="shared" si="24"/>
        <v>-0.59466167937057579</v>
      </c>
      <c r="M272">
        <f t="shared" si="25"/>
        <v>-0.59466167937057579</v>
      </c>
      <c r="N272" s="13">
        <f t="shared" si="26"/>
        <v>5.6107414668439535E-7</v>
      </c>
      <c r="O272" s="13">
        <v>1</v>
      </c>
    </row>
    <row r="273" spans="4:15" x14ac:dyDescent="0.4">
      <c r="D273" s="6">
        <v>4.08</v>
      </c>
      <c r="E273" s="7">
        <f t="shared" si="21"/>
        <v>-0.14330540650894621</v>
      </c>
      <c r="G273">
        <f t="shared" si="22"/>
        <v>4.7690812147899653</v>
      </c>
      <c r="H273" s="10">
        <f t="shared" si="27"/>
        <v>-0.58697894506064374</v>
      </c>
      <c r="I273">
        <f t="shared" si="23"/>
        <v>-7.0437473407277249</v>
      </c>
      <c r="K273">
        <f t="shared" si="24"/>
        <v>-0.58792341553551208</v>
      </c>
      <c r="M273">
        <f t="shared" si="25"/>
        <v>-0.58792341553551208</v>
      </c>
      <c r="N273" s="13">
        <f t="shared" si="26"/>
        <v>8.9202447789803127E-7</v>
      </c>
      <c r="O273" s="13">
        <v>1</v>
      </c>
    </row>
    <row r="274" spans="4:15" x14ac:dyDescent="0.4">
      <c r="D274" s="6">
        <v>4.0999999999999996</v>
      </c>
      <c r="E274" s="7">
        <f t="shared" si="21"/>
        <v>-0.14163091261722177</v>
      </c>
      <c r="G274">
        <f t="shared" si="22"/>
        <v>4.7798616718815508</v>
      </c>
      <c r="H274" s="10">
        <f t="shared" si="27"/>
        <v>-0.58012021808014036</v>
      </c>
      <c r="I274">
        <f t="shared" si="23"/>
        <v>-6.9614426169616843</v>
      </c>
      <c r="K274">
        <f t="shared" si="24"/>
        <v>-0.5812606471616748</v>
      </c>
      <c r="M274">
        <f t="shared" si="25"/>
        <v>-0.5812606471616748</v>
      </c>
      <c r="N274" s="13">
        <f t="shared" si="26"/>
        <v>1.3005784900094961E-6</v>
      </c>
      <c r="O274" s="13">
        <v>1</v>
      </c>
    </row>
    <row r="275" spans="4:15" x14ac:dyDescent="0.4">
      <c r="D275" s="6">
        <v>4.12</v>
      </c>
      <c r="E275" s="7">
        <f t="shared" ref="E275:E338" si="28">-(1+D275+$E$5*D275^3)*EXP(-D275)</f>
        <v>-0.13997453644713073</v>
      </c>
      <c r="G275">
        <f t="shared" si="22"/>
        <v>4.7906421289731371</v>
      </c>
      <c r="H275" s="10">
        <f t="shared" si="27"/>
        <v>-0.57333570128744749</v>
      </c>
      <c r="I275">
        <f t="shared" si="23"/>
        <v>-6.8800284154493703</v>
      </c>
      <c r="K275">
        <f t="shared" si="24"/>
        <v>-0.57467255962973185</v>
      </c>
      <c r="M275">
        <f t="shared" si="25"/>
        <v>-0.57467255962973185</v>
      </c>
      <c r="N275" s="13">
        <f t="shared" si="26"/>
        <v>1.7871902273352974E-6</v>
      </c>
      <c r="O275" s="13">
        <v>1</v>
      </c>
    </row>
    <row r="276" spans="4:15" x14ac:dyDescent="0.4">
      <c r="D276" s="6">
        <v>4.1399999999999997</v>
      </c>
      <c r="E276" s="7">
        <f t="shared" si="28"/>
        <v>-0.13833609700206295</v>
      </c>
      <c r="G276">
        <f t="shared" ref="G276:G339" si="29">$E$11*(D276/$E$12+1)</f>
        <v>4.8014225860647235</v>
      </c>
      <c r="H276" s="10">
        <f t="shared" si="27"/>
        <v>-0.56662465332044987</v>
      </c>
      <c r="I276">
        <f t="shared" ref="I276:I339" si="30">H276*$E$6</f>
        <v>-6.7994958398453988</v>
      </c>
      <c r="K276">
        <f t="shared" ref="K276:K339" si="31">$L$9*$L$6*EXP(-$L$4*(G276/$L$10-1))+6*$L$6*EXP(-$L$4*(SQRT(2)*G276/$L$10-1))+24*$L$6*EXP(-$L$4*(SQRT(3)*G276/$L$10-1))+12*$L$6*EXP(-$L$4*(SQRT(4)*G276/$L$10-1))-SQRT($L$9*$L$7^2*EXP(-2*$L$5*(G276/$L$10-1))+6*$L$7^2*EXP(-2*$L$5*(SQRT(2)*G276/$L$10-1))+24*$L$7^2*EXP(-2*$L$5*(SQRT(3)*G276/$L$10-1))+12*$L$7^2*EXP(-2*$L$5*(SQRT(4)*G276/$L$10-1)))</f>
        <v>-0.56815834600059845</v>
      </c>
      <c r="M276">
        <f t="shared" ref="M276:M339" si="32">$L$9*$O$6*EXP(-$O$4*(G276/$L$10-1))+6*$O$6*EXP(-$O$4*(SQRT(2)*G276/$L$10-1))+24*$O$6*EXP(-$O$4*(SQRT(3)*G276/$L$10-1))+12*$O$6*EXP(-$O$4*(SQRT(4)*G276/$L$10-1))-SQRT($L$9*$O$7^2*EXP(-2*$O$5*(G276/$L$10-1))+6*$O$7^2*EXP(-2*$O$5*(SQRT(2)*G276/$L$10-1))+24*$O$7^2*EXP(-2*$O$5*(SQRT(3)*G276/$L$10-1))+12*$O$7^2*EXP(-2*$O$5*(SQRT(4)*G276/$L$10-1)))</f>
        <v>-0.56815834600059845</v>
      </c>
      <c r="N276" s="13">
        <f t="shared" ref="N276:N339" si="33">(M276-H276)^2*O276</f>
        <v>2.3522132371413331E-6</v>
      </c>
      <c r="O276" s="13">
        <v>1</v>
      </c>
    </row>
    <row r="277" spans="4:15" x14ac:dyDescent="0.4">
      <c r="D277" s="6">
        <v>4.16</v>
      </c>
      <c r="E277" s="7">
        <f t="shared" si="28"/>
        <v>-0.13671541496984282</v>
      </c>
      <c r="G277">
        <f t="shared" si="29"/>
        <v>4.812203043156309</v>
      </c>
      <c r="H277" s="10">
        <f t="shared" ref="H277:H340" si="34">-(-$B$4)*(1+D277+$E$5*D277^3)*EXP(-D277)</f>
        <v>-0.55998633971647616</v>
      </c>
      <c r="I277">
        <f t="shared" si="30"/>
        <v>-6.7198360765977139</v>
      </c>
      <c r="K277">
        <f t="shared" si="31"/>
        <v>-0.56171720698320027</v>
      </c>
      <c r="M277">
        <f t="shared" si="32"/>
        <v>-0.56171720698320027</v>
      </c>
      <c r="N277" s="13">
        <f t="shared" si="33"/>
        <v>2.9959014950169987E-6</v>
      </c>
      <c r="O277" s="13">
        <v>1</v>
      </c>
    </row>
    <row r="278" spans="4:15" x14ac:dyDescent="0.4">
      <c r="D278" s="6">
        <v>4.1800000000000104</v>
      </c>
      <c r="E278" s="7">
        <f t="shared" si="28"/>
        <v>-0.13511231270988799</v>
      </c>
      <c r="G278">
        <f t="shared" si="29"/>
        <v>4.8229835002479007</v>
      </c>
      <c r="H278" s="10">
        <f t="shared" si="34"/>
        <v>-0.55342003285970121</v>
      </c>
      <c r="I278">
        <f t="shared" si="30"/>
        <v>-6.6410403943164145</v>
      </c>
      <c r="K278">
        <f t="shared" si="31"/>
        <v>-0.55534835090072299</v>
      </c>
      <c r="M278">
        <f t="shared" si="32"/>
        <v>-0.55534835090072299</v>
      </c>
      <c r="N278" s="13">
        <f t="shared" si="33"/>
        <v>3.7184104673300809E-6</v>
      </c>
      <c r="O278" s="13">
        <v>1</v>
      </c>
    </row>
    <row r="279" spans="4:15" x14ac:dyDescent="0.4">
      <c r="D279" s="6">
        <v>4.2</v>
      </c>
      <c r="E279" s="7">
        <f t="shared" si="28"/>
        <v>-0.13352661424026166</v>
      </c>
      <c r="G279">
        <f t="shared" si="29"/>
        <v>4.8337639573394817</v>
      </c>
      <c r="H279" s="10">
        <f t="shared" si="34"/>
        <v>-0.54692501192811183</v>
      </c>
      <c r="I279">
        <f t="shared" si="30"/>
        <v>-6.5631001431373424</v>
      </c>
      <c r="K279">
        <f t="shared" si="31"/>
        <v>-0.54905099365544707</v>
      </c>
      <c r="M279">
        <f t="shared" si="32"/>
        <v>-0.54905099365544707</v>
      </c>
      <c r="N279" s="13">
        <f t="shared" si="33"/>
        <v>4.5197983049633586E-6</v>
      </c>
      <c r="O279" s="13">
        <v>1</v>
      </c>
    </row>
    <row r="280" spans="4:15" x14ac:dyDescent="0.4">
      <c r="D280" s="6">
        <v>4.22</v>
      </c>
      <c r="E280" s="7">
        <f t="shared" si="28"/>
        <v>-0.13195814522461791</v>
      </c>
      <c r="G280">
        <f t="shared" si="29"/>
        <v>4.8445444144310672</v>
      </c>
      <c r="H280" s="10">
        <f t="shared" si="34"/>
        <v>-0.540500562840035</v>
      </c>
      <c r="I280">
        <f t="shared" si="30"/>
        <v>-6.48600675408042</v>
      </c>
      <c r="K280">
        <f t="shared" si="31"/>
        <v>-0.54282435869217993</v>
      </c>
      <c r="M280">
        <f t="shared" si="32"/>
        <v>-0.54282435869217993</v>
      </c>
      <c r="N280" s="13">
        <f t="shared" si="33"/>
        <v>5.4000271624459697E-6</v>
      </c>
      <c r="O280" s="13">
        <v>1</v>
      </c>
    </row>
    <row r="281" spans="4:15" x14ac:dyDescent="0.4">
      <c r="D281" s="6">
        <v>4.24</v>
      </c>
      <c r="E281" s="7">
        <f t="shared" si="28"/>
        <v>-0.1304067329590809</v>
      </c>
      <c r="G281">
        <f t="shared" si="29"/>
        <v>4.8553248715226536</v>
      </c>
      <c r="H281" s="10">
        <f t="shared" si="34"/>
        <v>-0.53414597820039533</v>
      </c>
      <c r="I281">
        <f t="shared" si="30"/>
        <v>-6.4097517384047435</v>
      </c>
      <c r="K281">
        <f t="shared" si="31"/>
        <v>-0.5366676769604648</v>
      </c>
      <c r="M281">
        <f t="shared" si="32"/>
        <v>-0.5366676769604648</v>
      </c>
      <c r="N281" s="13">
        <f t="shared" si="33"/>
        <v>6.3589646365358945E-6</v>
      </c>
      <c r="O281" s="13">
        <v>1</v>
      </c>
    </row>
    <row r="282" spans="4:15" x14ac:dyDescent="0.4">
      <c r="D282" s="6">
        <v>4.2600000000000096</v>
      </c>
      <c r="E282" s="7">
        <f t="shared" si="28"/>
        <v>-0.12887220635904298</v>
      </c>
      <c r="G282">
        <f t="shared" si="29"/>
        <v>4.8661053286142453</v>
      </c>
      <c r="H282" s="10">
        <f t="shared" si="34"/>
        <v>-0.52786055724664005</v>
      </c>
      <c r="I282">
        <f t="shared" si="30"/>
        <v>-6.334326686959681</v>
      </c>
      <c r="K282">
        <f t="shared" si="31"/>
        <v>-0.53058018687553477</v>
      </c>
      <c r="M282">
        <f t="shared" si="32"/>
        <v>-0.53058018687553477</v>
      </c>
      <c r="N282" s="13">
        <f t="shared" si="33"/>
        <v>7.396385318362007E-6</v>
      </c>
      <c r="O282" s="13">
        <v>1</v>
      </c>
    </row>
    <row r="283" spans="4:15" x14ac:dyDescent="0.4">
      <c r="D283" s="6">
        <v>4.28</v>
      </c>
      <c r="E283" s="7">
        <f t="shared" si="28"/>
        <v>-0.12735439594591452</v>
      </c>
      <c r="G283">
        <f t="shared" si="29"/>
        <v>4.8768857857058263</v>
      </c>
      <c r="H283" s="10">
        <f t="shared" si="34"/>
        <v>-0.52164360579446589</v>
      </c>
      <c r="I283">
        <f t="shared" si="30"/>
        <v>-6.2597232695335912</v>
      </c>
      <c r="K283">
        <f t="shared" si="31"/>
        <v>-0.52456113427816309</v>
      </c>
      <c r="M283">
        <f t="shared" si="32"/>
        <v>-0.52456113427816309</v>
      </c>
      <c r="N283" s="13">
        <f t="shared" si="33"/>
        <v>8.5119724531844591E-6</v>
      </c>
      <c r="O283" s="13">
        <v>1</v>
      </c>
    </row>
    <row r="284" spans="4:15" x14ac:dyDescent="0.4">
      <c r="D284" s="6">
        <v>4.3</v>
      </c>
      <c r="E284" s="7">
        <f t="shared" si="28"/>
        <v>-0.12585313383381794</v>
      </c>
      <c r="G284">
        <f t="shared" si="29"/>
        <v>4.8876662427974118</v>
      </c>
      <c r="H284" s="10">
        <f t="shared" si="34"/>
        <v>-0.51549443618331825</v>
      </c>
      <c r="I284">
        <f t="shared" si="30"/>
        <v>-6.185933234199819</v>
      </c>
      <c r="K284">
        <f t="shared" si="31"/>
        <v>-0.51860977239338923</v>
      </c>
      <c r="M284">
        <f t="shared" si="32"/>
        <v>-0.51860977239338923</v>
      </c>
      <c r="N284" s="13">
        <f t="shared" si="33"/>
        <v>9.7053197017794468E-6</v>
      </c>
      <c r="O284" s="13">
        <v>1</v>
      </c>
    </row>
    <row r="285" spans="4:15" x14ac:dyDescent="0.4">
      <c r="D285" s="6">
        <v>4.32</v>
      </c>
      <c r="E285" s="7">
        <f t="shared" si="28"/>
        <v>-0.12436825371626142</v>
      </c>
      <c r="G285">
        <f t="shared" si="29"/>
        <v>4.8984466998889991</v>
      </c>
      <c r="H285" s="10">
        <f t="shared" si="34"/>
        <v>-0.50941236722180683</v>
      </c>
      <c r="I285">
        <f t="shared" si="30"/>
        <v>-6.1129484066616815</v>
      </c>
      <c r="K285">
        <f t="shared" si="31"/>
        <v>-0.51272536178829298</v>
      </c>
      <c r="M285">
        <f t="shared" si="32"/>
        <v>-0.51272536178829298</v>
      </c>
      <c r="N285" s="13">
        <f t="shared" si="33"/>
        <v>1.0975932997566748E-5</v>
      </c>
      <c r="O285" s="13">
        <v>1</v>
      </c>
    </row>
    <row r="286" spans="4:15" x14ac:dyDescent="0.4">
      <c r="D286" s="6">
        <v>4.3400000000000096</v>
      </c>
      <c r="E286" s="7">
        <f t="shared" si="28"/>
        <v>-0.12289959085277859</v>
      </c>
      <c r="G286">
        <f t="shared" si="29"/>
        <v>4.909227156980589</v>
      </c>
      <c r="H286" s="10">
        <f t="shared" si="34"/>
        <v>-0.50339672413298109</v>
      </c>
      <c r="I286">
        <f t="shared" si="30"/>
        <v>-6.0407606895957731</v>
      </c>
      <c r="K286">
        <f t="shared" si="31"/>
        <v>-0.5069071703287823</v>
      </c>
      <c r="M286">
        <f t="shared" si="32"/>
        <v>-0.5069071703287823</v>
      </c>
      <c r="N286" s="13">
        <f t="shared" si="33"/>
        <v>1.2323232493615181E-5</v>
      </c>
      <c r="O286" s="13">
        <v>1</v>
      </c>
    </row>
    <row r="287" spans="4:15" x14ac:dyDescent="0.4">
      <c r="D287" s="6">
        <v>4.3600000000000003</v>
      </c>
      <c r="E287" s="7">
        <f t="shared" si="28"/>
        <v>-0.12144698205556177</v>
      </c>
      <c r="G287">
        <f t="shared" si="29"/>
        <v>4.9200076140721709</v>
      </c>
      <c r="H287" s="10">
        <f t="shared" si="34"/>
        <v>-0.49744683849958105</v>
      </c>
      <c r="I287">
        <f t="shared" si="30"/>
        <v>-5.969362061994973</v>
      </c>
      <c r="K287">
        <f t="shared" si="31"/>
        <v>-0.50115447313551253</v>
      </c>
      <c r="M287">
        <f t="shared" si="32"/>
        <v>-0.50115447313551253</v>
      </c>
      <c r="N287" s="13">
        <f t="shared" si="33"/>
        <v>1.3746554593558828E-5</v>
      </c>
      <c r="O287" s="13">
        <v>1</v>
      </c>
    </row>
    <row r="288" spans="4:15" x14ac:dyDescent="0.4">
      <c r="D288" s="6">
        <v>4.38</v>
      </c>
      <c r="E288" s="7">
        <f t="shared" si="28"/>
        <v>-0.12001026567608071</v>
      </c>
      <c r="G288">
        <f t="shared" si="29"/>
        <v>4.9307880711637564</v>
      </c>
      <c r="H288" s="10">
        <f t="shared" si="34"/>
        <v>-0.49156204820922655</v>
      </c>
      <c r="I288">
        <f t="shared" si="30"/>
        <v>-5.8987445785107191</v>
      </c>
      <c r="K288">
        <f t="shared" si="31"/>
        <v>-0.49546655253894289</v>
      </c>
      <c r="M288">
        <f t="shared" si="32"/>
        <v>-0.49546655253894289</v>
      </c>
      <c r="N288" s="13">
        <f t="shared" si="33"/>
        <v>1.524515406077365E-5</v>
      </c>
      <c r="O288" s="13">
        <v>1</v>
      </c>
    </row>
    <row r="289" spans="4:15" x14ac:dyDescent="0.4">
      <c r="D289" s="6">
        <v>4.4000000000000004</v>
      </c>
      <c r="E289" s="7">
        <f t="shared" si="28"/>
        <v>-0.11858928159171866</v>
      </c>
      <c r="G289">
        <f t="shared" si="29"/>
        <v>4.9415685282553428</v>
      </c>
      <c r="H289" s="10">
        <f t="shared" si="34"/>
        <v>-0.4857416973996796</v>
      </c>
      <c r="I289">
        <f t="shared" si="30"/>
        <v>-5.8289003687961554</v>
      </c>
      <c r="K289">
        <f t="shared" si="31"/>
        <v>-0.48984269803365782</v>
      </c>
      <c r="M289">
        <f t="shared" si="32"/>
        <v>-0.48984269803365782</v>
      </c>
      <c r="N289" s="13">
        <f t="shared" si="33"/>
        <v>1.6818206199889798E-5</v>
      </c>
      <c r="O289" s="13">
        <v>1</v>
      </c>
    </row>
    <row r="290" spans="4:15" x14ac:dyDescent="0.4">
      <c r="D290" s="6">
        <v>4.4200000000000097</v>
      </c>
      <c r="E290" s="7">
        <f t="shared" si="28"/>
        <v>-0.11718387119241051</v>
      </c>
      <c r="G290">
        <f t="shared" si="29"/>
        <v>4.9523489853469336</v>
      </c>
      <c r="H290" s="10">
        <f t="shared" si="34"/>
        <v>-0.4799851364041135</v>
      </c>
      <c r="I290">
        <f t="shared" si="30"/>
        <v>-5.7598216368493622</v>
      </c>
      <c r="K290">
        <f t="shared" si="31"/>
        <v>-0.48428220623193036</v>
      </c>
      <c r="M290">
        <f t="shared" si="32"/>
        <v>-0.48428220623193036</v>
      </c>
      <c r="N290" s="13">
        <f t="shared" si="33"/>
        <v>1.8464809105133995E-5</v>
      </c>
      <c r="O290" s="13">
        <v>1</v>
      </c>
    </row>
    <row r="291" spans="4:15" x14ac:dyDescent="0.4">
      <c r="D291" s="6">
        <v>4.4400000000000004</v>
      </c>
      <c r="E291" s="7">
        <f t="shared" si="28"/>
        <v>-0.11579387736730884</v>
      </c>
      <c r="G291">
        <f t="shared" si="29"/>
        <v>4.9631294424385146</v>
      </c>
      <c r="H291" s="10">
        <f t="shared" si="34"/>
        <v>-0.47429172169649703</v>
      </c>
      <c r="I291">
        <f t="shared" si="30"/>
        <v>-5.6915006603579643</v>
      </c>
      <c r="K291">
        <f t="shared" si="31"/>
        <v>-0.47878438081663344</v>
      </c>
      <c r="M291">
        <f t="shared" si="32"/>
        <v>-0.47878438081663344</v>
      </c>
      <c r="N291" s="13">
        <f t="shared" si="33"/>
        <v>2.0183985969744868E-5</v>
      </c>
      <c r="O291" s="13">
        <v>1</v>
      </c>
    </row>
    <row r="292" spans="4:15" x14ac:dyDescent="0.4">
      <c r="D292" s="6">
        <v>4.46</v>
      </c>
      <c r="E292" s="7">
        <f t="shared" si="28"/>
        <v>-0.11441914449146724</v>
      </c>
      <c r="G292">
        <f t="shared" si="29"/>
        <v>4.973909899530101</v>
      </c>
      <c r="H292" s="10">
        <f t="shared" si="34"/>
        <v>-0.46866081583704983</v>
      </c>
      <c r="I292">
        <f t="shared" si="30"/>
        <v>-5.6239297900445981</v>
      </c>
      <c r="K292">
        <f t="shared" si="31"/>
        <v>-0.47334853249348974</v>
      </c>
      <c r="M292">
        <f t="shared" si="32"/>
        <v>-0.47334853249348974</v>
      </c>
      <c r="N292" s="13">
        <f t="shared" si="33"/>
        <v>2.1974687451064176E-5</v>
      </c>
      <c r="O292" s="13">
        <v>1</v>
      </c>
    </row>
    <row r="293" spans="4:15" x14ac:dyDescent="0.4">
      <c r="D293" s="6">
        <v>4.4800000000000004</v>
      </c>
      <c r="E293" s="7">
        <f t="shared" si="28"/>
        <v>-0.11305951841257106</v>
      </c>
      <c r="G293">
        <f t="shared" si="29"/>
        <v>4.9846903566216874</v>
      </c>
      <c r="H293" s="10">
        <f t="shared" si="34"/>
        <v>-0.46309178741789103</v>
      </c>
      <c r="I293">
        <f t="shared" si="30"/>
        <v>-5.5571014490146924</v>
      </c>
      <c r="K293">
        <f t="shared" si="31"/>
        <v>-0.46797397894278986</v>
      </c>
      <c r="M293">
        <f t="shared" si="32"/>
        <v>-0.46797397894278986</v>
      </c>
      <c r="N293" s="13">
        <f t="shared" si="33"/>
        <v>2.3835794085793931E-5</v>
      </c>
      <c r="O293" s="13">
        <v>1</v>
      </c>
    </row>
    <row r="294" spans="4:15" x14ac:dyDescent="0.4">
      <c r="D294" s="6">
        <v>4.5000000000000098</v>
      </c>
      <c r="E294" s="7">
        <f t="shared" si="28"/>
        <v>-0.11171484643769855</v>
      </c>
      <c r="G294">
        <f t="shared" si="29"/>
        <v>4.9954708137132791</v>
      </c>
      <c r="H294" s="10">
        <f t="shared" si="34"/>
        <v>-0.45758401100881324</v>
      </c>
      <c r="I294">
        <f t="shared" si="30"/>
        <v>-5.4910081321057591</v>
      </c>
      <c r="K294">
        <f t="shared" si="31"/>
        <v>-0.46266004477053502</v>
      </c>
      <c r="M294">
        <f t="shared" si="32"/>
        <v>-0.46266004477053502</v>
      </c>
      <c r="N294" s="13">
        <f t="shared" si="33"/>
        <v>2.576611875013933E-5</v>
      </c>
      <c r="O294" s="13">
        <v>1</v>
      </c>
    </row>
    <row r="295" spans="4:15" x14ac:dyDescent="0.4">
      <c r="D295" s="6">
        <v>4.5199999999999996</v>
      </c>
      <c r="E295" s="7">
        <f t="shared" si="28"/>
        <v>-0.11038497732013643</v>
      </c>
      <c r="G295">
        <f t="shared" si="29"/>
        <v>5.0062512708048592</v>
      </c>
      <c r="H295" s="10">
        <f t="shared" si="34"/>
        <v>-0.45213686710327883</v>
      </c>
      <c r="I295">
        <f t="shared" si="30"/>
        <v>-5.4256424052393459</v>
      </c>
      <c r="K295">
        <f t="shared" si="31"/>
        <v>-0.45740606145911972</v>
      </c>
      <c r="M295">
        <f t="shared" si="32"/>
        <v>-0.45740606145911972</v>
      </c>
      <c r="N295" s="13">
        <f t="shared" si="33"/>
        <v>2.7764409159625486E-5</v>
      </c>
      <c r="O295" s="13">
        <v>1</v>
      </c>
    </row>
    <row r="296" spans="4:15" x14ac:dyDescent="0.4">
      <c r="D296" s="6">
        <v>4.54</v>
      </c>
      <c r="E296" s="7">
        <f t="shared" si="28"/>
        <v>-0.10906976124623763</v>
      </c>
      <c r="G296">
        <f t="shared" si="29"/>
        <v>5.0170317278964456</v>
      </c>
      <c r="H296" s="10">
        <f t="shared" si="34"/>
        <v>-0.44674974206458934</v>
      </c>
      <c r="I296">
        <f t="shared" si="30"/>
        <v>-5.3609969047750718</v>
      </c>
      <c r="K296">
        <f t="shared" si="31"/>
        <v>-0.45221136731751582</v>
      </c>
      <c r="M296">
        <f t="shared" si="32"/>
        <v>-0.45221136731751582</v>
      </c>
      <c r="N296" s="13">
        <f t="shared" si="33"/>
        <v>2.9829350403404268E-5</v>
      </c>
      <c r="O296" s="13">
        <v>1</v>
      </c>
    </row>
    <row r="297" spans="4:15" x14ac:dyDescent="0.4">
      <c r="D297" s="6">
        <v>4.5599999999999996</v>
      </c>
      <c r="E297" s="7">
        <f t="shared" si="28"/>
        <v>-0.10776904982235004</v>
      </c>
      <c r="G297">
        <f t="shared" si="29"/>
        <v>5.0278121849880311</v>
      </c>
      <c r="H297" s="10">
        <f t="shared" si="34"/>
        <v>-0.44142202807234582</v>
      </c>
      <c r="I297">
        <f t="shared" si="30"/>
        <v>-5.29706433686815</v>
      </c>
      <c r="K297">
        <f t="shared" si="31"/>
        <v>-0.44707530743110718</v>
      </c>
      <c r="M297">
        <f t="shared" si="32"/>
        <v>-0.44707530743110718</v>
      </c>
      <c r="N297" s="13">
        <f t="shared" si="33"/>
        <v>3.1959567508197313E-5</v>
      </c>
      <c r="O297" s="13">
        <v>1</v>
      </c>
    </row>
    <row r="298" spans="4:15" x14ac:dyDescent="0.4">
      <c r="D298" s="6">
        <v>4.5800000000000098</v>
      </c>
      <c r="E298" s="7">
        <f t="shared" si="28"/>
        <v>-0.10648269606179649</v>
      </c>
      <c r="G298">
        <f t="shared" si="29"/>
        <v>5.0385926420796228</v>
      </c>
      <c r="H298" s="10">
        <f t="shared" si="34"/>
        <v>-0.43615312306911841</v>
      </c>
      <c r="I298">
        <f t="shared" si="30"/>
        <v>-5.2338374768294207</v>
      </c>
      <c r="K298">
        <f t="shared" si="31"/>
        <v>-0.44199723361109794</v>
      </c>
      <c r="M298">
        <f t="shared" si="32"/>
        <v>-0.44199723361109794</v>
      </c>
      <c r="N298" s="13">
        <f t="shared" si="33"/>
        <v>3.4153628026876282E-5</v>
      </c>
      <c r="O298" s="13">
        <v>1</v>
      </c>
    </row>
    <row r="299" spans="4:15" x14ac:dyDescent="0.4">
      <c r="D299" s="6">
        <v>4.5999999999999996</v>
      </c>
      <c r="E299" s="7">
        <f t="shared" si="28"/>
        <v>-0.1052105543719308</v>
      </c>
      <c r="G299">
        <f t="shared" si="29"/>
        <v>5.0493730991712038</v>
      </c>
      <c r="H299" s="10">
        <f t="shared" si="34"/>
        <v>-0.43094243070742866</v>
      </c>
      <c r="I299">
        <f t="shared" si="30"/>
        <v>-5.1713091684891435</v>
      </c>
      <c r="K299">
        <f t="shared" si="31"/>
        <v>-0.43697650434362123</v>
      </c>
      <c r="M299">
        <f t="shared" si="32"/>
        <v>-0.43697650434362123</v>
      </c>
      <c r="N299" s="13">
        <f t="shared" si="33"/>
        <v>3.6410044646994244E-5</v>
      </c>
      <c r="O299" s="13">
        <v>1</v>
      </c>
    </row>
    <row r="300" spans="4:15" x14ac:dyDescent="0.4">
      <c r="D300" s="6">
        <v>4.62</v>
      </c>
      <c r="E300" s="7">
        <f t="shared" si="28"/>
        <v>-0.10395248054125403</v>
      </c>
      <c r="G300">
        <f t="shared" si="29"/>
        <v>5.0601535562627902</v>
      </c>
      <c r="H300" s="10">
        <f t="shared" si="34"/>
        <v>-0.42578936029697645</v>
      </c>
      <c r="I300">
        <f t="shared" si="30"/>
        <v>-5.1094723235637174</v>
      </c>
      <c r="K300">
        <f t="shared" si="31"/>
        <v>-0.43201248473850162</v>
      </c>
      <c r="M300">
        <f t="shared" si="32"/>
        <v>-0.43201248473850162</v>
      </c>
      <c r="N300" s="13">
        <f t="shared" si="33"/>
        <v>3.872727781470801E-5</v>
      </c>
      <c r="O300" s="13">
        <v>1</v>
      </c>
    </row>
    <row r="301" spans="4:15" x14ac:dyDescent="0.4">
      <c r="D301" s="6">
        <v>4.6400000000000103</v>
      </c>
      <c r="E301" s="7">
        <f t="shared" si="28"/>
        <v>-0.10270833172661867</v>
      </c>
      <c r="G301">
        <f t="shared" si="29"/>
        <v>5.0709340133543819</v>
      </c>
      <c r="H301" s="10">
        <f t="shared" si="34"/>
        <v>-0.42069332675223009</v>
      </c>
      <c r="I301">
        <f t="shared" si="30"/>
        <v>-5.0483199210267609</v>
      </c>
      <c r="K301">
        <f t="shared" si="31"/>
        <v>-0.42710454647779661</v>
      </c>
      <c r="M301">
        <f t="shared" si="32"/>
        <v>-0.42710454647779661</v>
      </c>
      <c r="N301" s="13">
        <f t="shared" si="33"/>
        <v>4.1103738369493236E-5</v>
      </c>
      <c r="O301" s="13">
        <v>1</v>
      </c>
    </row>
    <row r="302" spans="4:15" x14ac:dyDescent="0.4">
      <c r="D302" s="6">
        <v>4.6600000000000099</v>
      </c>
      <c r="E302" s="7">
        <f t="shared" si="28"/>
        <v>-0.10147796644050515</v>
      </c>
      <c r="G302">
        <f t="shared" si="29"/>
        <v>5.0817144704459674</v>
      </c>
      <c r="H302" s="10">
        <f t="shared" si="34"/>
        <v>-0.41565375054030906</v>
      </c>
      <c r="I302">
        <f t="shared" si="30"/>
        <v>-4.9878450064837088</v>
      </c>
      <c r="K302">
        <f t="shared" si="31"/>
        <v>-0.42225206776407503</v>
      </c>
      <c r="M302">
        <f t="shared" si="32"/>
        <v>-0.42225206776407503</v>
      </c>
      <c r="N302" s="13">
        <f t="shared" si="33"/>
        <v>4.3537790185446664E-5</v>
      </c>
      <c r="O302" s="13">
        <v>1</v>
      </c>
    </row>
    <row r="303" spans="4:15" x14ac:dyDescent="0.4">
      <c r="D303" s="6">
        <v>4.6800000000000104</v>
      </c>
      <c r="E303" s="7">
        <f t="shared" si="28"/>
        <v>-0.10026124453837805</v>
      </c>
      <c r="G303">
        <f t="shared" si="29"/>
        <v>5.0924949275375537</v>
      </c>
      <c r="H303" s="10">
        <f t="shared" si="34"/>
        <v>-0.41067005762919651</v>
      </c>
      <c r="I303">
        <f t="shared" si="30"/>
        <v>-4.9280406915503576</v>
      </c>
      <c r="K303">
        <f t="shared" si="31"/>
        <v>-0.41745443326847925</v>
      </c>
      <c r="M303">
        <f t="shared" si="32"/>
        <v>-0.41745443326847925</v>
      </c>
      <c r="N303" s="13">
        <f t="shared" si="33"/>
        <v>4.6027752814893185E-5</v>
      </c>
      <c r="O303" s="13">
        <v>1</v>
      </c>
    </row>
    <row r="304" spans="4:15" x14ac:dyDescent="0.4">
      <c r="D304" s="6">
        <v>4.7</v>
      </c>
      <c r="E304" s="7">
        <f t="shared" si="28"/>
        <v>-9.9058027206134394E-2</v>
      </c>
      <c r="G304">
        <f t="shared" si="29"/>
        <v>5.1032753846291348</v>
      </c>
      <c r="H304" s="10">
        <f t="shared" si="34"/>
        <v>-0.4057416794363265</v>
      </c>
      <c r="I304">
        <f t="shared" si="30"/>
        <v>-4.8689001532359182</v>
      </c>
      <c r="K304">
        <f t="shared" si="31"/>
        <v>-0.41271103407863485</v>
      </c>
      <c r="M304">
        <f t="shared" si="32"/>
        <v>-0.41271103407863485</v>
      </c>
      <c r="N304" s="13">
        <f t="shared" si="33"/>
        <v>4.857190413026504E-5</v>
      </c>
      <c r="O304" s="13">
        <v>1</v>
      </c>
    </row>
    <row r="305" spans="4:15" x14ac:dyDescent="0.4">
      <c r="D305" s="6">
        <v>4.7200000000000104</v>
      </c>
      <c r="E305" s="7">
        <f t="shared" si="28"/>
        <v>-9.7868176947632751E-2</v>
      </c>
      <c r="G305">
        <f t="shared" si="29"/>
        <v>5.1140558417207265</v>
      </c>
      <c r="H305" s="10">
        <f t="shared" si="34"/>
        <v>-0.40086805277750376</v>
      </c>
      <c r="I305">
        <f t="shared" si="30"/>
        <v>-4.8104166333300453</v>
      </c>
      <c r="K305">
        <f t="shared" si="31"/>
        <v>-0.40802126764638552</v>
      </c>
      <c r="M305">
        <f t="shared" si="32"/>
        <v>-0.40802126764638552</v>
      </c>
      <c r="N305" s="13">
        <f t="shared" si="33"/>
        <v>5.1168482960391144E-5</v>
      </c>
      <c r="O305" s="13">
        <v>1</v>
      </c>
    </row>
    <row r="306" spans="4:15" x14ac:dyDescent="0.4">
      <c r="D306" s="6">
        <v>4.74000000000001</v>
      </c>
      <c r="E306" s="7">
        <f t="shared" si="28"/>
        <v>-9.6691557572323436E-2</v>
      </c>
      <c r="G306">
        <f t="shared" si="29"/>
        <v>5.124836298812312</v>
      </c>
      <c r="H306" s="10">
        <f t="shared" si="34"/>
        <v>-0.39604861981623679</v>
      </c>
      <c r="I306">
        <f t="shared" si="30"/>
        <v>-4.7525834377948417</v>
      </c>
      <c r="K306">
        <f t="shared" si="31"/>
        <v>-0.40338453773544025</v>
      </c>
      <c r="M306">
        <f t="shared" si="32"/>
        <v>-0.40338453773544025</v>
      </c>
      <c r="N306" s="13">
        <f t="shared" si="33"/>
        <v>5.3815691717290433E-5</v>
      </c>
      <c r="O306" s="13">
        <v>1</v>
      </c>
    </row>
    <row r="307" spans="4:15" x14ac:dyDescent="0.4">
      <c r="D307" s="6">
        <v>4.7600000000000096</v>
      </c>
      <c r="E307" s="7">
        <f t="shared" si="28"/>
        <v>-9.5528034182959257E-2</v>
      </c>
      <c r="G307">
        <f t="shared" si="29"/>
        <v>5.1356167559038983</v>
      </c>
      <c r="H307" s="10">
        <f t="shared" si="34"/>
        <v>-0.39128282801340108</v>
      </c>
      <c r="I307">
        <f t="shared" si="30"/>
        <v>-4.695393936160813</v>
      </c>
      <c r="K307">
        <f t="shared" si="31"/>
        <v>-0.39880025436887939</v>
      </c>
      <c r="M307">
        <f t="shared" si="32"/>
        <v>-0.39880025436887939</v>
      </c>
      <c r="N307" s="13">
        <f t="shared" si="33"/>
        <v>5.6511699010039862E-5</v>
      </c>
      <c r="O307" s="13">
        <v>1</v>
      </c>
    </row>
    <row r="308" spans="4:15" x14ac:dyDescent="0.4">
      <c r="D308" s="6">
        <v>4.78</v>
      </c>
      <c r="E308" s="7">
        <f t="shared" si="28"/>
        <v>-9.4377473163411593E-2</v>
      </c>
      <c r="G308">
        <f t="shared" si="29"/>
        <v>5.1463972129954794</v>
      </c>
      <c r="H308" s="10">
        <f t="shared" si="34"/>
        <v>-0.38657013007733387</v>
      </c>
      <c r="I308">
        <f t="shared" si="30"/>
        <v>-4.6388415609280065</v>
      </c>
      <c r="K308">
        <f t="shared" si="31"/>
        <v>-0.39426783377662644</v>
      </c>
      <c r="M308">
        <f t="shared" si="32"/>
        <v>-0.39426783377662644</v>
      </c>
      <c r="N308" s="13">
        <f t="shared" si="33"/>
        <v>5.9254642242102496E-5</v>
      </c>
      <c r="O308" s="13">
        <v>1</v>
      </c>
    </row>
    <row r="309" spans="4:15" x14ac:dyDescent="0.4">
      <c r="D309" s="6">
        <v>4.8000000000000096</v>
      </c>
      <c r="E309" s="7">
        <f t="shared" si="28"/>
        <v>-9.3239742166576794E-2</v>
      </c>
      <c r="G309">
        <f t="shared" si="29"/>
        <v>5.1571776700870702</v>
      </c>
      <c r="H309" s="10">
        <f t="shared" si="34"/>
        <v>-0.38190998391429853</v>
      </c>
      <c r="I309">
        <f t="shared" si="30"/>
        <v>-4.5829198069715824</v>
      </c>
      <c r="K309">
        <f t="shared" si="31"/>
        <v>-0.38978669834284335</v>
      </c>
      <c r="M309">
        <f t="shared" si="32"/>
        <v>-0.38978669834284335</v>
      </c>
      <c r="N309" s="13">
        <f t="shared" si="33"/>
        <v>6.2042630188846107E-5</v>
      </c>
      <c r="O309" s="13">
        <v>1</v>
      </c>
    </row>
    <row r="310" spans="4:15" x14ac:dyDescent="0.4">
      <c r="D310" s="6">
        <v>4.8200000000000101</v>
      </c>
      <c r="E310" s="7">
        <f t="shared" si="28"/>
        <v>-9.2114710102389946E-2</v>
      </c>
      <c r="G310">
        <f t="shared" si="29"/>
        <v>5.1679581271786565</v>
      </c>
      <c r="H310" s="10">
        <f t="shared" si="34"/>
        <v>-0.3773018525793892</v>
      </c>
      <c r="I310">
        <f t="shared" si="30"/>
        <v>-4.5276222309526704</v>
      </c>
      <c r="K310">
        <f t="shared" si="31"/>
        <v>-0.38535627655333354</v>
      </c>
      <c r="M310">
        <f t="shared" si="32"/>
        <v>-0.38535627655333354</v>
      </c>
      <c r="N310" s="13">
        <f t="shared" si="33"/>
        <v>6.4873745552049446E-5</v>
      </c>
      <c r="O310" s="13">
        <v>1</v>
      </c>
    </row>
    <row r="311" spans="4:15" x14ac:dyDescent="0.4">
      <c r="D311" s="6">
        <v>4.8400000000000096</v>
      </c>
      <c r="E311" s="7">
        <f t="shared" si="28"/>
        <v>-9.1002247125928942E-2</v>
      </c>
      <c r="G311">
        <f t="shared" si="29"/>
        <v>5.178738584270242</v>
      </c>
      <c r="H311" s="10">
        <f t="shared" si="34"/>
        <v>-0.37274520422780494</v>
      </c>
      <c r="I311">
        <f t="shared" si="30"/>
        <v>-4.472942450733659</v>
      </c>
      <c r="K311">
        <f t="shared" si="31"/>
        <v>-0.38097600294290168</v>
      </c>
      <c r="M311">
        <f t="shared" si="32"/>
        <v>-0.38097600294290168</v>
      </c>
      <c r="N311" s="13">
        <f t="shared" si="33"/>
        <v>6.7746047488438202E-5</v>
      </c>
      <c r="O311" s="13">
        <v>1</v>
      </c>
    </row>
    <row r="312" spans="4:15" x14ac:dyDescent="0.4">
      <c r="D312" s="6">
        <v>4.8600000000000003</v>
      </c>
      <c r="E312" s="7">
        <f t="shared" si="28"/>
        <v>-8.9902224625628427E-2</v>
      </c>
      <c r="G312">
        <f t="shared" si="29"/>
        <v>5.189519041361824</v>
      </c>
      <c r="H312" s="10">
        <f t="shared" si="34"/>
        <v>-0.36823951206657407</v>
      </c>
      <c r="I312">
        <f t="shared" si="30"/>
        <v>-4.4188741447988891</v>
      </c>
      <c r="K312">
        <f t="shared" si="31"/>
        <v>-0.37664531804275869</v>
      </c>
      <c r="M312">
        <f t="shared" si="32"/>
        <v>-0.37664531804275869</v>
      </c>
      <c r="N312" s="13">
        <f t="shared" si="33"/>
        <v>7.0657574109261092E-5</v>
      </c>
      <c r="O312" s="13">
        <v>1</v>
      </c>
    </row>
    <row r="313" spans="4:15" x14ac:dyDescent="0.4">
      <c r="D313" s="6">
        <v>4.8800000000000097</v>
      </c>
      <c r="E313" s="7">
        <f t="shared" si="28"/>
        <v>-8.8814515211591311E-2</v>
      </c>
      <c r="G313">
        <f t="shared" si="29"/>
        <v>5.2002994984534148</v>
      </c>
      <c r="H313" s="10">
        <f t="shared" si="34"/>
        <v>-0.36378425430667805</v>
      </c>
      <c r="I313">
        <f t="shared" si="30"/>
        <v>-4.3654110516801365</v>
      </c>
      <c r="K313">
        <f t="shared" si="31"/>
        <v>-0.37236366832794321</v>
      </c>
      <c r="M313">
        <f t="shared" si="32"/>
        <v>-0.37236366832794321</v>
      </c>
      <c r="N313" s="13">
        <f t="shared" si="33"/>
        <v>7.3606344948281283E-5</v>
      </c>
      <c r="O313" s="13">
        <v>1</v>
      </c>
    </row>
    <row r="314" spans="4:15" x14ac:dyDescent="0.4">
      <c r="D314" s="6">
        <v>4.9000000000000101</v>
      </c>
      <c r="E314" s="7">
        <f t="shared" si="28"/>
        <v>-8.7738992704011962E-2</v>
      </c>
      <c r="G314">
        <f t="shared" si="29"/>
        <v>5.2110799555450003</v>
      </c>
      <c r="H314" s="10">
        <f t="shared" si="34"/>
        <v>-0.359378914115633</v>
      </c>
      <c r="I314">
        <f t="shared" si="30"/>
        <v>-4.3125469693875962</v>
      </c>
      <c r="K314">
        <f t="shared" si="31"/>
        <v>-0.36813050616482457</v>
      </c>
      <c r="M314">
        <f t="shared" si="32"/>
        <v>-0.36813050616482457</v>
      </c>
      <c r="N314" s="13">
        <f t="shared" si="33"/>
        <v>7.6590363395473107E-5</v>
      </c>
      <c r="O314" s="13">
        <v>1</v>
      </c>
    </row>
    <row r="315" spans="4:15" x14ac:dyDescent="0.4">
      <c r="D315" s="6">
        <v>4.9200000000000097</v>
      </c>
      <c r="E315" s="7">
        <f t="shared" si="28"/>
        <v>-8.6675532121694876E-2</v>
      </c>
      <c r="G315">
        <f t="shared" si="29"/>
        <v>5.2218604126365866</v>
      </c>
      <c r="H315" s="10">
        <f t="shared" si="34"/>
        <v>-0.35502297957046225</v>
      </c>
      <c r="I315">
        <f t="shared" si="30"/>
        <v>-4.260275754845547</v>
      </c>
      <c r="K315">
        <f t="shared" si="31"/>
        <v>-0.36394528975864354</v>
      </c>
      <c r="M315">
        <f t="shared" si="32"/>
        <v>-0.36394528975864354</v>
      </c>
      <c r="N315" s="13">
        <f t="shared" si="33"/>
        <v>7.9607619094123689E-5</v>
      </c>
      <c r="O315" s="13">
        <v>1</v>
      </c>
    </row>
    <row r="316" spans="4:15" x14ac:dyDescent="0.4">
      <c r="D316" s="6">
        <v>4.9400000000000004</v>
      </c>
      <c r="E316" s="7">
        <f t="shared" si="28"/>
        <v>-8.5624009670686785E-2</v>
      </c>
      <c r="G316">
        <f t="shared" si="29"/>
        <v>5.2326408697281677</v>
      </c>
      <c r="H316" s="10">
        <f t="shared" si="34"/>
        <v>-0.35071594361113306</v>
      </c>
      <c r="I316">
        <f t="shared" si="30"/>
        <v>-4.2085913233335965</v>
      </c>
      <c r="K316">
        <f t="shared" si="31"/>
        <v>-0.35980748310117006</v>
      </c>
      <c r="M316">
        <f t="shared" si="32"/>
        <v>-0.35980748310117006</v>
      </c>
      <c r="N316" s="13">
        <f t="shared" si="33"/>
        <v>8.2656090298902107E-5</v>
      </c>
      <c r="O316" s="13">
        <v>1</v>
      </c>
    </row>
    <row r="317" spans="4:15" x14ac:dyDescent="0.4">
      <c r="D317" s="6">
        <v>4.9600000000000097</v>
      </c>
      <c r="E317" s="7">
        <f t="shared" si="28"/>
        <v>-8.458430273300975E-2</v>
      </c>
      <c r="G317">
        <f t="shared" si="29"/>
        <v>5.2434213268197585</v>
      </c>
      <c r="H317" s="10">
        <f t="shared" si="34"/>
        <v>-0.34645730399440794</v>
      </c>
      <c r="I317">
        <f t="shared" si="30"/>
        <v>-4.1574876479328955</v>
      </c>
      <c r="K317">
        <f t="shared" si="31"/>
        <v>-0.35571655591844847</v>
      </c>
      <c r="M317">
        <f t="shared" si="32"/>
        <v>-0.35571655591844847</v>
      </c>
      <c r="N317" s="13">
        <f t="shared" si="33"/>
        <v>8.5733746192848343E-5</v>
      </c>
      <c r="O317" s="13">
        <v>1</v>
      </c>
    </row>
    <row r="318" spans="4:15" x14ac:dyDescent="0.4">
      <c r="D318" s="6">
        <v>4.9800000000000102</v>
      </c>
      <c r="E318" s="7">
        <f t="shared" si="28"/>
        <v>-8.3556289855508642E-2</v>
      </c>
      <c r="G318">
        <f t="shared" si="29"/>
        <v>5.2542017839113457</v>
      </c>
      <c r="H318" s="10">
        <f t="shared" si="34"/>
        <v>-0.34224656324816344</v>
      </c>
      <c r="I318">
        <f t="shared" si="30"/>
        <v>-4.106958758977961</v>
      </c>
      <c r="K318">
        <f t="shared" si="31"/>
        <v>-0.35167198361868873</v>
      </c>
      <c r="M318">
        <f t="shared" si="32"/>
        <v>-0.35167198361868873</v>
      </c>
      <c r="N318" s="13">
        <f t="shared" si="33"/>
        <v>8.8838549161113182E-5</v>
      </c>
      <c r="O318" s="13">
        <v>1</v>
      </c>
    </row>
    <row r="319" spans="4:15" x14ac:dyDescent="0.4">
      <c r="D319" s="6">
        <v>5.0000000000000098</v>
      </c>
      <c r="E319" s="7">
        <f t="shared" si="28"/>
        <v>-8.253985073879648E-2</v>
      </c>
      <c r="G319">
        <f t="shared" si="29"/>
        <v>5.2649822410029303</v>
      </c>
      <c r="H319" s="10">
        <f t="shared" si="34"/>
        <v>-0.33808322862611034</v>
      </c>
      <c r="I319">
        <f t="shared" si="30"/>
        <v>-4.0569987435133239</v>
      </c>
      <c r="K319">
        <f t="shared" si="31"/>
        <v>-0.34767324724026311</v>
      </c>
      <c r="M319">
        <f t="shared" si="32"/>
        <v>-0.34767324724026311</v>
      </c>
      <c r="N319" s="13">
        <f t="shared" si="33"/>
        <v>9.1968457019796462E-5</v>
      </c>
      <c r="O319" s="13">
        <v>1</v>
      </c>
    </row>
    <row r="320" spans="4:15" x14ac:dyDescent="0.4">
      <c r="D320" s="6">
        <v>5.0199999999999996</v>
      </c>
      <c r="E320" s="7">
        <f t="shared" si="28"/>
        <v>-8.1534866226314812E-2</v>
      </c>
      <c r="G320">
        <f t="shared" si="29"/>
        <v>5.2757626980945123</v>
      </c>
      <c r="H320" s="10">
        <f t="shared" si="34"/>
        <v>-0.33396681206298551</v>
      </c>
      <c r="I320">
        <f t="shared" si="30"/>
        <v>-4.0076017447558261</v>
      </c>
      <c r="K320">
        <f t="shared" si="31"/>
        <v>-0.343719833399875</v>
      </c>
      <c r="M320">
        <f t="shared" si="32"/>
        <v>-0.343719833399875</v>
      </c>
      <c r="N320" s="13">
        <f t="shared" si="33"/>
        <v>9.512142519782164E-5</v>
      </c>
      <c r="O320" s="13">
        <v>1</v>
      </c>
    </row>
    <row r="321" spans="4:15" x14ac:dyDescent="0.4">
      <c r="D321" s="6">
        <v>5.0400000000000098</v>
      </c>
      <c r="E321" s="7">
        <f t="shared" si="28"/>
        <v>-8.0541218293496281E-2</v>
      </c>
      <c r="G321">
        <f t="shared" si="29"/>
        <v>5.286543155186104</v>
      </c>
      <c r="H321" s="10">
        <f t="shared" si="34"/>
        <v>-0.32989683013016075</v>
      </c>
      <c r="I321">
        <f t="shared" si="30"/>
        <v>-3.9587619615619287</v>
      </c>
      <c r="K321">
        <f t="shared" si="31"/>
        <v>-0.33981123424087789</v>
      </c>
      <c r="M321">
        <f t="shared" si="32"/>
        <v>-0.33981123424087789</v>
      </c>
      <c r="N321" s="13">
        <f t="shared" si="33"/>
        <v>9.8295408870605037E-5</v>
      </c>
      <c r="O321" s="13">
        <v>1</v>
      </c>
    </row>
    <row r="322" spans="4:15" x14ac:dyDescent="0.4">
      <c r="D322" s="6">
        <v>5.0600000000000103</v>
      </c>
      <c r="E322" s="7">
        <f t="shared" si="28"/>
        <v>-7.9558790037042831E-2</v>
      </c>
      <c r="G322">
        <f t="shared" si="29"/>
        <v>5.2973236122776894</v>
      </c>
      <c r="H322" s="10">
        <f t="shared" si="34"/>
        <v>-0.32587280399172741</v>
      </c>
      <c r="I322">
        <f t="shared" si="30"/>
        <v>-3.9104736479007292</v>
      </c>
      <c r="K322">
        <f t="shared" si="31"/>
        <v>-0.33594694738179443</v>
      </c>
      <c r="M322">
        <f t="shared" si="32"/>
        <v>-0.33594694738179443</v>
      </c>
      <c r="N322" s="13">
        <f t="shared" si="33"/>
        <v>1.0148836504363092E-4</v>
      </c>
      <c r="O322" s="13">
        <v>1</v>
      </c>
    </row>
    <row r="323" spans="4:15" x14ac:dyDescent="0.4">
      <c r="D323" s="6">
        <v>5.0800000000000098</v>
      </c>
      <c r="E323" s="7">
        <f t="shared" si="28"/>
        <v>-7.8587465664301567E-2</v>
      </c>
      <c r="G323">
        <f t="shared" si="29"/>
        <v>5.3081040693692758</v>
      </c>
      <c r="H323" s="10">
        <f t="shared" si="34"/>
        <v>-0.32189425936097921</v>
      </c>
      <c r="I323">
        <f t="shared" si="30"/>
        <v>-3.8627311123317503</v>
      </c>
      <c r="K323">
        <f t="shared" si="31"/>
        <v>-0.33212647586498717</v>
      </c>
      <c r="M323">
        <f t="shared" si="32"/>
        <v>-0.33212647586498717</v>
      </c>
      <c r="N323" s="13">
        <f t="shared" si="33"/>
        <v>1.0469825458489293E-4</v>
      </c>
      <c r="O323" s="13">
        <v>1</v>
      </c>
    </row>
    <row r="324" spans="4:15" x14ac:dyDescent="0.4">
      <c r="D324" s="6">
        <v>5.0999999999999996</v>
      </c>
      <c r="E324" s="7">
        <f t="shared" si="28"/>
        <v>-7.7627130482756129E-2</v>
      </c>
      <c r="G324">
        <f t="shared" si="29"/>
        <v>5.318884526460856</v>
      </c>
      <c r="H324" s="10">
        <f t="shared" si="34"/>
        <v>-0.31796072645736917</v>
      </c>
      <c r="I324">
        <f t="shared" si="30"/>
        <v>-3.81552871748843</v>
      </c>
      <c r="K324">
        <f t="shared" si="31"/>
        <v>-0.32834932810556239</v>
      </c>
      <c r="M324">
        <f t="shared" si="32"/>
        <v>-0.32834932810556239</v>
      </c>
      <c r="N324" s="13">
        <f t="shared" si="33"/>
        <v>1.0792304420484286E-4</v>
      </c>
      <c r="O324" s="13">
        <v>1</v>
      </c>
    </row>
    <row r="325" spans="4:15" x14ac:dyDescent="0.4">
      <c r="D325" s="6">
        <v>5.1200000000000099</v>
      </c>
      <c r="E325" s="7">
        <f t="shared" si="28"/>
        <v>-7.6677670889619923E-2</v>
      </c>
      <c r="G325">
        <f t="shared" si="29"/>
        <v>5.3296649835524477</v>
      </c>
      <c r="H325" s="10">
        <f t="shared" si="34"/>
        <v>-0.31407173996388321</v>
      </c>
      <c r="I325">
        <f t="shared" si="30"/>
        <v>-3.7688608795665983</v>
      </c>
      <c r="K325">
        <f t="shared" si="31"/>
        <v>-0.32461501784045871</v>
      </c>
      <c r="M325">
        <f t="shared" si="32"/>
        <v>-0.32461501784045871</v>
      </c>
      <c r="N325" s="13">
        <f t="shared" si="33"/>
        <v>1.111607083826863E-4</v>
      </c>
      <c r="O325" s="13">
        <v>1</v>
      </c>
    </row>
    <row r="326" spans="4:15" x14ac:dyDescent="0.4">
      <c r="D326" s="6">
        <v>5.1400000000000103</v>
      </c>
      <c r="E326" s="7">
        <f t="shared" si="28"/>
        <v>-7.5738974361543754E-2</v>
      </c>
      <c r="G326">
        <f t="shared" si="29"/>
        <v>5.3404454406440349</v>
      </c>
      <c r="H326" s="10">
        <f t="shared" si="34"/>
        <v>-0.31022683898488324</v>
      </c>
      <c r="I326">
        <f t="shared" si="30"/>
        <v>-3.7227220678185988</v>
      </c>
      <c r="K326">
        <f t="shared" si="31"/>
        <v>-0.32092306407778864</v>
      </c>
      <c r="M326">
        <f t="shared" si="32"/>
        <v>-0.32092306407778864</v>
      </c>
      <c r="N326" s="13">
        <f t="shared" si="33"/>
        <v>1.1440923123809933E-4</v>
      </c>
      <c r="O326" s="13">
        <v>1</v>
      </c>
    </row>
    <row r="327" spans="4:15" x14ac:dyDescent="0.4">
      <c r="D327" s="6">
        <v>5.1600000000000099</v>
      </c>
      <c r="E327" s="7">
        <f t="shared" si="28"/>
        <v>-7.4810929444420915E-2</v>
      </c>
      <c r="G327">
        <f t="shared" si="29"/>
        <v>5.3512258977356213</v>
      </c>
      <c r="H327" s="10">
        <f t="shared" si="34"/>
        <v>-0.30642556700434809</v>
      </c>
      <c r="I327">
        <f t="shared" si="30"/>
        <v>-3.677106804052177</v>
      </c>
      <c r="K327">
        <f t="shared" si="31"/>
        <v>-0.31727299104637441</v>
      </c>
      <c r="M327">
        <f t="shared" si="32"/>
        <v>-0.31727299104637441</v>
      </c>
      <c r="N327" s="13">
        <f t="shared" si="33"/>
        <v>1.1766660834753066E-4</v>
      </c>
      <c r="O327" s="13">
        <v>1</v>
      </c>
    </row>
    <row r="328" spans="4:15" x14ac:dyDescent="0.4">
      <c r="D328" s="6">
        <v>5.1800000000000104</v>
      </c>
      <c r="E328" s="7">
        <f t="shared" si="28"/>
        <v>-7.3893425743305249E-2</v>
      </c>
      <c r="G328">
        <f t="shared" si="29"/>
        <v>5.3620063548272068</v>
      </c>
      <c r="H328" s="10">
        <f t="shared" si="34"/>
        <v>-0.30266747184457826</v>
      </c>
      <c r="I328">
        <f t="shared" si="30"/>
        <v>-3.6320096621349389</v>
      </c>
      <c r="K328">
        <f t="shared" si="31"/>
        <v>-0.31366432814554801</v>
      </c>
      <c r="M328">
        <f t="shared" si="32"/>
        <v>-0.31366432814554801</v>
      </c>
      <c r="N328" s="13">
        <f t="shared" si="33"/>
        <v>1.2093084850417806E-4</v>
      </c>
      <c r="O328" s="13">
        <v>1</v>
      </c>
    </row>
    <row r="329" spans="4:15" x14ac:dyDescent="0.4">
      <c r="D329" s="6">
        <v>5.2000000000000099</v>
      </c>
      <c r="E329" s="7">
        <f t="shared" si="28"/>
        <v>-7.2986353912432869E-2</v>
      </c>
      <c r="G329">
        <f t="shared" si="29"/>
        <v>5.3727868119187931</v>
      </c>
      <c r="H329" s="10">
        <f t="shared" si="34"/>
        <v>-0.29895210562532504</v>
      </c>
      <c r="I329">
        <f t="shared" si="30"/>
        <v>-3.5874252675039005</v>
      </c>
      <c r="K329">
        <f t="shared" si="31"/>
        <v>-0.31009660989519283</v>
      </c>
      <c r="M329">
        <f t="shared" si="32"/>
        <v>-0.31009660989519283</v>
      </c>
      <c r="N329" s="13">
        <f t="shared" si="33"/>
        <v>1.241999754211015E-4</v>
      </c>
      <c r="O329" s="13">
        <v>1</v>
      </c>
    </row>
    <row r="330" spans="4:15" x14ac:dyDescent="0.4">
      <c r="D330" s="6">
        <v>5.2200000000000104</v>
      </c>
      <c r="E330" s="7">
        <f t="shared" si="28"/>
        <v>-7.2089605645348803E-2</v>
      </c>
      <c r="G330">
        <f t="shared" si="29"/>
        <v>5.3835672690103795</v>
      </c>
      <c r="H330" s="10">
        <f t="shared" si="34"/>
        <v>-0.29527902472334872</v>
      </c>
      <c r="I330">
        <f t="shared" si="30"/>
        <v>-3.5433482966801844</v>
      </c>
      <c r="K330">
        <f t="shared" si="31"/>
        <v>-0.30656937588604272</v>
      </c>
      <c r="M330">
        <f t="shared" si="32"/>
        <v>-0.30656937588604272</v>
      </c>
      <c r="N330" s="13">
        <f t="shared" si="33"/>
        <v>1.2747202937694578E-4</v>
      </c>
      <c r="O330" s="13">
        <v>1</v>
      </c>
    </row>
    <row r="331" spans="4:15" x14ac:dyDescent="0.4">
      <c r="D331" s="6">
        <v>5.24000000000001</v>
      </c>
      <c r="E331" s="7">
        <f t="shared" si="28"/>
        <v>-7.1203073665138811E-2</v>
      </c>
      <c r="G331">
        <f t="shared" si="29"/>
        <v>5.394347726101965</v>
      </c>
      <c r="H331" s="10">
        <f t="shared" si="34"/>
        <v>-0.29164778973240857</v>
      </c>
      <c r="I331">
        <f t="shared" si="30"/>
        <v>-3.4997734767889028</v>
      </c>
      <c r="K331">
        <f t="shared" si="31"/>
        <v>-0.30308217073024513</v>
      </c>
      <c r="M331">
        <f t="shared" si="32"/>
        <v>-0.30308217073024513</v>
      </c>
      <c r="N331" s="13">
        <f t="shared" si="33"/>
        <v>1.3074506880368574E-4</v>
      </c>
      <c r="O331" s="13">
        <v>1</v>
      </c>
    </row>
    <row r="332" spans="4:15" x14ac:dyDescent="0.4">
      <c r="D332" s="6">
        <v>5.2600000000000096</v>
      </c>
      <c r="E332" s="7">
        <f t="shared" si="28"/>
        <v>-7.0326651714764765E-2</v>
      </c>
      <c r="G332">
        <f t="shared" si="29"/>
        <v>5.4051281831935514</v>
      </c>
      <c r="H332" s="10">
        <f t="shared" si="34"/>
        <v>-0.28805796542367651</v>
      </c>
      <c r="I332">
        <f t="shared" si="30"/>
        <v>-3.4566955850841179</v>
      </c>
      <c r="K332">
        <f t="shared" si="31"/>
        <v>-0.29963454401219775</v>
      </c>
      <c r="M332">
        <f t="shared" si="32"/>
        <v>-0.29963454401219775</v>
      </c>
      <c r="N332" s="13">
        <f t="shared" si="33"/>
        <v>1.3401717181620832E-4</v>
      </c>
      <c r="O332" s="13">
        <v>1</v>
      </c>
    </row>
    <row r="333" spans="4:15" x14ac:dyDescent="0.4">
      <c r="D333" s="6">
        <v>5.28000000000001</v>
      </c>
      <c r="E333" s="7">
        <f t="shared" si="28"/>
        <v>-6.9460234547503372E-2</v>
      </c>
      <c r="G333">
        <f t="shared" si="29"/>
        <v>5.4159086402851369</v>
      </c>
      <c r="H333" s="10">
        <f t="shared" si="34"/>
        <v>-0.28450912070657386</v>
      </c>
      <c r="I333">
        <f t="shared" si="30"/>
        <v>-3.4141094484788863</v>
      </c>
      <c r="K333">
        <f t="shared" si="31"/>
        <v>-0.29622605023966181</v>
      </c>
      <c r="M333">
        <f t="shared" si="32"/>
        <v>-0.29622605023966181</v>
      </c>
      <c r="N333" s="13">
        <f t="shared" si="33"/>
        <v>1.372864376833486E-4</v>
      </c>
      <c r="O333" s="13">
        <v>1</v>
      </c>
    </row>
    <row r="334" spans="4:15" x14ac:dyDescent="0.4">
      <c r="D334" s="6">
        <v>5.3000000000000096</v>
      </c>
      <c r="E334" s="7">
        <f t="shared" si="28"/>
        <v>-6.8603717917487567E-2</v>
      </c>
      <c r="G334">
        <f t="shared" si="29"/>
        <v>5.4266890973767232</v>
      </c>
      <c r="H334" s="10">
        <f t="shared" si="34"/>
        <v>-0.28100082859002906</v>
      </c>
      <c r="I334">
        <f t="shared" si="30"/>
        <v>-3.3720099430803487</v>
      </c>
      <c r="K334">
        <f t="shared" si="31"/>
        <v>-0.2928562487951637</v>
      </c>
      <c r="M334">
        <f t="shared" si="32"/>
        <v>-0.2928562487951637</v>
      </c>
      <c r="N334" s="13">
        <f t="shared" si="33"/>
        <v>1.4055098824031459E-4</v>
      </c>
      <c r="O334" s="13">
        <v>1</v>
      </c>
    </row>
    <row r="335" spans="4:15" x14ac:dyDescent="0.4">
      <c r="D335" s="6">
        <v>5.3200000000000101</v>
      </c>
      <c r="E335" s="7">
        <f t="shared" si="28"/>
        <v>-6.7756998570349003E-2</v>
      </c>
      <c r="G335">
        <f t="shared" si="29"/>
        <v>5.4374695544683096</v>
      </c>
      <c r="H335" s="10">
        <f t="shared" si="34"/>
        <v>-0.27753266614414951</v>
      </c>
      <c r="I335">
        <f t="shared" si="30"/>
        <v>-3.3303919937297941</v>
      </c>
      <c r="K335">
        <f t="shared" si="31"/>
        <v>-0.28952470388768581</v>
      </c>
      <c r="M335">
        <f t="shared" si="32"/>
        <v>-0.28952470388768581</v>
      </c>
      <c r="N335" s="13">
        <f t="shared" si="33"/>
        <v>1.4380896924239917E-4</v>
      </c>
      <c r="O335" s="13">
        <v>1</v>
      </c>
    </row>
    <row r="336" spans="4:15" x14ac:dyDescent="0.4">
      <c r="D336" s="6">
        <v>5.3400000000000096</v>
      </c>
      <c r="E336" s="7">
        <f t="shared" si="28"/>
        <v>-6.6919974233962051E-2</v>
      </c>
      <c r="G336">
        <f t="shared" si="29"/>
        <v>5.4482500115598951</v>
      </c>
      <c r="H336" s="10">
        <f t="shared" si="34"/>
        <v>-0.27410421446230854</v>
      </c>
      <c r="I336">
        <f t="shared" si="30"/>
        <v>-3.2892505735477027</v>
      </c>
      <c r="K336">
        <f t="shared" si="31"/>
        <v>-0.28623098450465567</v>
      </c>
      <c r="M336">
        <f t="shared" si="32"/>
        <v>-0.28623098450465567</v>
      </c>
      <c r="N336" s="13">
        <f t="shared" si="33"/>
        <v>1.4705855165996794E-4</v>
      </c>
      <c r="O336" s="13">
        <v>1</v>
      </c>
    </row>
    <row r="337" spans="4:15" x14ac:dyDescent="0.4">
      <c r="D337" s="6">
        <v>5.3600000000000101</v>
      </c>
      <c r="E337" s="7">
        <f t="shared" si="28"/>
        <v>-6.6092543609287013E-2</v>
      </c>
      <c r="G337">
        <f t="shared" si="29"/>
        <v>5.4590304686514814</v>
      </c>
      <c r="H337" s="10">
        <f t="shared" si="34"/>
        <v>-0.27071505862363959</v>
      </c>
      <c r="I337">
        <f t="shared" si="30"/>
        <v>-3.2485807034836753</v>
      </c>
      <c r="K337">
        <f t="shared" si="31"/>
        <v>-0.28297466436423646</v>
      </c>
      <c r="M337">
        <f t="shared" si="32"/>
        <v>-0.28297466436423646</v>
      </c>
      <c r="N337" s="13">
        <f t="shared" si="33"/>
        <v>1.502979329148757E-4</v>
      </c>
      <c r="O337" s="13">
        <v>1</v>
      </c>
    </row>
    <row r="338" spans="4:15" x14ac:dyDescent="0.4">
      <c r="D338" s="6">
        <v>5.3800000000000097</v>
      </c>
      <c r="E338" s="7">
        <f t="shared" si="28"/>
        <v>-6.5274606361313076E-2</v>
      </c>
      <c r="G338">
        <f t="shared" si="29"/>
        <v>5.4698109257430678</v>
      </c>
      <c r="H338" s="10">
        <f t="shared" si="34"/>
        <v>-0.26736478765593835</v>
      </c>
      <c r="I338">
        <f t="shared" si="30"/>
        <v>-3.20837745187126</v>
      </c>
      <c r="K338">
        <f t="shared" si="31"/>
        <v>-0.27975532186792662</v>
      </c>
      <c r="M338">
        <f t="shared" si="32"/>
        <v>-0.27975532186792662</v>
      </c>
      <c r="N338" s="13">
        <f t="shared" si="33"/>
        <v>1.5352533805845176E-4</v>
      </c>
      <c r="O338" s="13">
        <v>1</v>
      </c>
    </row>
    <row r="339" spans="4:15" x14ac:dyDescent="0.4">
      <c r="D339" s="6">
        <v>5.4000000000000101</v>
      </c>
      <c r="E339" s="7">
        <f t="shared" ref="E339:E402" si="35">-(1+D339+$E$5*D339^3)*EXP(-D339)</f>
        <v>-6.4466063110098726E-2</v>
      </c>
      <c r="G339">
        <f t="shared" si="29"/>
        <v>5.4805913828346533</v>
      </c>
      <c r="H339" s="10">
        <f t="shared" si="34"/>
        <v>-0.26405299449896441</v>
      </c>
      <c r="I339">
        <f t="shared" si="30"/>
        <v>-3.1686359339875727</v>
      </c>
      <c r="K339">
        <f t="shared" si="31"/>
        <v>-0.27657254005346965</v>
      </c>
      <c r="M339">
        <f t="shared" si="32"/>
        <v>-0.27657254005346965</v>
      </c>
      <c r="N339" s="13">
        <f t="shared" si="33"/>
        <v>1.5673902089133194E-4</v>
      </c>
      <c r="O339" s="13">
        <v>1</v>
      </c>
    </row>
    <row r="340" spans="4:15" x14ac:dyDescent="0.4">
      <c r="D340" s="6">
        <v>5.4200000000000097</v>
      </c>
      <c r="E340" s="7">
        <f t="shared" si="35"/>
        <v>-6.3666815421909828E-2</v>
      </c>
      <c r="G340">
        <f t="shared" ref="G340:G403" si="36">$E$11*(D340/$E$12+1)</f>
        <v>5.4913718399262397</v>
      </c>
      <c r="H340" s="10">
        <f t="shared" si="34"/>
        <v>-0.26077927596814265</v>
      </c>
      <c r="I340">
        <f t="shared" ref="I340:I403" si="37">H340*$E$6</f>
        <v>-3.1293513116177119</v>
      </c>
      <c r="K340">
        <f t="shared" ref="K340:K403" si="38">$L$9*$L$6*EXP(-$L$4*(G340/$L$10-1))+6*$L$6*EXP(-$L$4*(SQRT(2)*G340/$L$10-1))+24*$L$6*EXP(-$L$4*(SQRT(3)*G340/$L$10-1))+12*$L$6*EXP(-$L$4*(SQRT(4)*G340/$L$10-1))-SQRT($L$9*$L$7^2*EXP(-2*$L$5*(G340/$L$10-1))+6*$L$7^2*EXP(-2*$L$5*(SQRT(2)*G340/$L$10-1))+24*$L$7^2*EXP(-2*$L$5*(SQRT(3)*G340/$L$10-1))+12*$L$7^2*EXP(-2*$L$5*(SQRT(4)*G340/$L$10-1)))</f>
        <v>-0.27342590654808163</v>
      </c>
      <c r="M340">
        <f t="shared" ref="M340:M403" si="39">$L$9*$O$6*EXP(-$O$4*(G340/$L$10-1))+6*$O$6*EXP(-$O$4*(SQRT(2)*G340/$L$10-1))+24*$O$6*EXP(-$O$4*(SQRT(3)*G340/$L$10-1))+12*$O$6*EXP(-$O$4*(SQRT(4)*G340/$L$10-1))-SQRT($L$9*$O$7^2*EXP(-2*$O$5*(G340/$L$10-1))+6*$O$7^2*EXP(-2*$O$5*(SQRT(2)*G340/$L$10-1))+24*$O$7^2*EXP(-2*$O$5*(SQRT(3)*G340/$L$10-1))+12*$O$7^2*EXP(-2*$O$5*(SQRT(4)*G340/$L$10-1)))</f>
        <v>-0.27342590654808163</v>
      </c>
      <c r="N340" s="13">
        <f t="shared" ref="N340:N403" si="40">(M340-H340)^2*O340</f>
        <v>1.5993726502544768E-4</v>
      </c>
      <c r="O340" s="13">
        <v>1</v>
      </c>
    </row>
    <row r="341" spans="4:15" x14ac:dyDescent="0.4">
      <c r="D341" s="6">
        <v>5.4400000000000102</v>
      </c>
      <c r="E341" s="7">
        <f t="shared" si="35"/>
        <v>-6.2876765800453399E-2</v>
      </c>
      <c r="G341">
        <f t="shared" si="36"/>
        <v>5.5021522970178252</v>
      </c>
      <c r="H341" s="10">
        <f t="shared" ref="H341:H404" si="41">-(-$B$4)*(1+D341+$E$5*D341^3)*EXP(-D341)</f>
        <v>-0.25754323271865709</v>
      </c>
      <c r="I341">
        <f t="shared" si="37"/>
        <v>-3.0905187926238851</v>
      </c>
      <c r="K341">
        <f t="shared" si="38"/>
        <v>-0.2703150135219981</v>
      </c>
      <c r="M341">
        <f t="shared" si="39"/>
        <v>-0.2703150135219981</v>
      </c>
      <c r="N341" s="13">
        <f t="shared" si="40"/>
        <v>1.6311838488859007E-4</v>
      </c>
      <c r="O341" s="13">
        <v>1</v>
      </c>
    </row>
    <row r="342" spans="4:15" x14ac:dyDescent="0.4">
      <c r="D342" s="6">
        <v>5.4600000000000097</v>
      </c>
      <c r="E342" s="7">
        <f t="shared" si="35"/>
        <v>-6.2095817678206995E-2</v>
      </c>
      <c r="G342">
        <f t="shared" si="36"/>
        <v>5.5129327541094115</v>
      </c>
      <c r="H342" s="10">
        <f t="shared" si="41"/>
        <v>-0.25434446920993586</v>
      </c>
      <c r="I342">
        <f t="shared" si="37"/>
        <v>-3.0521336305192301</v>
      </c>
      <c r="K342">
        <f t="shared" si="38"/>
        <v>-0.26723945764234563</v>
      </c>
      <c r="M342">
        <f t="shared" si="39"/>
        <v>-0.26723945764234563</v>
      </c>
      <c r="N342" s="13">
        <f t="shared" si="40"/>
        <v>1.662807266719818E-4</v>
      </c>
      <c r="O342" s="13">
        <v>1</v>
      </c>
    </row>
    <row r="343" spans="4:15" x14ac:dyDescent="0.4">
      <c r="D343" s="6">
        <v>5.4800000000000102</v>
      </c>
      <c r="E343" s="7">
        <f t="shared" si="35"/>
        <v>-6.1323875407841733E-2</v>
      </c>
      <c r="G343">
        <f t="shared" si="36"/>
        <v>5.5237132112009979</v>
      </c>
      <c r="H343" s="10">
        <f t="shared" si="41"/>
        <v>-0.25118259367051976</v>
      </c>
      <c r="I343">
        <f t="shared" si="37"/>
        <v>-3.0141911240462371</v>
      </c>
      <c r="K343">
        <f t="shared" si="38"/>
        <v>-0.26419884002734001</v>
      </c>
      <c r="M343">
        <f t="shared" si="39"/>
        <v>-0.26419884002734001</v>
      </c>
      <c r="N343" s="13">
        <f t="shared" si="40"/>
        <v>1.694226692214364E-4</v>
      </c>
      <c r="O343" s="13">
        <v>1</v>
      </c>
    </row>
    <row r="344" spans="4:15" x14ac:dyDescent="0.4">
      <c r="D344" s="6">
        <v>5.5000000000000098</v>
      </c>
      <c r="E344" s="7">
        <f t="shared" si="35"/>
        <v>-6.0560844253739018E-2</v>
      </c>
      <c r="G344">
        <f t="shared" si="36"/>
        <v>5.5344936682925834</v>
      </c>
      <c r="H344" s="10">
        <f t="shared" si="41"/>
        <v>-0.24805721806331504</v>
      </c>
      <c r="I344">
        <f t="shared" si="37"/>
        <v>-2.9766866167597805</v>
      </c>
      <c r="K344">
        <f t="shared" si="38"/>
        <v>-0.26119276620081489</v>
      </c>
      <c r="M344">
        <f t="shared" si="39"/>
        <v>-0.26119276620081489</v>
      </c>
      <c r="N344" s="13">
        <f t="shared" si="40"/>
        <v>1.7254262487257556E-4</v>
      </c>
      <c r="O344" s="13">
        <v>1</v>
      </c>
    </row>
    <row r="345" spans="4:15" x14ac:dyDescent="0.4">
      <c r="D345" s="6">
        <v>5.5200000000000102</v>
      </c>
      <c r="E345" s="7">
        <f t="shared" si="35"/>
        <v>-5.980663038359859E-2</v>
      </c>
      <c r="G345">
        <f t="shared" si="36"/>
        <v>5.5452741253841706</v>
      </c>
      <c r="H345" s="10">
        <f t="shared" si="41"/>
        <v>-0.24496795805121982</v>
      </c>
      <c r="I345">
        <f t="shared" si="37"/>
        <v>-2.9396154966146377</v>
      </c>
      <c r="K345">
        <f t="shared" si="38"/>
        <v>-0.2582208460470844</v>
      </c>
      <c r="M345">
        <f t="shared" si="39"/>
        <v>-0.2582208460470844</v>
      </c>
      <c r="N345" s="13">
        <f t="shared" si="40"/>
        <v>1.7563904023093138E-4</v>
      </c>
      <c r="O345" s="13">
        <v>1</v>
      </c>
    </row>
    <row r="346" spans="4:15" x14ac:dyDescent="0.4">
      <c r="D346" s="6">
        <v>5.5400000000000098</v>
      </c>
      <c r="E346" s="7">
        <f t="shared" si="35"/>
        <v>-5.9061140860138243E-2</v>
      </c>
      <c r="G346">
        <f t="shared" si="36"/>
        <v>5.5560545824757561</v>
      </c>
      <c r="H346" s="10">
        <f t="shared" si="41"/>
        <v>-0.24191443296312623</v>
      </c>
      <c r="I346">
        <f t="shared" si="37"/>
        <v>-2.9029731955575149</v>
      </c>
      <c r="K346">
        <f t="shared" si="38"/>
        <v>-0.25528269376614232</v>
      </c>
      <c r="M346">
        <f t="shared" si="39"/>
        <v>-0.25528269376614232</v>
      </c>
      <c r="N346" s="13">
        <f t="shared" si="40"/>
        <v>1.7871039689745642E-4</v>
      </c>
      <c r="O346" s="13">
        <v>1</v>
      </c>
    </row>
    <row r="347" spans="4:15" x14ac:dyDescent="0.4">
      <c r="D347" s="6">
        <v>5.5600000000000103</v>
      </c>
      <c r="E347" s="7">
        <f t="shared" si="35"/>
        <v>-5.8324283632882924E-2</v>
      </c>
      <c r="G347">
        <f t="shared" si="36"/>
        <v>5.5668350395673425</v>
      </c>
      <c r="H347" s="10">
        <f t="shared" si="41"/>
        <v>-0.23889626576028847</v>
      </c>
      <c r="I347">
        <f t="shared" si="37"/>
        <v>-2.8667551891234617</v>
      </c>
      <c r="K347">
        <f t="shared" si="38"/>
        <v>-0.25237792782919477</v>
      </c>
      <c r="M347">
        <f t="shared" si="39"/>
        <v>-0.25237792782919477</v>
      </c>
      <c r="N347" s="13">
        <f t="shared" si="40"/>
        <v>1.8175521214018698E-4</v>
      </c>
      <c r="O347" s="13">
        <v>1</v>
      </c>
    </row>
    <row r="348" spans="4:15" x14ac:dyDescent="0.4">
      <c r="D348" s="6">
        <v>5.5800000000000098</v>
      </c>
      <c r="E348" s="7">
        <f t="shared" si="35"/>
        <v>-5.7595967530043091E-2</v>
      </c>
      <c r="G348">
        <f t="shared" si="36"/>
        <v>5.5776154966589289</v>
      </c>
      <c r="H348" s="10">
        <f t="shared" si="41"/>
        <v>-0.2359130830030565</v>
      </c>
      <c r="I348">
        <f t="shared" si="37"/>
        <v>-2.8309569960366781</v>
      </c>
      <c r="K348">
        <f t="shared" si="38"/>
        <v>-0.24950617093454089</v>
      </c>
      <c r="M348">
        <f t="shared" si="39"/>
        <v>-0.24950617093454089</v>
      </c>
      <c r="N348" s="13">
        <f t="shared" si="40"/>
        <v>1.8477203951306666E-4</v>
      </c>
      <c r="O348" s="13">
        <v>1</v>
      </c>
    </row>
    <row r="349" spans="4:15" x14ac:dyDescent="0.4">
      <c r="D349" s="6">
        <v>5.6000000000000103</v>
      </c>
      <c r="E349" s="7">
        <f t="shared" si="35"/>
        <v>-5.6876102250480294E-2</v>
      </c>
      <c r="G349">
        <f t="shared" si="36"/>
        <v>5.5883959537505152</v>
      </c>
      <c r="H349" s="10">
        <f t="shared" si="41"/>
        <v>-0.23296451481796729</v>
      </c>
      <c r="I349">
        <f t="shared" si="37"/>
        <v>-2.7955741778156074</v>
      </c>
      <c r="K349">
        <f t="shared" si="38"/>
        <v>-0.24666704996378833</v>
      </c>
      <c r="M349">
        <f t="shared" si="39"/>
        <v>-0.24666704996378833</v>
      </c>
      <c r="N349" s="13">
        <f t="shared" si="40"/>
        <v>1.8775946942246077E-4</v>
      </c>
      <c r="O349" s="13">
        <v>1</v>
      </c>
    </row>
    <row r="350" spans="4:15" x14ac:dyDescent="0.4">
      <c r="D350" s="6">
        <v>5.6200000000000099</v>
      </c>
      <c r="E350" s="7">
        <f t="shared" si="35"/>
        <v>-5.6164598355760029E-2</v>
      </c>
      <c r="G350">
        <f t="shared" si="36"/>
        <v>5.5991764108421007</v>
      </c>
      <c r="H350" s="10">
        <f t="shared" si="41"/>
        <v>-0.2300501948651931</v>
      </c>
      <c r="I350">
        <f t="shared" si="37"/>
        <v>-2.7606023383823173</v>
      </c>
      <c r="K350">
        <f t="shared" si="38"/>
        <v>-0.24386019593841704</v>
      </c>
      <c r="M350">
        <f t="shared" si="39"/>
        <v>-0.24386019593841704</v>
      </c>
      <c r="N350" s="13">
        <f t="shared" si="40"/>
        <v>1.9071612964244647E-4</v>
      </c>
      <c r="O350" s="13">
        <v>1</v>
      </c>
    </row>
    <row r="351" spans="4:15" x14ac:dyDescent="0.4">
      <c r="D351" s="6">
        <v>5.6400000000000103</v>
      </c>
      <c r="E351" s="7">
        <f t="shared" si="35"/>
        <v>-5.5461367262289459E-2</v>
      </c>
      <c r="G351">
        <f t="shared" si="36"/>
        <v>5.609956867933688</v>
      </c>
      <c r="H351" s="10">
        <f t="shared" si="41"/>
        <v>-0.22716976030633765</v>
      </c>
      <c r="I351">
        <f t="shared" si="37"/>
        <v>-2.7260371236760519</v>
      </c>
      <c r="K351">
        <f t="shared" si="38"/>
        <v>-0.24108524397668563</v>
      </c>
      <c r="M351">
        <f t="shared" si="39"/>
        <v>-0.24108524397668563</v>
      </c>
      <c r="N351" s="13">
        <f t="shared" si="40"/>
        <v>1.9364068577972123E-4</v>
      </c>
      <c r="O351" s="13">
        <v>1</v>
      </c>
    </row>
    <row r="352" spans="4:15" x14ac:dyDescent="0.4">
      <c r="D352" s="6">
        <v>5.6600000000000099</v>
      </c>
      <c r="E352" s="7">
        <f t="shared" si="35"/>
        <v>-5.4766321233540263E-2</v>
      </c>
      <c r="G352">
        <f t="shared" si="36"/>
        <v>5.6207373250252735</v>
      </c>
      <c r="H352" s="10">
        <f t="shared" si="41"/>
        <v>-0.22432285177258091</v>
      </c>
      <c r="I352">
        <f t="shared" si="37"/>
        <v>-2.6918742212709708</v>
      </c>
      <c r="K352">
        <f t="shared" si="38"/>
        <v>-0.23834183325088781</v>
      </c>
      <c r="M352">
        <f t="shared" si="39"/>
        <v>-0.23834183325088781</v>
      </c>
      <c r="N352" s="13">
        <f t="shared" si="40"/>
        <v>1.9653184168911213E-4</v>
      </c>
      <c r="O352" s="13">
        <v>1</v>
      </c>
    </row>
    <row r="353" spans="4:15" x14ac:dyDescent="0.4">
      <c r="D353" s="6">
        <v>5.6800000000000104</v>
      </c>
      <c r="E353" s="7">
        <f t="shared" si="35"/>
        <v>-5.4079373372354113E-2</v>
      </c>
      <c r="G353">
        <f t="shared" si="36"/>
        <v>5.6315177821168598</v>
      </c>
      <c r="H353" s="10">
        <f t="shared" si="41"/>
        <v>-0.22150911333316245</v>
      </c>
      <c r="I353">
        <f t="shared" si="37"/>
        <v>-2.6581093599979493</v>
      </c>
      <c r="K353">
        <f t="shared" si="38"/>
        <v>-0.23562960694494994</v>
      </c>
      <c r="M353">
        <f t="shared" si="39"/>
        <v>-0.23562960694494994</v>
      </c>
      <c r="N353" s="13">
        <f t="shared" si="40"/>
        <v>1.9938833984053142E-4</v>
      </c>
      <c r="O353" s="13">
        <v>1</v>
      </c>
    </row>
    <row r="354" spans="4:15" x14ac:dyDescent="0.4">
      <c r="D354" s="6">
        <v>5.7000000000000099</v>
      </c>
      <c r="E354" s="7">
        <f t="shared" si="35"/>
        <v>-5.3400437613331062E-2</v>
      </c>
      <c r="G354">
        <f t="shared" si="36"/>
        <v>5.6422982392084462</v>
      </c>
      <c r="H354" s="10">
        <f t="shared" si="41"/>
        <v>-0.21872819246420402</v>
      </c>
      <c r="I354">
        <f t="shared" si="37"/>
        <v>-2.6247383095704482</v>
      </c>
      <c r="K354">
        <f t="shared" si="38"/>
        <v>-0.23294821221238507</v>
      </c>
      <c r="M354">
        <f t="shared" si="39"/>
        <v>-0.23294821221238507</v>
      </c>
      <c r="N354" s="13">
        <f t="shared" si="40"/>
        <v>2.0220896163865892E-4</v>
      </c>
      <c r="O354" s="13">
        <v>1</v>
      </c>
    </row>
    <row r="355" spans="4:15" x14ac:dyDescent="0.4">
      <c r="D355" s="6">
        <v>5.7200000000000104</v>
      </c>
      <c r="E355" s="7">
        <f t="shared" si="35"/>
        <v>-5.272942871529851E-2</v>
      </c>
      <c r="G355">
        <f t="shared" si="36"/>
        <v>5.6530786963000326</v>
      </c>
      <c r="H355" s="10">
        <f t="shared" si="41"/>
        <v>-0.21597974001786269</v>
      </c>
      <c r="I355">
        <f t="shared" si="37"/>
        <v>-2.5917568802143522</v>
      </c>
      <c r="K355">
        <f t="shared" si="38"/>
        <v>-0.23029730013458918</v>
      </c>
      <c r="M355">
        <f t="shared" si="39"/>
        <v>-0.23029730013458918</v>
      </c>
      <c r="N355" s="13">
        <f t="shared" si="40"/>
        <v>2.0499252769607724E-4</v>
      </c>
      <c r="O355" s="13">
        <v>1</v>
      </c>
    </row>
    <row r="356" spans="4:15" x14ac:dyDescent="0.4">
      <c r="D356" s="6">
        <v>5.74000000000001</v>
      </c>
      <c r="E356" s="7">
        <f t="shared" si="35"/>
        <v>-5.2066262253860671E-2</v>
      </c>
      <c r="G356">
        <f t="shared" si="36"/>
        <v>5.6638591533916181</v>
      </c>
      <c r="H356" s="10">
        <f t="shared" si="41"/>
        <v>-0.2132634101918133</v>
      </c>
      <c r="I356">
        <f t="shared" si="37"/>
        <v>-2.5591609223017597</v>
      </c>
      <c r="K356">
        <f t="shared" si="38"/>
        <v>-0.22767652567949087</v>
      </c>
      <c r="M356">
        <f t="shared" si="39"/>
        <v>-0.22767652567949087</v>
      </c>
      <c r="N356" s="13">
        <f t="shared" si="40"/>
        <v>2.0773789806113101E-4</v>
      </c>
      <c r="O356" s="13">
        <v>1</v>
      </c>
    </row>
    <row r="357" spans="4:15" x14ac:dyDescent="0.4">
      <c r="D357" s="6">
        <v>5.7600000000000096</v>
      </c>
      <c r="E357" s="7">
        <f t="shared" si="35"/>
        <v>-5.1410854614026585E-2</v>
      </c>
      <c r="G357">
        <f t="shared" si="36"/>
        <v>5.6746396104832044</v>
      </c>
      <c r="H357" s="10">
        <f t="shared" si="41"/>
        <v>-0.21057886049905292</v>
      </c>
      <c r="I357">
        <f t="shared" si="37"/>
        <v>-2.5269463259886349</v>
      </c>
      <c r="K357">
        <f t="shared" si="38"/>
        <v>-0.22508554766054942</v>
      </c>
      <c r="M357">
        <f t="shared" si="39"/>
        <v>-0.22508554766054942</v>
      </c>
      <c r="N357" s="13">
        <f t="shared" si="40"/>
        <v>2.104439724015274E-4</v>
      </c>
      <c r="O357" s="13">
        <v>1</v>
      </c>
    </row>
    <row r="358" spans="4:15" x14ac:dyDescent="0.4">
      <c r="D358" s="6">
        <v>5.78000000000001</v>
      </c>
      <c r="E358" s="7">
        <f t="shared" si="35"/>
        <v>-5.0763122982916263E-2</v>
      </c>
      <c r="G358">
        <f t="shared" si="36"/>
        <v>5.6854200675747908</v>
      </c>
      <c r="H358" s="10">
        <f t="shared" si="41"/>
        <v>-0.20792575173802499</v>
      </c>
      <c r="I358">
        <f t="shared" si="37"/>
        <v>-2.4951090208563</v>
      </c>
      <c r="K358">
        <f t="shared" si="38"/>
        <v>-0.22252402869610424</v>
      </c>
      <c r="M358">
        <f t="shared" si="39"/>
        <v>-0.22252402869610424</v>
      </c>
      <c r="N358" s="13">
        <f t="shared" si="40"/>
        <v>2.1310969014478752E-4</v>
      </c>
      <c r="O358" s="13">
        <v>1</v>
      </c>
    </row>
    <row r="359" spans="4:15" x14ac:dyDescent="0.4">
      <c r="D359" s="6">
        <v>5.8000000000000096</v>
      </c>
      <c r="E359" s="7">
        <f t="shared" si="35"/>
        <v>-5.0122985342543551E-2</v>
      </c>
      <c r="G359">
        <f t="shared" si="36"/>
        <v>5.6962005246663763</v>
      </c>
      <c r="H359" s="10">
        <f t="shared" si="41"/>
        <v>-0.20530374796305839</v>
      </c>
      <c r="I359">
        <f t="shared" si="37"/>
        <v>-2.4636449755567007</v>
      </c>
      <c r="K359">
        <f t="shared" si="38"/>
        <v>-0.21999163516907336</v>
      </c>
      <c r="M359">
        <f t="shared" si="39"/>
        <v>-0.21999163516907336</v>
      </c>
      <c r="N359" s="13">
        <f t="shared" si="40"/>
        <v>2.1573403057661812E-4</v>
      </c>
      <c r="O359" s="13">
        <v>1</v>
      </c>
    </row>
    <row r="360" spans="4:15" x14ac:dyDescent="0.4">
      <c r="D360" s="6">
        <v>5.8200000000000101</v>
      </c>
      <c r="E360" s="7">
        <f t="shared" si="35"/>
        <v>-4.9490360462674458E-2</v>
      </c>
      <c r="G360">
        <f t="shared" si="36"/>
        <v>5.7069809817579626</v>
      </c>
      <c r="H360" s="10">
        <f t="shared" si="41"/>
        <v>-0.20271251645511459</v>
      </c>
      <c r="I360">
        <f t="shared" si="37"/>
        <v>-2.4325501974613752</v>
      </c>
      <c r="K360">
        <f t="shared" si="38"/>
        <v>-0.21748803718700307</v>
      </c>
      <c r="M360">
        <f t="shared" si="39"/>
        <v>-0.21748803718700307</v>
      </c>
      <c r="N360" s="13">
        <f t="shared" si="40"/>
        <v>2.1831601289846631E-4</v>
      </c>
      <c r="O360" s="13">
        <v>1</v>
      </c>
    </row>
    <row r="361" spans="4:15" x14ac:dyDescent="0.4">
      <c r="D361" s="6">
        <v>5.8400000000000096</v>
      </c>
      <c r="E361" s="7">
        <f t="shared" si="35"/>
        <v>-4.8865167893760567E-2</v>
      </c>
      <c r="G361">
        <f t="shared" si="36"/>
        <v>5.7177614388495481</v>
      </c>
      <c r="H361" s="10">
        <f t="shared" si="41"/>
        <v>-0.20015172769284328</v>
      </c>
      <c r="I361">
        <f t="shared" si="37"/>
        <v>-2.4018207323141194</v>
      </c>
      <c r="K361">
        <f t="shared" si="38"/>
        <v>-0.21501290854246669</v>
      </c>
      <c r="M361">
        <f t="shared" si="39"/>
        <v>-0.21501290854246669</v>
      </c>
      <c r="N361" s="13">
        <f t="shared" si="40"/>
        <v>2.2085469624521332E-4</v>
      </c>
      <c r="O361" s="13">
        <v>1</v>
      </c>
    </row>
    <row r="362" spans="4:15" x14ac:dyDescent="0.4">
      <c r="D362" s="6">
        <v>5.8600000000000101</v>
      </c>
      <c r="E362" s="7">
        <f t="shared" si="35"/>
        <v>-4.8247327959945414E-2</v>
      </c>
      <c r="G362">
        <f t="shared" si="36"/>
        <v>5.7285418959411345</v>
      </c>
      <c r="H362" s="10">
        <f t="shared" si="41"/>
        <v>-0.19762105532393642</v>
      </c>
      <c r="I362">
        <f t="shared" si="37"/>
        <v>-2.3714526638872373</v>
      </c>
      <c r="K362">
        <f t="shared" si="38"/>
        <v>-0.21256592667381408</v>
      </c>
      <c r="M362">
        <f t="shared" si="39"/>
        <v>-0.21256592667381408</v>
      </c>
      <c r="N362" s="13">
        <f t="shared" si="40"/>
        <v>2.233491796643939E-4</v>
      </c>
      <c r="O362" s="13">
        <v>1</v>
      </c>
    </row>
    <row r="363" spans="4:15" x14ac:dyDescent="0.4">
      <c r="D363" s="6">
        <v>5.8800000000000097</v>
      </c>
      <c r="E363" s="7">
        <f t="shared" si="35"/>
        <v>-4.7636761752143937E-2</v>
      </c>
      <c r="G363">
        <f t="shared" si="36"/>
        <v>5.7393223530327209</v>
      </c>
      <c r="H363" s="10">
        <f t="shared" si="41"/>
        <v>-0.19512017613678156</v>
      </c>
      <c r="I363">
        <f t="shared" si="37"/>
        <v>-2.3414421136413788</v>
      </c>
      <c r="K363">
        <f t="shared" si="38"/>
        <v>-0.21014677262626949</v>
      </c>
      <c r="M363">
        <f t="shared" si="39"/>
        <v>-0.21014677262626949</v>
      </c>
      <c r="N363" s="13">
        <f t="shared" si="40"/>
        <v>2.2579860205789086E-4</v>
      </c>
      <c r="O363" s="13">
        <v>1</v>
      </c>
    </row>
    <row r="364" spans="4:15" x14ac:dyDescent="0.4">
      <c r="D364" s="6">
        <v>5.9000000000000101</v>
      </c>
      <c r="E364" s="7">
        <f t="shared" si="35"/>
        <v>-4.703339112119289E-2</v>
      </c>
      <c r="G364">
        <f t="shared" si="36"/>
        <v>5.7501028101243064</v>
      </c>
      <c r="H364" s="10">
        <f t="shared" si="41"/>
        <v>-0.1926487700324061</v>
      </c>
      <c r="I364">
        <f t="shared" si="37"/>
        <v>-2.3117852403888732</v>
      </c>
      <c r="K364">
        <f t="shared" si="38"/>
        <v>-0.20775513101337867</v>
      </c>
      <c r="M364">
        <f t="shared" si="39"/>
        <v>-0.20775513101337867</v>
      </c>
      <c r="N364" s="13">
        <f t="shared" si="40"/>
        <v>2.2820214208745044E-4</v>
      </c>
      <c r="O364" s="13">
        <v>1</v>
      </c>
    </row>
    <row r="365" spans="4:15" x14ac:dyDescent="0.4">
      <c r="D365" s="6">
        <v>5.9200000000000097</v>
      </c>
      <c r="E365" s="7">
        <f t="shared" si="35"/>
        <v>-4.6437138671072083E-2</v>
      </c>
      <c r="G365">
        <f t="shared" si="36"/>
        <v>5.7608832672158927</v>
      </c>
      <c r="H365" s="10">
        <f t="shared" si="41"/>
        <v>-0.19020651999671126</v>
      </c>
      <c r="I365">
        <f t="shared" si="37"/>
        <v>-2.2824782399605352</v>
      </c>
      <c r="K365">
        <f t="shared" si="38"/>
        <v>-0.20539068997880314</v>
      </c>
      <c r="M365">
        <f t="shared" si="39"/>
        <v>-0.20539068997880314</v>
      </c>
      <c r="N365" s="13">
        <f t="shared" si="40"/>
        <v>2.3055901804506005E-4</v>
      </c>
      <c r="O365" s="13">
        <v>1</v>
      </c>
    </row>
    <row r="366" spans="4:15" x14ac:dyDescent="0.4">
      <c r="D366" s="6">
        <v>5.9400000000000102</v>
      </c>
      <c r="E366" s="7">
        <f t="shared" si="35"/>
        <v>-4.5847927752194637E-2</v>
      </c>
      <c r="G366">
        <f t="shared" si="36"/>
        <v>5.7716637243074782</v>
      </c>
      <c r="H366" s="10">
        <f t="shared" si="41"/>
        <v>-0.18779311207298924</v>
      </c>
      <c r="I366">
        <f t="shared" si="37"/>
        <v>-2.253517344875871</v>
      </c>
      <c r="K366">
        <f t="shared" si="38"/>
        <v>-0.20305314115846285</v>
      </c>
      <c r="M366">
        <f t="shared" si="39"/>
        <v>-0.20305314115846285</v>
      </c>
      <c r="N366" s="13">
        <f t="shared" si="40"/>
        <v>2.328684876895005E-4</v>
      </c>
      <c r="O366" s="13">
        <v>1</v>
      </c>
    </row>
    <row r="367" spans="4:15" x14ac:dyDescent="0.4">
      <c r="D367" s="6">
        <v>5.9600000000000097</v>
      </c>
      <c r="E367" s="7">
        <f t="shared" si="35"/>
        <v>-4.5265682454765969E-2</v>
      </c>
      <c r="G367">
        <f t="shared" si="36"/>
        <v>5.7824441813990646</v>
      </c>
      <c r="H367" s="10">
        <f t="shared" si="41"/>
        <v>-0.18540823533472139</v>
      </c>
      <c r="I367">
        <f t="shared" si="37"/>
        <v>-2.2248988240166567</v>
      </c>
      <c r="K367">
        <f t="shared" si="38"/>
        <v>-0.20074217964302429</v>
      </c>
      <c r="M367">
        <f t="shared" si="39"/>
        <v>-0.20074217964302429</v>
      </c>
      <c r="N367" s="13">
        <f t="shared" si="40"/>
        <v>2.3512984805013488E-4</v>
      </c>
      <c r="O367" s="13">
        <v>1</v>
      </c>
    </row>
    <row r="368" spans="4:15" x14ac:dyDescent="0.4">
      <c r="D368" s="6">
        <v>5.9800000000000102</v>
      </c>
      <c r="E368" s="7">
        <f t="shared" si="35"/>
        <v>-4.4690327602209826E-2</v>
      </c>
      <c r="G368">
        <f t="shared" si="36"/>
        <v>5.7932246384906509</v>
      </c>
      <c r="H368" s="10">
        <f t="shared" si="41"/>
        <v>-0.18305158185865145</v>
      </c>
      <c r="I368">
        <f t="shared" si="37"/>
        <v>-2.1966189823038174</v>
      </c>
      <c r="K368">
        <f t="shared" si="38"/>
        <v>-0.19845750394073403</v>
      </c>
      <c r="M368">
        <f t="shared" si="39"/>
        <v>-0.19845750394073403</v>
      </c>
      <c r="N368" s="13">
        <f t="shared" si="40"/>
        <v>2.3734243519919963E-4</v>
      </c>
      <c r="O368" s="13">
        <v>1</v>
      </c>
    </row>
    <row r="369" spans="4:15" x14ac:dyDescent="0.4">
      <c r="D369" s="6">
        <v>6.0000000000000098</v>
      </c>
      <c r="E369" s="7">
        <f t="shared" si="35"/>
        <v>-4.4121788744660898E-2</v>
      </c>
      <c r="G369">
        <f t="shared" si="36"/>
        <v>5.8040050955822364</v>
      </c>
      <c r="H369" s="10">
        <f t="shared" si="41"/>
        <v>-0.18072284669813107</v>
      </c>
      <c r="I369">
        <f t="shared" si="37"/>
        <v>-2.1686741603775728</v>
      </c>
      <c r="K369">
        <f t="shared" si="38"/>
        <v>-0.19619881594059715</v>
      </c>
      <c r="M369">
        <f t="shared" si="39"/>
        <v>-0.19619881594059715</v>
      </c>
      <c r="N369" s="13">
        <f t="shared" si="40"/>
        <v>2.3950562399375618E-4</v>
      </c>
      <c r="O369" s="13">
        <v>1</v>
      </c>
    </row>
    <row r="370" spans="4:15" x14ac:dyDescent="0.4">
      <c r="D370" s="6">
        <v>6.0200000000000102</v>
      </c>
      <c r="E370" s="7">
        <f t="shared" si="35"/>
        <v>-4.3559992152522722E-2</v>
      </c>
      <c r="G370">
        <f t="shared" si="36"/>
        <v>5.8147855526738228</v>
      </c>
      <c r="H370" s="10">
        <f t="shared" si="41"/>
        <v>-0.17842172785673308</v>
      </c>
      <c r="I370">
        <f t="shared" si="37"/>
        <v>-2.141060734280797</v>
      </c>
      <c r="K370">
        <f t="shared" si="38"/>
        <v>-0.19396582087589787</v>
      </c>
      <c r="M370">
        <f t="shared" si="39"/>
        <v>-0.19396582087589787</v>
      </c>
      <c r="N370" s="13">
        <f t="shared" si="40"/>
        <v>2.4161882778844755E-4</v>
      </c>
      <c r="O370" s="13">
        <v>1</v>
      </c>
    </row>
    <row r="371" spans="4:15" x14ac:dyDescent="0.4">
      <c r="D371" s="6">
        <v>6.0400000000000098</v>
      </c>
      <c r="E371" s="7">
        <f t="shared" si="35"/>
        <v>-4.3004864810090089E-2</v>
      </c>
      <c r="G371">
        <f t="shared" si="36"/>
        <v>5.8255660097654092</v>
      </c>
      <c r="H371" s="10">
        <f t="shared" si="41"/>
        <v>-0.176147926262129</v>
      </c>
      <c r="I371">
        <f t="shared" si="37"/>
        <v>-2.1137751151455477</v>
      </c>
      <c r="K371">
        <f t="shared" si="38"/>
        <v>-0.19175822728806302</v>
      </c>
      <c r="M371">
        <f t="shared" si="39"/>
        <v>-0.19175822728806302</v>
      </c>
      <c r="N371" s="13">
        <f t="shared" si="40"/>
        <v>2.4368149812027689E-4</v>
      </c>
      <c r="O371" s="13">
        <v>1</v>
      </c>
    </row>
    <row r="372" spans="4:15" x14ac:dyDescent="0.4">
      <c r="D372" s="6">
        <v>6.0600000000000103</v>
      </c>
      <c r="E372" s="7">
        <f t="shared" si="35"/>
        <v>-4.2456334409234686E-2</v>
      </c>
      <c r="G372">
        <f t="shared" si="36"/>
        <v>5.8363464668569955</v>
      </c>
      <c r="H372" s="10">
        <f t="shared" si="41"/>
        <v>-0.17390114574022528</v>
      </c>
      <c r="I372">
        <f t="shared" si="37"/>
        <v>-2.0868137488827032</v>
      </c>
      <c r="K372">
        <f t="shared" si="38"/>
        <v>-0.18957574699086502</v>
      </c>
      <c r="M372">
        <f t="shared" si="39"/>
        <v>-0.18957574699086502</v>
      </c>
      <c r="N372" s="13">
        <f t="shared" si="40"/>
        <v>2.4569312436655694E-4</v>
      </c>
      <c r="O372" s="13">
        <v>1</v>
      </c>
    </row>
    <row r="373" spans="4:15" x14ac:dyDescent="0.4">
      <c r="D373" s="6">
        <v>6.0800000000000098</v>
      </c>
      <c r="E373" s="7">
        <f t="shared" si="35"/>
        <v>-4.1914329343153651E-2</v>
      </c>
      <c r="G373">
        <f t="shared" si="36"/>
        <v>5.847126923948581</v>
      </c>
      <c r="H373" s="10">
        <f t="shared" si="41"/>
        <v>-0.17168109298955739</v>
      </c>
      <c r="I373">
        <f t="shared" si="37"/>
        <v>-2.0601731158746888</v>
      </c>
      <c r="K373">
        <f t="shared" si="38"/>
        <v>-0.18741809503496626</v>
      </c>
      <c r="M373">
        <f t="shared" si="39"/>
        <v>-0.18741809503496626</v>
      </c>
      <c r="N373" s="13">
        <f t="shared" si="40"/>
        <v>2.47653233377203E-4</v>
      </c>
      <c r="O373" s="13">
        <v>1</v>
      </c>
    </row>
    <row r="374" spans="4:15" x14ac:dyDescent="0.4">
      <c r="D374" s="6">
        <v>6.1000000000000103</v>
      </c>
      <c r="E374" s="7">
        <f t="shared" si="35"/>
        <v>-4.1378778700179281E-2</v>
      </c>
      <c r="G374">
        <f t="shared" si="36"/>
        <v>5.8579073810401683</v>
      </c>
      <c r="H374" s="10">
        <f t="shared" si="41"/>
        <v>-0.16948747755593432</v>
      </c>
      <c r="I374">
        <f t="shared" si="37"/>
        <v>-2.033849730671212</v>
      </c>
      <c r="K374">
        <f t="shared" si="38"/>
        <v>-0.18528498967279686</v>
      </c>
      <c r="M374">
        <f t="shared" si="39"/>
        <v>-0.18528498967279686</v>
      </c>
      <c r="N374" s="13">
        <f t="shared" si="40"/>
        <v>2.4956138908241855E-4</v>
      </c>
      <c r="O374" s="13">
        <v>1</v>
      </c>
    </row>
    <row r="375" spans="4:15" x14ac:dyDescent="0.4">
      <c r="D375" s="6">
        <v>6.1200000000000099</v>
      </c>
      <c r="E375" s="7">
        <f t="shared" si="35"/>
        <v>-4.0849612257649701E-2</v>
      </c>
      <c r="G375">
        <f t="shared" si="36"/>
        <v>5.8686878381317538</v>
      </c>
      <c r="H375" s="10">
        <f t="shared" si="41"/>
        <v>-0.16732001180733316</v>
      </c>
      <c r="I375">
        <f t="shared" si="37"/>
        <v>-2.0078401416879981</v>
      </c>
      <c r="K375">
        <f t="shared" si="38"/>
        <v>-0.18317615232377454</v>
      </c>
      <c r="M375">
        <f t="shared" si="39"/>
        <v>-0.18317615232377454</v>
      </c>
      <c r="N375" s="13">
        <f t="shared" si="40"/>
        <v>2.5141719207713391E-4</v>
      </c>
      <c r="O375" s="13">
        <v>1</v>
      </c>
    </row>
    <row r="376" spans="4:15" x14ac:dyDescent="0.4">
      <c r="D376" s="6">
        <v>6.1400000000000103</v>
      </c>
      <c r="E376" s="7">
        <f t="shared" si="35"/>
        <v>-4.0326760475839128E-2</v>
      </c>
      <c r="G376">
        <f t="shared" si="36"/>
        <v>5.8794682952233401</v>
      </c>
      <c r="H376" s="10">
        <f t="shared" si="41"/>
        <v>-0.16517841090903707</v>
      </c>
      <c r="I376">
        <f t="shared" si="37"/>
        <v>-1.9821409309084448</v>
      </c>
      <c r="K376">
        <f t="shared" si="38"/>
        <v>-0.18109130753985392</v>
      </c>
      <c r="M376">
        <f t="shared" si="39"/>
        <v>-0.18109130753985392</v>
      </c>
      <c r="N376" s="13">
        <f t="shared" si="40"/>
        <v>2.5322027918306237E-4</v>
      </c>
      <c r="O376" s="13">
        <v>1</v>
      </c>
    </row>
    <row r="377" spans="4:15" x14ac:dyDescent="0.4">
      <c r="D377" s="6">
        <v>6.1600000000000099</v>
      </c>
      <c r="E377" s="7">
        <f t="shared" si="35"/>
        <v>-3.9810154491947129E-2</v>
      </c>
      <c r="G377">
        <f t="shared" si="36"/>
        <v>5.8902487523149265</v>
      </c>
      <c r="H377" s="10">
        <f t="shared" si="41"/>
        <v>-0.16306239279901544</v>
      </c>
      <c r="I377">
        <f t="shared" si="37"/>
        <v>-1.9567487135881851</v>
      </c>
      <c r="K377">
        <f t="shared" si="38"/>
        <v>-0.17903018297141182</v>
      </c>
      <c r="M377">
        <f t="shared" si="39"/>
        <v>-0.17903018297141182</v>
      </c>
      <c r="N377" s="13">
        <f t="shared" si="40"/>
        <v>2.5497032298967855E-4</v>
      </c>
      <c r="O377" s="13">
        <v>1</v>
      </c>
    </row>
    <row r="378" spans="4:15" x14ac:dyDescent="0.4">
      <c r="D378" s="6">
        <v>6.1800000000000104</v>
      </c>
      <c r="E378" s="7">
        <f t="shared" si="35"/>
        <v>-3.9299726114145665E-2</v>
      </c>
      <c r="G378">
        <f t="shared" si="36"/>
        <v>5.9010292094065129</v>
      </c>
      <c r="H378" s="10">
        <f t="shared" si="41"/>
        <v>-0.16097167816354066</v>
      </c>
      <c r="I378">
        <f t="shared" si="37"/>
        <v>-1.931660137962488</v>
      </c>
      <c r="K378">
        <f t="shared" si="38"/>
        <v>-0.17699250933346247</v>
      </c>
      <c r="M378">
        <f t="shared" si="39"/>
        <v>-0.17699250933346247</v>
      </c>
      <c r="N378" s="13">
        <f t="shared" si="40"/>
        <v>2.566670313751383E-4</v>
      </c>
      <c r="O378" s="13">
        <v>1</v>
      </c>
    </row>
    <row r="379" spans="4:15" x14ac:dyDescent="0.4">
      <c r="D379" s="6">
        <v>6.2000000000000099</v>
      </c>
      <c r="E379" s="7">
        <f t="shared" si="35"/>
        <v>-3.8795407815683532E-2</v>
      </c>
      <c r="G379">
        <f t="shared" si="36"/>
        <v>5.9118096664980984</v>
      </c>
      <c r="H379" s="10">
        <f t="shared" si="41"/>
        <v>-0.15890599041303977</v>
      </c>
      <c r="I379">
        <f t="shared" si="37"/>
        <v>-1.9068718849564772</v>
      </c>
      <c r="K379">
        <f t="shared" si="38"/>
        <v>-0.17497802037220392</v>
      </c>
      <c r="M379">
        <f t="shared" si="39"/>
        <v>-0.17497802037220392</v>
      </c>
      <c r="N379" s="13">
        <f t="shared" si="40"/>
        <v>2.5831014700827007E-4</v>
      </c>
      <c r="O379" s="13">
        <v>1</v>
      </c>
    </row>
    <row r="380" spans="4:15" x14ac:dyDescent="0.4">
      <c r="D380" s="6">
        <v>6.2200000000000104</v>
      </c>
      <c r="E380" s="7">
        <f t="shared" si="35"/>
        <v>-3.829713272904673E-2</v>
      </c>
      <c r="G380">
        <f t="shared" si="36"/>
        <v>5.9225901235896856</v>
      </c>
      <c r="H380" s="10">
        <f t="shared" si="41"/>
        <v>-0.15686505565817541</v>
      </c>
      <c r="I380">
        <f t="shared" si="37"/>
        <v>-1.8823806678981048</v>
      </c>
      <c r="K380">
        <f t="shared" si="38"/>
        <v>-0.17298645283188879</v>
      </c>
      <c r="M380">
        <f t="shared" si="39"/>
        <v>-0.17298645283188879</v>
      </c>
      <c r="N380" s="13">
        <f t="shared" si="40"/>
        <v>2.5989944683261395E-4</v>
      </c>
      <c r="O380" s="13">
        <v>1</v>
      </c>
    </row>
    <row r="381" spans="4:15" x14ac:dyDescent="0.4">
      <c r="D381" s="6">
        <v>6.24000000000001</v>
      </c>
      <c r="E381" s="7">
        <f t="shared" si="35"/>
        <v>-3.7804834640174693E-2</v>
      </c>
      <c r="G381">
        <f t="shared" si="36"/>
        <v>5.9333705806812711</v>
      </c>
      <c r="H381" s="10">
        <f t="shared" si="41"/>
        <v>-0.15484860268615555</v>
      </c>
      <c r="I381">
        <f t="shared" si="37"/>
        <v>-1.8581832322338667</v>
      </c>
      <c r="K381">
        <f t="shared" si="38"/>
        <v>-0.1710175464220258</v>
      </c>
      <c r="M381">
        <f t="shared" si="39"/>
        <v>-0.1710175464220258</v>
      </c>
      <c r="N381" s="13">
        <f t="shared" si="40"/>
        <v>2.6143474153373763E-4</v>
      </c>
      <c r="O381" s="13">
        <v>1</v>
      </c>
    </row>
    <row r="382" spans="4:15" x14ac:dyDescent="0.4">
      <c r="D382" s="6">
        <v>6.2600000000000096</v>
      </c>
      <c r="E382" s="7">
        <f t="shared" si="35"/>
        <v>-3.7318447982730638E-2</v>
      </c>
      <c r="G382">
        <f t="shared" si="36"/>
        <v>5.9441510377728566</v>
      </c>
      <c r="H382" s="10">
        <f t="shared" si="41"/>
        <v>-0.15285636293726468</v>
      </c>
      <c r="I382">
        <f t="shared" si="37"/>
        <v>-1.8342763552471761</v>
      </c>
      <c r="K382">
        <f t="shared" si="38"/>
        <v>-0.1690710437849009</v>
      </c>
      <c r="M382">
        <f t="shared" si="39"/>
        <v>-0.1690710437849009</v>
      </c>
      <c r="N382" s="13">
        <f t="shared" si="40"/>
        <v>2.6291587499070084E-4</v>
      </c>
      <c r="O382" s="13">
        <v>1</v>
      </c>
    </row>
    <row r="383" spans="4:15" x14ac:dyDescent="0.4">
      <c r="D383" s="6">
        <v>6.28000000000001</v>
      </c>
      <c r="E383" s="7">
        <f t="shared" si="35"/>
        <v>-3.6837907832426048E-2</v>
      </c>
      <c r="G383">
        <f t="shared" si="36"/>
        <v>5.9549314948644438</v>
      </c>
      <c r="H383" s="10">
        <f t="shared" si="41"/>
        <v>-0.15088807048161709</v>
      </c>
      <c r="I383">
        <f t="shared" si="37"/>
        <v>-1.810656845779405</v>
      </c>
      <c r="K383">
        <f t="shared" si="38"/>
        <v>-0.16714669046342198</v>
      </c>
      <c r="M383">
        <f t="shared" si="39"/>
        <v>-0.16714669046342198</v>
      </c>
      <c r="N383" s="13">
        <f t="shared" si="40"/>
        <v>2.6434272371274521E-4</v>
      </c>
      <c r="O383" s="13">
        <v>1</v>
      </c>
    </row>
    <row r="384" spans="4:15" x14ac:dyDescent="0.4">
      <c r="D384" s="6">
        <v>6.3000000000000096</v>
      </c>
      <c r="E384" s="7">
        <f t="shared" si="35"/>
        <v>-3.6363149901398148E-2</v>
      </c>
      <c r="G384">
        <f t="shared" si="36"/>
        <v>5.9657119519560293</v>
      </c>
      <c r="H384" s="10">
        <f t="shared" si="41"/>
        <v>-0.14894346199612682</v>
      </c>
      <c r="I384">
        <f t="shared" si="37"/>
        <v>-1.7873215439535217</v>
      </c>
      <c r="K384">
        <f t="shared" si="38"/>
        <v>-0.16524423486928597</v>
      </c>
      <c r="M384">
        <f t="shared" si="39"/>
        <v>-0.16524423486928597</v>
      </c>
      <c r="N384" s="13">
        <f t="shared" si="40"/>
        <v>2.6571519626232115E-4</v>
      </c>
      <c r="O384" s="13">
        <v>1</v>
      </c>
    </row>
    <row r="385" spans="4:15" x14ac:dyDescent="0.4">
      <c r="D385" s="6">
        <v>6.3200000000000101</v>
      </c>
      <c r="E385" s="7">
        <f t="shared" si="35"/>
        <v>-3.589411053263937E-2</v>
      </c>
      <c r="G385">
        <f t="shared" si="36"/>
        <v>5.9764924090476157</v>
      </c>
      <c r="H385" s="10">
        <f t="shared" si="41"/>
        <v>-0.14702227674169085</v>
      </c>
      <c r="I385">
        <f t="shared" si="37"/>
        <v>-1.7642673209002901</v>
      </c>
      <c r="K385">
        <f t="shared" si="38"/>
        <v>-0.16336342825145944</v>
      </c>
      <c r="M385">
        <f t="shared" si="39"/>
        <v>-0.16336342825145944</v>
      </c>
      <c r="N385" s="13">
        <f t="shared" si="40"/>
        <v>2.6703323266521215E-4</v>
      </c>
      <c r="O385" s="13">
        <v>1</v>
      </c>
    </row>
    <row r="386" spans="4:15" x14ac:dyDescent="0.4">
      <c r="D386" s="6">
        <v>6.3400000000000096</v>
      </c>
      <c r="E386" s="7">
        <f t="shared" si="35"/>
        <v>-3.5430726694478533E-2</v>
      </c>
      <c r="G386">
        <f t="shared" si="36"/>
        <v>5.9872728661392012</v>
      </c>
      <c r="H386" s="10">
        <f t="shared" si="41"/>
        <v>-0.14512425654058408</v>
      </c>
      <c r="I386">
        <f t="shared" si="37"/>
        <v>-1.741491078487009</v>
      </c>
      <c r="K386">
        <f t="shared" si="38"/>
        <v>-0.16150402466497937</v>
      </c>
      <c r="M386">
        <f t="shared" si="39"/>
        <v>-0.16150402466497937</v>
      </c>
      <c r="N386" s="13">
        <f t="shared" si="40"/>
        <v>2.6829680380895593E-4</v>
      </c>
      <c r="O386" s="13">
        <v>1</v>
      </c>
    </row>
    <row r="387" spans="4:15" x14ac:dyDescent="0.4">
      <c r="D387" s="6">
        <v>6.3600000000000101</v>
      </c>
      <c r="E387" s="7">
        <f t="shared" si="35"/>
        <v>-3.497293597511248E-2</v>
      </c>
      <c r="G387">
        <f t="shared" si="36"/>
        <v>5.9980533232307875</v>
      </c>
      <c r="H387" s="10">
        <f t="shared" si="41"/>
        <v>-0.14324914575406072</v>
      </c>
      <c r="I387">
        <f t="shared" si="37"/>
        <v>-1.7189897490487287</v>
      </c>
      <c r="K387">
        <f t="shared" si="38"/>
        <v>-0.15966578094006578</v>
      </c>
      <c r="M387">
        <f t="shared" si="39"/>
        <v>-0.15966578094006578</v>
      </c>
      <c r="N387" s="13">
        <f t="shared" si="40"/>
        <v>2.6950591083037929E-4</v>
      </c>
      <c r="O387" s="13">
        <v>1</v>
      </c>
    </row>
    <row r="388" spans="4:15" x14ac:dyDescent="0.4">
      <c r="D388" s="6">
        <v>6.3800000000000097</v>
      </c>
      <c r="E388" s="7">
        <f t="shared" si="35"/>
        <v>-3.4520676577187936E-2</v>
      </c>
      <c r="G388">
        <f t="shared" si="36"/>
        <v>6.0088337803223739</v>
      </c>
      <c r="H388" s="10">
        <f t="shared" si="41"/>
        <v>-0.14139669126016177</v>
      </c>
      <c r="I388">
        <f t="shared" si="37"/>
        <v>-1.6967602951219414</v>
      </c>
      <c r="K388">
        <f t="shared" si="38"/>
        <v>-0.15784845665154665</v>
      </c>
      <c r="M388">
        <f t="shared" si="39"/>
        <v>-0.15784845665154665</v>
      </c>
      <c r="N388" s="13">
        <f t="shared" si="40"/>
        <v>2.7066058449316918E-4</v>
      </c>
      <c r="O388" s="13">
        <v>1</v>
      </c>
    </row>
    <row r="389" spans="4:15" x14ac:dyDescent="0.4">
      <c r="D389" s="6">
        <v>6.4000000000000101</v>
      </c>
      <c r="E389" s="7">
        <f t="shared" si="35"/>
        <v>-3.4073887312432286E-2</v>
      </c>
      <c r="G389">
        <f t="shared" si="36"/>
        <v>6.0196142374139594</v>
      </c>
      <c r="H389" s="10">
        <f t="shared" si="41"/>
        <v>-0.13956664243172265</v>
      </c>
      <c r="I389">
        <f t="shared" si="37"/>
        <v>-1.6747997091806717</v>
      </c>
      <c r="K389">
        <f t="shared" si="38"/>
        <v>-0.15605181408859267</v>
      </c>
      <c r="M389">
        <f t="shared" si="39"/>
        <v>-0.15605181408859267</v>
      </c>
      <c r="N389" s="13">
        <f t="shared" si="40"/>
        <v>2.7176088455647078E-4</v>
      </c>
      <c r="O389" s="13">
        <v>1</v>
      </c>
    </row>
    <row r="390" spans="4:15" x14ac:dyDescent="0.4">
      <c r="D390" s="6">
        <v>6.4200000000000097</v>
      </c>
      <c r="E390" s="7">
        <f t="shared" si="35"/>
        <v>-3.3632507596333218E-2</v>
      </c>
      <c r="G390">
        <f t="shared" si="36"/>
        <v>6.0303946945055458</v>
      </c>
      <c r="H390" s="10">
        <f t="shared" si="41"/>
        <v>-0.13775875111458089</v>
      </c>
      <c r="I390">
        <f t="shared" si="37"/>
        <v>-1.6531050133749705</v>
      </c>
      <c r="K390">
        <f t="shared" si="38"/>
        <v>-0.15427561822475983</v>
      </c>
      <c r="M390">
        <f t="shared" si="39"/>
        <v>-0.15427561822475983</v>
      </c>
      <c r="N390" s="13">
        <f t="shared" si="40"/>
        <v>2.7280689913531081E-4</v>
      </c>
      <c r="O390" s="13">
        <v>1</v>
      </c>
    </row>
    <row r="391" spans="4:15" x14ac:dyDescent="0.4">
      <c r="D391" s="6">
        <v>6.4400000000000102</v>
      </c>
      <c r="E391" s="7">
        <f t="shared" si="35"/>
        <v>-3.3196477442865829E-2</v>
      </c>
      <c r="G391">
        <f t="shared" si="36"/>
        <v>6.0411751515971313</v>
      </c>
      <c r="H391" s="10">
        <f t="shared" si="41"/>
        <v>-0.13597277160597845</v>
      </c>
      <c r="I391">
        <f t="shared" si="37"/>
        <v>-1.6316732592717416</v>
      </c>
      <c r="K391">
        <f t="shared" si="38"/>
        <v>-0.1525196366883366</v>
      </c>
      <c r="M391">
        <f t="shared" si="39"/>
        <v>-0.1525196366883366</v>
      </c>
      <c r="N391" s="13">
        <f t="shared" si="40"/>
        <v>2.7379874405376311E-4</v>
      </c>
      <c r="O391" s="13">
        <v>1</v>
      </c>
    </row>
    <row r="392" spans="4:15" x14ac:dyDescent="0.4">
      <c r="D392" s="6">
        <v>6.4600000000000097</v>
      </c>
      <c r="E392" s="7">
        <f t="shared" si="35"/>
        <v>-3.2765737459267204E-2</v>
      </c>
      <c r="G392">
        <f t="shared" si="36"/>
        <v>6.0519556086887176</v>
      </c>
      <c r="H392" s="10">
        <f t="shared" si="41"/>
        <v>-0.13420846063315844</v>
      </c>
      <c r="I392">
        <f t="shared" si="37"/>
        <v>-1.6105015275979013</v>
      </c>
      <c r="K392">
        <f t="shared" si="38"/>
        <v>-0.15078363973299538</v>
      </c>
      <c r="M392">
        <f t="shared" si="39"/>
        <v>-0.15078363973299538</v>
      </c>
      <c r="N392" s="13">
        <f t="shared" si="40"/>
        <v>2.7473656219167129E-4</v>
      </c>
      <c r="O392" s="13">
        <v>1</v>
      </c>
    </row>
    <row r="393" spans="4:15" x14ac:dyDescent="0.4">
      <c r="D393" s="6">
        <v>6.4800000000000102</v>
      </c>
      <c r="E393" s="7">
        <f t="shared" si="35"/>
        <v>-3.2340228840857105E-2</v>
      </c>
      <c r="G393">
        <f t="shared" si="36"/>
        <v>6.062736065780304</v>
      </c>
      <c r="H393" s="10">
        <f t="shared" si="41"/>
        <v>-0.13246557733215072</v>
      </c>
      <c r="I393">
        <f t="shared" si="37"/>
        <v>-1.5895869279858088</v>
      </c>
      <c r="K393">
        <f t="shared" si="38"/>
        <v>-0.14906740020874396</v>
      </c>
      <c r="M393">
        <f t="shared" si="39"/>
        <v>-0.14906740020874396</v>
      </c>
      <c r="N393" s="13">
        <f t="shared" si="40"/>
        <v>2.7562052282577434E-4</v>
      </c>
      <c r="O393" s="13">
        <v>1</v>
      </c>
    </row>
    <row r="394" spans="4:15" x14ac:dyDescent="0.4">
      <c r="D394" s="6">
        <v>6.5000000000000098</v>
      </c>
      <c r="E394" s="7">
        <f t="shared" si="35"/>
        <v>-3.1919893365904888E-2</v>
      </c>
      <c r="G394">
        <f t="shared" si="36"/>
        <v>6.0735165228718895</v>
      </c>
      <c r="H394" s="10">
        <f t="shared" si="41"/>
        <v>-0.1307438832267464</v>
      </c>
      <c r="I394">
        <f t="shared" si="37"/>
        <v>-1.5689265987209569</v>
      </c>
      <c r="K394">
        <f t="shared" si="38"/>
        <v>-0.14737069353317636</v>
      </c>
      <c r="M394">
        <f t="shared" si="39"/>
        <v>-0.14737069353317636</v>
      </c>
      <c r="N394" s="13">
        <f t="shared" si="40"/>
        <v>2.7645082096600543E-4</v>
      </c>
      <c r="O394" s="13">
        <v>1</v>
      </c>
    </row>
    <row r="395" spans="4:15" x14ac:dyDescent="0.4">
      <c r="D395" s="6">
        <v>6.5200000000000102</v>
      </c>
      <c r="E395" s="7">
        <f t="shared" si="35"/>
        <v>-3.1504673390541062E-2</v>
      </c>
      <c r="G395">
        <f t="shared" si="36"/>
        <v>6.0842969799634758</v>
      </c>
      <c r="H395" s="10">
        <f t="shared" si="41"/>
        <v>-0.12904314220765617</v>
      </c>
      <c r="I395">
        <f t="shared" si="37"/>
        <v>-1.548517706491874</v>
      </c>
      <c r="K395">
        <f t="shared" si="38"/>
        <v>-0.14569329766302011</v>
      </c>
      <c r="M395">
        <f t="shared" si="39"/>
        <v>-0.14569329766302011</v>
      </c>
      <c r="N395" s="13">
        <f t="shared" si="40"/>
        <v>2.7722767668778562E-4</v>
      </c>
      <c r="O395" s="13">
        <v>1</v>
      </c>
    </row>
    <row r="396" spans="4:15" x14ac:dyDescent="0.4">
      <c r="D396" s="6">
        <v>6.5400000000000098</v>
      </c>
      <c r="E396" s="7">
        <f t="shared" si="35"/>
        <v>-3.1094511843713913E-2</v>
      </c>
      <c r="G396">
        <f t="shared" si="36"/>
        <v>6.0950774370550622</v>
      </c>
      <c r="H396" s="10">
        <f t="shared" si="41"/>
        <v>-0.1273631205118522</v>
      </c>
      <c r="I396">
        <f t="shared" si="37"/>
        <v>-1.5283574461422265</v>
      </c>
      <c r="K396">
        <f t="shared" si="38"/>
        <v>-0.14403499306597711</v>
      </c>
      <c r="M396">
        <f t="shared" si="39"/>
        <v>-0.14403499306597711</v>
      </c>
      <c r="N396" s="13">
        <f t="shared" si="40"/>
        <v>2.7795133446098367E-4</v>
      </c>
      <c r="O396" s="13">
        <v>1</v>
      </c>
    </row>
    <row r="397" spans="4:15" x14ac:dyDescent="0.4">
      <c r="D397" s="6">
        <v>6.5600000000000103</v>
      </c>
      <c r="E397" s="7">
        <f t="shared" si="35"/>
        <v>-3.068935222218952E-2</v>
      </c>
      <c r="G397">
        <f t="shared" si="36"/>
        <v>6.1058578941466477</v>
      </c>
      <c r="H397" s="10">
        <f t="shared" si="41"/>
        <v>-0.12570358670208828</v>
      </c>
      <c r="I397">
        <f t="shared" si="37"/>
        <v>-1.5084430404250595</v>
      </c>
      <c r="K397">
        <f t="shared" si="38"/>
        <v>-0.14239556269285747</v>
      </c>
      <c r="M397">
        <f t="shared" si="39"/>
        <v>-0.14239556269285747</v>
      </c>
      <c r="N397" s="13">
        <f t="shared" si="40"/>
        <v>2.7862206247641495E-4</v>
      </c>
      <c r="O397" s="13">
        <v>1</v>
      </c>
    </row>
    <row r="398" spans="4:15" x14ac:dyDescent="0.4">
      <c r="D398" s="6">
        <v>6.5800000000000098</v>
      </c>
      <c r="E398" s="7">
        <f t="shared" si="35"/>
        <v>-3.0289138585595534E-2</v>
      </c>
      <c r="G398">
        <f t="shared" si="36"/>
        <v>6.1166383512382341</v>
      </c>
      <c r="H398" s="10">
        <f t="shared" si="41"/>
        <v>-0.1240643116465993</v>
      </c>
      <c r="I398">
        <f t="shared" si="37"/>
        <v>-1.4887717397591915</v>
      </c>
      <c r="K398">
        <f t="shared" si="38"/>
        <v>-0.14077479195000231</v>
      </c>
      <c r="M398">
        <f t="shared" si="39"/>
        <v>-0.14077479195000231</v>
      </c>
      <c r="N398" s="13">
        <f t="shared" si="40"/>
        <v>2.7924015197041996E-4</v>
      </c>
      <c r="O398" s="13">
        <v>1</v>
      </c>
    </row>
    <row r="399" spans="4:15" x14ac:dyDescent="0.4">
      <c r="D399" s="6">
        <v>6.6000000000000103</v>
      </c>
      <c r="E399" s="7">
        <f t="shared" si="35"/>
        <v>-2.9893815551507247E-2</v>
      </c>
      <c r="G399">
        <f t="shared" si="36"/>
        <v>6.1274188083298213</v>
      </c>
      <c r="H399" s="10">
        <f t="shared" si="41"/>
        <v>-0.12244506849897369</v>
      </c>
      <c r="I399">
        <f t="shared" si="37"/>
        <v>-1.4693408219876842</v>
      </c>
      <c r="K399">
        <f t="shared" si="38"/>
        <v>-0.13917246867199373</v>
      </c>
      <c r="M399">
        <f t="shared" si="39"/>
        <v>-0.13917246867199373</v>
      </c>
      <c r="N399" s="13">
        <f t="shared" si="40"/>
        <v>2.7980591654835105E-4</v>
      </c>
      <c r="O399" s="13">
        <v>1</v>
      </c>
    </row>
    <row r="400" spans="4:15" x14ac:dyDescent="0.4">
      <c r="D400" s="6">
        <v>6.6200000000000099</v>
      </c>
      <c r="E400" s="7">
        <f t="shared" si="35"/>
        <v>-2.9503328290576121E-2</v>
      </c>
      <c r="G400">
        <f t="shared" si="36"/>
        <v>6.1381992654214059</v>
      </c>
      <c r="H400" s="10">
        <f t="shared" si="41"/>
        <v>-0.1208456326781998</v>
      </c>
      <c r="I400">
        <f t="shared" si="37"/>
        <v>-1.4501475921383975</v>
      </c>
      <c r="K400">
        <f t="shared" si="38"/>
        <v>-0.13758838309465121</v>
      </c>
      <c r="M400">
        <f t="shared" si="39"/>
        <v>-0.13758838309465121</v>
      </c>
      <c r="N400" s="13">
        <f t="shared" si="40"/>
        <v>2.8031969150758406E-4</v>
      </c>
      <c r="O400" s="13">
        <v>1</v>
      </c>
    </row>
    <row r="401" spans="4:15" x14ac:dyDescent="0.4">
      <c r="D401" s="6">
        <v>6.6400000000000103</v>
      </c>
      <c r="E401" s="7">
        <f t="shared" si="35"/>
        <v>-2.9117622521699596E-2</v>
      </c>
      <c r="G401">
        <f t="shared" si="36"/>
        <v>6.1489797225129932</v>
      </c>
      <c r="H401" s="10">
        <f t="shared" si="41"/>
        <v>-0.11926578184888155</v>
      </c>
      <c r="I401">
        <f t="shared" si="37"/>
        <v>-1.4311893821865787</v>
      </c>
      <c r="K401">
        <f t="shared" si="38"/>
        <v>-0.13602232782830787</v>
      </c>
      <c r="M401">
        <f t="shared" si="39"/>
        <v>-0.13602232782830787</v>
      </c>
      <c r="N401" s="13">
        <f t="shared" si="40"/>
        <v>2.8078183316062824E-4</v>
      </c>
      <c r="O401" s="13">
        <v>1</v>
      </c>
    </row>
    <row r="402" spans="4:15" x14ac:dyDescent="0.4">
      <c r="D402" s="6">
        <v>6.6600000000000099</v>
      </c>
      <c r="E402" s="7">
        <f t="shared" si="35"/>
        <v>-2.8736644507232116E-2</v>
      </c>
      <c r="G402">
        <f t="shared" si="36"/>
        <v>6.1597601796045796</v>
      </c>
      <c r="H402" s="10">
        <f t="shared" si="41"/>
        <v>-0.11770529590162274</v>
      </c>
      <c r="I402">
        <f t="shared" si="37"/>
        <v>-1.4124635508194729</v>
      </c>
      <c r="K402">
        <f t="shared" si="38"/>
        <v>-0.13447409783137126</v>
      </c>
      <c r="M402">
        <f t="shared" si="39"/>
        <v>-0.13447409783137126</v>
      </c>
      <c r="N402" s="13">
        <f t="shared" si="40"/>
        <v>2.8119271815913794E-4</v>
      </c>
      <c r="O402" s="13">
        <v>1</v>
      </c>
    </row>
    <row r="403" spans="4:15" x14ac:dyDescent="0.4">
      <c r="D403" s="6">
        <v>6.6800000000000104</v>
      </c>
      <c r="E403" s="7">
        <f t="shared" ref="E403:E466" si="42">-(1+D403+$E$5*D403^3)*EXP(-D403)</f>
        <v>-2.8360341048236405E-2</v>
      </c>
      <c r="G403">
        <f t="shared" si="36"/>
        <v>6.170540636696165</v>
      </c>
      <c r="H403" s="10">
        <f t="shared" si="41"/>
        <v>-0.11616395693357633</v>
      </c>
      <c r="I403">
        <f t="shared" si="37"/>
        <v>-1.3939674832029159</v>
      </c>
      <c r="K403">
        <f t="shared" si="38"/>
        <v>-0.13294349038415812</v>
      </c>
      <c r="M403">
        <f t="shared" si="39"/>
        <v>-0.13294349038415812</v>
      </c>
      <c r="N403" s="13">
        <f t="shared" si="40"/>
        <v>2.8155274281919333E-4</v>
      </c>
      <c r="O403" s="13">
        <v>1</v>
      </c>
    </row>
    <row r="404" spans="4:15" x14ac:dyDescent="0.4">
      <c r="D404" s="6">
        <v>6.7000000000000099</v>
      </c>
      <c r="E404" s="7">
        <f t="shared" si="42"/>
        <v>-2.798865947977483E-2</v>
      </c>
      <c r="G404">
        <f t="shared" ref="G404:G469" si="43">$E$11*(D404/$E$12+1)</f>
        <v>6.1813210937877514</v>
      </c>
      <c r="H404" s="10">
        <f t="shared" si="41"/>
        <v>-0.1146415492291577</v>
      </c>
      <c r="I404">
        <f t="shared" ref="I404:I467" si="44">H404*$E$6</f>
        <v>-1.3756985907498924</v>
      </c>
      <c r="K404">
        <f t="shared" ref="K404:K467" si="45">$L$9*$L$6*EXP(-$L$4*(G404/$L$10-1))+6*$L$6*EXP(-$L$4*(SQRT(2)*G404/$L$10-1))+24*$L$6*EXP(-$L$4*(SQRT(3)*G404/$L$10-1))+12*$L$6*EXP(-$L$4*(SQRT(4)*G404/$L$10-1))-SQRT($L$9*$L$7^2*EXP(-2*$L$5*(G404/$L$10-1))+6*$L$7^2*EXP(-2*$L$5*(SQRT(2)*G404/$L$10-1))+24*$L$7^2*EXP(-2*$L$5*(SQRT(3)*G404/$L$10-1))+12*$L$7^2*EXP(-2*$L$5*(SQRT(4)*G404/$L$10-1)))</f>
        <v>-0.13143030506300765</v>
      </c>
      <c r="M404">
        <f t="shared" ref="M404:M467" si="46">$L$9*$O$6*EXP(-$O$4*(G404/$L$10-1))+6*$O$6*EXP(-$O$4*(SQRT(2)*G404/$L$10-1))+24*$O$6*EXP(-$O$4*(SQRT(3)*G404/$L$10-1))+12*$O$6*EXP(-$O$4*(SQRT(4)*G404/$L$10-1))-SQRT($L$9*$O$7^2*EXP(-2*$O$5*(G404/$L$10-1))+6*$O$7^2*EXP(-2*$O$5*(SQRT(2)*G404/$L$10-1))+24*$O$7^2*EXP(-2*$O$5*(SQRT(3)*G404/$L$10-1))+12*$O$7^2*EXP(-2*$O$5*(SQRT(4)*G404/$L$10-1)))</f>
        <v>-0.13143030506300765</v>
      </c>
      <c r="N404" s="13">
        <f t="shared" ref="N404:N467" si="47">(M404-H404)^2*O404</f>
        <v>2.8186232244863075E-4</v>
      </c>
      <c r="O404" s="13">
        <v>1</v>
      </c>
    </row>
    <row r="405" spans="4:15" x14ac:dyDescent="0.4">
      <c r="D405" s="6">
        <v>6.7200000000000104</v>
      </c>
      <c r="E405" s="7">
        <f t="shared" si="42"/>
        <v>-2.7621547666240007E-2</v>
      </c>
      <c r="G405">
        <f t="shared" si="43"/>
        <v>6.1921015508793387</v>
      </c>
      <c r="H405" s="10">
        <f t="shared" ref="H405:H469" si="48">-(-$B$4)*(1+D405+$E$5*D405^3)*EXP(-D405)</f>
        <v>-0.11313785924091908</v>
      </c>
      <c r="I405">
        <f t="shared" si="44"/>
        <v>-1.3576543108910291</v>
      </c>
      <c r="K405">
        <f t="shared" si="45"/>
        <v>-0.12993434371466689</v>
      </c>
      <c r="M405">
        <f t="shared" si="46"/>
        <v>-0.12993434371466689</v>
      </c>
      <c r="N405" s="13">
        <f t="shared" si="47"/>
        <v>2.821218906768511E-4</v>
      </c>
      <c r="O405" s="13">
        <v>1</v>
      </c>
    </row>
    <row r="406" spans="4:15" x14ac:dyDescent="0.4">
      <c r="D406" s="6">
        <v>6.74000000000001</v>
      </c>
      <c r="E406" s="7">
        <f t="shared" si="42"/>
        <v>-2.7258953996724417E-2</v>
      </c>
      <c r="G406">
        <f t="shared" si="43"/>
        <v>6.2028820079709233</v>
      </c>
      <c r="H406" s="10">
        <f t="shared" si="48"/>
        <v>-0.11165267557058321</v>
      </c>
      <c r="I406">
        <f t="shared" si="44"/>
        <v>-1.3398321068469985</v>
      </c>
      <c r="K406">
        <f t="shared" si="45"/>
        <v>-0.1284554104309483</v>
      </c>
      <c r="M406">
        <f t="shared" si="46"/>
        <v>-0.1284554104309483</v>
      </c>
      <c r="N406" s="13">
        <f t="shared" si="47"/>
        <v>2.8233189878772803E-4</v>
      </c>
      <c r="O406" s="13">
        <v>1</v>
      </c>
    </row>
    <row r="407" spans="4:15" x14ac:dyDescent="0.4">
      <c r="D407" s="6">
        <v>6.7600000000000096</v>
      </c>
      <c r="E407" s="7">
        <f t="shared" si="42"/>
        <v>-2.6900827380428243E-2</v>
      </c>
      <c r="G407">
        <f t="shared" si="43"/>
        <v>6.2136624650625096</v>
      </c>
      <c r="H407" s="10">
        <f t="shared" si="48"/>
        <v>-0.11018578895023408</v>
      </c>
      <c r="I407">
        <f t="shared" si="44"/>
        <v>-1.322229467402809</v>
      </c>
      <c r="K407">
        <f t="shared" si="45"/>
        <v>-0.12699331152365381</v>
      </c>
      <c r="M407">
        <f t="shared" si="46"/>
        <v>-0.12699331152365381</v>
      </c>
      <c r="N407" s="13">
        <f t="shared" si="47"/>
        <v>2.8249281505601391E-4</v>
      </c>
      <c r="O407" s="13">
        <v>1</v>
      </c>
    </row>
    <row r="408" spans="4:15" x14ac:dyDescent="0.4">
      <c r="D408" s="6">
        <v>6.78000000000001</v>
      </c>
      <c r="E408" s="7">
        <f t="shared" si="42"/>
        <v>-2.6547117242105279E-2</v>
      </c>
      <c r="G408">
        <f t="shared" si="43"/>
        <v>6.2244429221540969</v>
      </c>
      <c r="H408" s="10">
        <f t="shared" si="48"/>
        <v>-0.10873699222366323</v>
      </c>
      <c r="I408">
        <f t="shared" si="44"/>
        <v>-1.3048439066839588</v>
      </c>
      <c r="K408">
        <f t="shared" si="45"/>
        <v>-0.12554785549976843</v>
      </c>
      <c r="M408">
        <f t="shared" si="46"/>
        <v>-0.12554785549976843</v>
      </c>
      <c r="N408" s="13">
        <f t="shared" si="47"/>
        <v>2.8260512408790256E-4</v>
      </c>
      <c r="O408" s="13">
        <v>1</v>
      </c>
    </row>
    <row r="409" spans="4:15" x14ac:dyDescent="0.4">
      <c r="D409" s="6">
        <v>6.8000000000000096</v>
      </c>
      <c r="E409" s="7">
        <f t="shared" si="42"/>
        <v>-2.6197773517546156E-2</v>
      </c>
      <c r="G409">
        <f t="shared" si="43"/>
        <v>6.2352233792456815</v>
      </c>
      <c r="H409" s="10">
        <f t="shared" si="48"/>
        <v>-0.10730608032786905</v>
      </c>
      <c r="I409">
        <f t="shared" si="44"/>
        <v>-1.2876729639344286</v>
      </c>
      <c r="K409">
        <f t="shared" si="45"/>
        <v>-0.12411885303691593</v>
      </c>
      <c r="M409">
        <f t="shared" si="46"/>
        <v>-0.12411885303691593</v>
      </c>
      <c r="N409" s="13">
        <f t="shared" si="47"/>
        <v>2.8266932616607157E-4</v>
      </c>
      <c r="O409" s="13">
        <v>1</v>
      </c>
    </row>
    <row r="410" spans="4:15" x14ac:dyDescent="0.4">
      <c r="D410" s="6">
        <v>6.8200000000000101</v>
      </c>
      <c r="E410" s="7">
        <f t="shared" si="42"/>
        <v>-2.5852746649098441E-2</v>
      </c>
      <c r="G410">
        <f t="shared" si="43"/>
        <v>6.2460038363372687</v>
      </c>
      <c r="H410" s="10">
        <f t="shared" si="48"/>
        <v>-0.10589285027470723</v>
      </c>
      <c r="I410">
        <f t="shared" si="44"/>
        <v>-1.2707142032964867</v>
      </c>
      <c r="K410">
        <f t="shared" si="45"/>
        <v>-0.12270611695907538</v>
      </c>
      <c r="M410">
        <f t="shared" si="46"/>
        <v>-0.12270611695907538</v>
      </c>
      <c r="N410" s="13">
        <f t="shared" si="47"/>
        <v>2.8268593659968406E-4</v>
      </c>
      <c r="O410" s="13">
        <v>1</v>
      </c>
    </row>
    <row r="411" spans="4:15" x14ac:dyDescent="0.4">
      <c r="D411" s="6">
        <v>6.8400000000000096</v>
      </c>
      <c r="E411" s="7">
        <f t="shared" si="42"/>
        <v>-2.5511987581223441E-2</v>
      </c>
      <c r="G411">
        <f t="shared" si="43"/>
        <v>6.2567842934288542</v>
      </c>
      <c r="H411" s="10">
        <f t="shared" si="48"/>
        <v>-0.10449710113269121</v>
      </c>
      <c r="I411">
        <f t="shared" si="44"/>
        <v>-1.2539652135922945</v>
      </c>
      <c r="K411">
        <f t="shared" si="45"/>
        <v>-0.12130946221256053</v>
      </c>
      <c r="M411">
        <f t="shared" si="46"/>
        <v>-0.12130946221256053</v>
      </c>
      <c r="N411" s="13">
        <f t="shared" si="47"/>
        <v>2.8265548507990461E-4</v>
      </c>
      <c r="O411" s="13">
        <v>1</v>
      </c>
    </row>
    <row r="412" spans="4:15" x14ac:dyDescent="0.4">
      <c r="D412" s="6">
        <v>6.8600000000000101</v>
      </c>
      <c r="E412" s="7">
        <f t="shared" si="42"/>
        <v>-2.5175447756088758E-2</v>
      </c>
      <c r="G412">
        <f t="shared" si="43"/>
        <v>6.2675647505204406</v>
      </c>
      <c r="H412" s="10">
        <f t="shared" si="48"/>
        <v>-0.10311863400893954</v>
      </c>
      <c r="I412">
        <f t="shared" si="44"/>
        <v>-1.2374236081072745</v>
      </c>
      <c r="K412">
        <f t="shared" si="45"/>
        <v>-0.11992870584225235</v>
      </c>
      <c r="M412">
        <f t="shared" si="46"/>
        <v>-0.11992870584225235</v>
      </c>
      <c r="N412" s="13">
        <f t="shared" si="47"/>
        <v>2.8257851504113649E-4</v>
      </c>
      <c r="O412" s="13">
        <v>1</v>
      </c>
    </row>
    <row r="413" spans="4:15" x14ac:dyDescent="0.4">
      <c r="D413" s="6">
        <v>6.8800000000000097</v>
      </c>
      <c r="E413" s="7">
        <f t="shared" si="42"/>
        <v>-2.4843079109196753E-2</v>
      </c>
      <c r="G413">
        <f t="shared" si="43"/>
        <v>6.278345207612027</v>
      </c>
      <c r="H413" s="10">
        <f t="shared" si="48"/>
        <v>-0.1017572520312699</v>
      </c>
      <c r="I413">
        <f t="shared" si="44"/>
        <v>-1.2210870243752387</v>
      </c>
      <c r="K413">
        <f t="shared" si="45"/>
        <v>-0.11856366696808869</v>
      </c>
      <c r="M413">
        <f t="shared" si="46"/>
        <v>-0.11856366696808869</v>
      </c>
      <c r="N413" s="13">
        <f t="shared" si="47"/>
        <v>2.8245558302852588E-4</v>
      </c>
      <c r="O413" s="13">
        <v>1</v>
      </c>
    </row>
    <row r="414" spans="4:15" x14ac:dyDescent="0.4">
      <c r="D414" s="6">
        <v>6.9000000000000101</v>
      </c>
      <c r="E414" s="7">
        <f t="shared" si="42"/>
        <v>-2.4514834065047928E-2</v>
      </c>
      <c r="G414">
        <f t="shared" si="43"/>
        <v>6.2891256647036125</v>
      </c>
      <c r="H414" s="10">
        <f t="shared" si="48"/>
        <v>-0.10041276033043632</v>
      </c>
      <c r="I414">
        <f t="shared" si="44"/>
        <v>-1.2049531239652358</v>
      </c>
      <c r="K414">
        <f t="shared" si="45"/>
        <v>-0.117214166761806</v>
      </c>
      <c r="M414">
        <f t="shared" si="46"/>
        <v>-0.117214166761806</v>
      </c>
      <c r="N414" s="13">
        <f t="shared" si="47"/>
        <v>2.8228725807207048E-4</v>
      </c>
      <c r="O414" s="13">
        <v>1</v>
      </c>
    </row>
    <row r="415" spans="4:15" x14ac:dyDescent="0.4">
      <c r="D415" s="6">
        <v>6.9200000000000097</v>
      </c>
      <c r="E415" s="7">
        <f t="shared" si="42"/>
        <v>-2.4190665532839297E-2</v>
      </c>
      <c r="G415">
        <f t="shared" si="43"/>
        <v>6.2999061217951988</v>
      </c>
      <c r="H415" s="10">
        <f t="shared" si="48"/>
        <v>-9.9084966022509768E-2</v>
      </c>
      <c r="I415">
        <f t="shared" si="44"/>
        <v>-1.1890195922701172</v>
      </c>
      <c r="K415">
        <f t="shared" si="45"/>
        <v>-0.11588002842393078</v>
      </c>
      <c r="M415">
        <f t="shared" si="46"/>
        <v>-0.11588002842393078</v>
      </c>
      <c r="N415" s="13">
        <f t="shared" si="47"/>
        <v>2.8207412106762554E-4</v>
      </c>
      <c r="O415" s="13">
        <v>1</v>
      </c>
    </row>
    <row r="416" spans="4:15" x14ac:dyDescent="0.4">
      <c r="D416" s="6">
        <v>6.9400000000000102</v>
      </c>
      <c r="E416" s="7">
        <f t="shared" si="42"/>
        <v>-2.3870526902196862E-2</v>
      </c>
      <c r="G416">
        <f t="shared" si="43"/>
        <v>6.3106865788867843</v>
      </c>
      <c r="H416" s="10">
        <f t="shared" si="48"/>
        <v>-9.7773678191398358E-2</v>
      </c>
      <c r="I416">
        <f t="shared" si="44"/>
        <v>-1.1732841382967802</v>
      </c>
      <c r="K416">
        <f t="shared" si="45"/>
        <v>-0.11456107716101897</v>
      </c>
      <c r="M416">
        <f t="shared" si="46"/>
        <v>-0.11456107716101897</v>
      </c>
      <c r="N416" s="13">
        <f t="shared" si="47"/>
        <v>2.8181676416521928E-4</v>
      </c>
      <c r="O416" s="13">
        <v>1</v>
      </c>
    </row>
    <row r="417" spans="4:15" x14ac:dyDescent="0.4">
      <c r="D417" s="6">
        <v>6.9600000000000097</v>
      </c>
      <c r="E417" s="7">
        <f t="shared" si="42"/>
        <v>-2.3554372038942333E-2</v>
      </c>
      <c r="G417">
        <f t="shared" si="43"/>
        <v>6.3214670359783707</v>
      </c>
      <c r="H417" s="10">
        <f t="shared" si="48"/>
        <v>-9.6478707871507793E-2</v>
      </c>
      <c r="I417">
        <f t="shared" si="44"/>
        <v>-1.1577444944580935</v>
      </c>
      <c r="K417">
        <f t="shared" si="45"/>
        <v>-0.11325714016314103</v>
      </c>
      <c r="M417">
        <f t="shared" si="46"/>
        <v>-0.11325714016314103</v>
      </c>
      <c r="N417" s="13">
        <f t="shared" si="47"/>
        <v>2.815157901649211E-4</v>
      </c>
      <c r="O417" s="13">
        <v>1</v>
      </c>
    </row>
    <row r="418" spans="4:15" x14ac:dyDescent="0.4">
      <c r="D418" s="6">
        <v>6.9800000000000102</v>
      </c>
      <c r="E418" s="7">
        <f t="shared" si="42"/>
        <v>-2.324215528089316E-2</v>
      </c>
      <c r="G418">
        <f t="shared" si="43"/>
        <v>6.332247493069957</v>
      </c>
      <c r="H418" s="10">
        <f t="shared" si="48"/>
        <v>-9.5199868030538384E-2</v>
      </c>
      <c r="I418">
        <f t="shared" si="44"/>
        <v>-1.1423984163664607</v>
      </c>
      <c r="K418">
        <f t="shared" si="45"/>
        <v>-0.11196804658161025</v>
      </c>
      <c r="M418">
        <f t="shared" si="46"/>
        <v>-0.11196804658161025</v>
      </c>
      <c r="N418" s="13">
        <f t="shared" si="47"/>
        <v>2.8117181192062647E-4</v>
      </c>
      <c r="O418" s="13">
        <v>1</v>
      </c>
    </row>
    <row r="419" spans="4:15" x14ac:dyDescent="0.4">
      <c r="D419" s="6">
        <v>7.0000000000000098</v>
      </c>
      <c r="E419" s="7">
        <f t="shared" si="42"/>
        <v>-2.2933831433695935E-2</v>
      </c>
      <c r="G419">
        <f t="shared" si="43"/>
        <v>6.3430279501615425</v>
      </c>
      <c r="H419" s="10">
        <f t="shared" si="48"/>
        <v>-9.3936973552418548E-2</v>
      </c>
      <c r="I419">
        <f t="shared" si="44"/>
        <v>-1.1272436826290226</v>
      </c>
      <c r="K419">
        <f t="shared" si="45"/>
        <v>-0.11069362750695189</v>
      </c>
      <c r="M419">
        <f t="shared" si="46"/>
        <v>-0.11069362750695189</v>
      </c>
      <c r="N419" s="13">
        <f t="shared" si="47"/>
        <v>2.8078545175197776E-4</v>
      </c>
      <c r="O419" s="13">
        <v>1</v>
      </c>
    </row>
    <row r="420" spans="4:15" x14ac:dyDescent="0.4">
      <c r="D420" s="6">
        <v>7.0200000000000102</v>
      </c>
      <c r="E420" s="7">
        <f t="shared" si="42"/>
        <v>-2.2629355766692467E-2</v>
      </c>
      <c r="G420">
        <f t="shared" si="43"/>
        <v>6.3538084072531289</v>
      </c>
      <c r="H420" s="10">
        <f t="shared" si="48"/>
        <v>-9.268984122037234E-2</v>
      </c>
      <c r="I420">
        <f t="shared" si="44"/>
        <v>-1.1122780946444681</v>
      </c>
      <c r="K420">
        <f t="shared" si="45"/>
        <v>-0.1094337159471109</v>
      </c>
      <c r="M420">
        <f t="shared" si="46"/>
        <v>-0.1094337159471109</v>
      </c>
      <c r="N420" s="13">
        <f t="shared" si="47"/>
        <v>2.803573408647144E-4</v>
      </c>
      <c r="O420" s="13">
        <v>1</v>
      </c>
    </row>
    <row r="421" spans="4:15" x14ac:dyDescent="0.4">
      <c r="D421" s="6">
        <v>7.0400000000000098</v>
      </c>
      <c r="E421" s="7">
        <f t="shared" si="42"/>
        <v>-2.2328684008818479E-2</v>
      </c>
      <c r="G421">
        <f t="shared" si="43"/>
        <v>6.3645888643447153</v>
      </c>
      <c r="H421" s="10">
        <f t="shared" si="48"/>
        <v>-9.1458289700120474E-2</v>
      </c>
      <c r="I421">
        <f t="shared" si="44"/>
        <v>-1.0974994764014456</v>
      </c>
      <c r="K421">
        <f t="shared" si="45"/>
        <v>-0.1081881468058967</v>
      </c>
      <c r="M421">
        <f t="shared" si="46"/>
        <v>-0.1081881468058967</v>
      </c>
      <c r="N421" s="13">
        <f t="shared" si="47"/>
        <v>2.7988811877969116E-4</v>
      </c>
      <c r="O421" s="13">
        <v>1</v>
      </c>
    </row>
    <row r="422" spans="4:15" x14ac:dyDescent="0.4">
      <c r="D422" s="6">
        <v>7.0600000000000103</v>
      </c>
      <c r="E422" s="7">
        <f t="shared" si="42"/>
        <v>-2.2031772344534201E-2</v>
      </c>
      <c r="G422">
        <f t="shared" si="43"/>
        <v>6.3753693214363008</v>
      </c>
      <c r="H422" s="10">
        <f t="shared" si="48"/>
        <v>-9.0242139523212098E-2</v>
      </c>
      <c r="I422">
        <f t="shared" si="44"/>
        <v>-1.0829056742785452</v>
      </c>
      <c r="K422">
        <f t="shared" si="45"/>
        <v>-0.10695675686166095</v>
      </c>
      <c r="M422">
        <f t="shared" si="46"/>
        <v>-0.10695675686166095</v>
      </c>
      <c r="N422" s="13">
        <f t="shared" si="47"/>
        <v>2.7937843277077505E-4</v>
      </c>
      <c r="O422" s="13">
        <v>1</v>
      </c>
    </row>
    <row r="423" spans="4:15" x14ac:dyDescent="0.4">
      <c r="D423" s="6">
        <v>7.0800000000000098</v>
      </c>
      <c r="E423" s="7">
        <f t="shared" si="42"/>
        <v>-2.1738577409786936E-2</v>
      </c>
      <c r="G423">
        <f t="shared" si="43"/>
        <v>6.3861497785278871</v>
      </c>
      <c r="H423" s="10">
        <f t="shared" si="48"/>
        <v>-8.9041213070487291E-2</v>
      </c>
      <c r="I423">
        <f t="shared" si="44"/>
        <v>-1.0684945568458475</v>
      </c>
      <c r="K423">
        <f t="shared" si="45"/>
        <v>-0.10573938474620849</v>
      </c>
      <c r="M423">
        <f t="shared" si="46"/>
        <v>-0.10573938474620849</v>
      </c>
      <c r="N423" s="13">
        <f t="shared" si="47"/>
        <v>2.7882893731185769E-4</v>
      </c>
      <c r="O423" s="13">
        <v>1</v>
      </c>
    </row>
    <row r="424" spans="4:15" x14ac:dyDescent="0.4">
      <c r="D424" s="6">
        <v>7.1000000000000103</v>
      </c>
      <c r="E424" s="7">
        <f t="shared" si="42"/>
        <v>-2.1449056288004829E-2</v>
      </c>
      <c r="G424">
        <f t="shared" si="43"/>
        <v>6.3969302356194726</v>
      </c>
      <c r="H424" s="10">
        <f t="shared" si="48"/>
        <v>-8.7855334555667783E-2</v>
      </c>
      <c r="I424">
        <f t="shared" si="44"/>
        <v>-1.0542640146680133</v>
      </c>
      <c r="K424">
        <f t="shared" si="45"/>
        <v>-0.10453587092393736</v>
      </c>
      <c r="M424">
        <f t="shared" si="46"/>
        <v>-0.10453587092393736</v>
      </c>
      <c r="N424" s="13">
        <f t="shared" si="47"/>
        <v>2.7824029353316399E-4</v>
      </c>
      <c r="O424" s="13">
        <v>1</v>
      </c>
    </row>
    <row r="425" spans="4:15" x14ac:dyDescent="0.4">
      <c r="D425" s="6">
        <v>7.1200000000000099</v>
      </c>
      <c r="E425" s="7">
        <f t="shared" si="42"/>
        <v>-2.1163166506121916E-2</v>
      </c>
      <c r="G425">
        <f t="shared" si="43"/>
        <v>6.407710692711059</v>
      </c>
      <c r="H425" s="10">
        <f t="shared" si="48"/>
        <v>-8.6684330009075369E-2</v>
      </c>
      <c r="I425">
        <f t="shared" si="44"/>
        <v>-1.0402119601089044</v>
      </c>
      <c r="K425">
        <f t="shared" si="45"/>
        <v>-0.10334605767120603</v>
      </c>
      <c r="M425">
        <f t="shared" si="46"/>
        <v>-0.10334605767120603</v>
      </c>
      <c r="N425" s="13">
        <f t="shared" si="47"/>
        <v>2.776131686870099E-4</v>
      </c>
      <c r="O425" s="13">
        <v>1</v>
      </c>
    </row>
    <row r="426" spans="4:15" x14ac:dyDescent="0.4">
      <c r="D426" s="6">
        <v>7.1400000000000103</v>
      </c>
      <c r="E426" s="7">
        <f t="shared" si="42"/>
        <v>-2.0880866030633764E-2</v>
      </c>
      <c r="G426">
        <f t="shared" si="43"/>
        <v>6.4184911498026462</v>
      </c>
      <c r="H426" s="10">
        <f t="shared" si="48"/>
        <v>-8.5528027261475903E-2</v>
      </c>
      <c r="I426">
        <f t="shared" si="44"/>
        <v>-1.0263363271377108</v>
      </c>
      <c r="K426">
        <f t="shared" si="45"/>
        <v>-0.10216978905592623</v>
      </c>
      <c r="M426">
        <f t="shared" si="46"/>
        <v>-0.10216978905592623</v>
      </c>
      <c r="N426" s="13">
        <f t="shared" si="47"/>
        <v>2.7694823562322666E-4</v>
      </c>
      <c r="O426" s="13">
        <v>1</v>
      </c>
    </row>
    <row r="427" spans="4:15" x14ac:dyDescent="0.4">
      <c r="D427" s="6">
        <v>7.1600000000000099</v>
      </c>
      <c r="E427" s="7">
        <f t="shared" si="42"/>
        <v>-2.0602113263683719E-2</v>
      </c>
      <c r="G427">
        <f t="shared" si="43"/>
        <v>6.4292716068942308</v>
      </c>
      <c r="H427" s="10">
        <f t="shared" si="48"/>
        <v>-8.4386255928048506E-2</v>
      </c>
      <c r="I427">
        <f t="shared" si="44"/>
        <v>-1.0126350711365821</v>
      </c>
      <c r="K427">
        <f t="shared" si="45"/>
        <v>-0.10100691091737965</v>
      </c>
      <c r="M427">
        <f t="shared" si="46"/>
        <v>-0.10100691091737965</v>
      </c>
      <c r="N427" s="13">
        <f t="shared" si="47"/>
        <v>2.762461722743782E-4</v>
      </c>
      <c r="O427" s="13">
        <v>1</v>
      </c>
    </row>
    <row r="428" spans="4:15" x14ac:dyDescent="0.4">
      <c r="D428" s="6">
        <v>7.1800000000000104</v>
      </c>
      <c r="E428" s="7">
        <f t="shared" si="42"/>
        <v>-2.0326867039179127E-2</v>
      </c>
      <c r="G428">
        <f t="shared" si="43"/>
        <v>6.4400520639858181</v>
      </c>
      <c r="H428" s="10">
        <f t="shared" si="48"/>
        <v>-8.32588473924777E-2</v>
      </c>
      <c r="I428">
        <f t="shared" si="44"/>
        <v>-0.99910616870973246</v>
      </c>
      <c r="K428">
        <f t="shared" si="45"/>
        <v>-9.9857270846252885E-2</v>
      </c>
      <c r="M428">
        <f t="shared" si="46"/>
        <v>-9.9857270846252885E-2</v>
      </c>
      <c r="N428" s="13">
        <f t="shared" si="47"/>
        <v>2.7550766115083414E-4</v>
      </c>
      <c r="O428" s="13">
        <v>1</v>
      </c>
    </row>
    <row r="429" spans="4:15" x14ac:dyDescent="0.4">
      <c r="D429" s="6">
        <v>7.2000000000000099</v>
      </c>
      <c r="E429" s="7">
        <f t="shared" si="42"/>
        <v>-2.0055086618937578E-2</v>
      </c>
      <c r="G429">
        <f t="shared" si="43"/>
        <v>6.4508325210774045</v>
      </c>
      <c r="H429" s="10">
        <f t="shared" si="48"/>
        <v>-8.2145634791168334E-2</v>
      </c>
      <c r="I429">
        <f t="shared" si="44"/>
        <v>-0.98574761749402007</v>
      </c>
      <c r="K429">
        <f t="shared" si="45"/>
        <v>-9.8720718164894944E-2</v>
      </c>
      <c r="M429">
        <f t="shared" si="46"/>
        <v>-9.8720718164894944E-2</v>
      </c>
      <c r="N429" s="13">
        <f t="shared" si="47"/>
        <v>2.7473338884598827E-4</v>
      </c>
      <c r="O429" s="13">
        <v>1</v>
      </c>
    </row>
    <row r="430" spans="4:15" x14ac:dyDescent="0.4">
      <c r="D430" s="6">
        <v>7.2200000000000104</v>
      </c>
      <c r="E430" s="7">
        <f t="shared" si="42"/>
        <v>-1.978673168886249E-2</v>
      </c>
      <c r="G430">
        <f t="shared" si="43"/>
        <v>6.4616129781689899</v>
      </c>
      <c r="H430" s="10">
        <f t="shared" si="48"/>
        <v>-8.1046452997580759E-2</v>
      </c>
      <c r="I430">
        <f t="shared" si="44"/>
        <v>-0.97255743597096911</v>
      </c>
      <c r="K430">
        <f t="shared" si="45"/>
        <v>-9.7597103907787336E-2</v>
      </c>
      <c r="M430">
        <f t="shared" si="46"/>
        <v>-9.7597103907787336E-2</v>
      </c>
      <c r="N430" s="13">
        <f t="shared" si="47"/>
        <v>2.739240455515218E-4</v>
      </c>
      <c r="O430" s="13">
        <v>1</v>
      </c>
    </row>
    <row r="431" spans="4:15" x14ac:dyDescent="0.4">
      <c r="D431" s="6">
        <v>7.24000000000001</v>
      </c>
      <c r="E431" s="7">
        <f t="shared" si="42"/>
        <v>-1.9521762355148166E-2</v>
      </c>
      <c r="G431">
        <f t="shared" si="43"/>
        <v>6.4723934352605763</v>
      </c>
      <c r="H431" s="10">
        <f t="shared" si="48"/>
        <v>-7.9961138606686896E-2</v>
      </c>
      <c r="I431">
        <f t="shared" si="44"/>
        <v>-0.9595336632802427</v>
      </c>
      <c r="K431">
        <f t="shared" si="45"/>
        <v>-9.6486280802231664E-2</v>
      </c>
      <c r="M431">
        <f t="shared" si="46"/>
        <v>-9.6486280802231664E-2</v>
      </c>
      <c r="N431" s="13">
        <f t="shared" si="47"/>
        <v>2.7308032458297414E-4</v>
      </c>
      <c r="O431" s="13">
        <v>1</v>
      </c>
    </row>
    <row r="432" spans="4:15" x14ac:dyDescent="0.4">
      <c r="D432" s="6">
        <v>7.2600000000000096</v>
      </c>
      <c r="E432" s="7">
        <f t="shared" si="42"/>
        <v>-1.9260139140513631E-2</v>
      </c>
      <c r="G432">
        <f t="shared" si="43"/>
        <v>6.4831738923521627</v>
      </c>
      <c r="H432" s="10">
        <f t="shared" si="48"/>
        <v>-7.888952991954383E-2</v>
      </c>
      <c r="I432">
        <f t="shared" si="44"/>
        <v>-0.9466743590345259</v>
      </c>
      <c r="K432">
        <f t="shared" si="45"/>
        <v>-9.5388103249247305E-2</v>
      </c>
      <c r="M432">
        <f t="shared" si="46"/>
        <v>-9.5388103249247305E-2</v>
      </c>
      <c r="N432" s="13">
        <f t="shared" si="47"/>
        <v>2.7220292191560281E-4</v>
      </c>
      <c r="O432" s="13">
        <v>1</v>
      </c>
    </row>
    <row r="433" spans="4:15" x14ac:dyDescent="0.4">
      <c r="D433" s="6">
        <v>7.28000000000001</v>
      </c>
      <c r="E433" s="7">
        <f t="shared" si="42"/>
        <v>-1.9001822980465273E-2</v>
      </c>
      <c r="G433">
        <f t="shared" si="43"/>
        <v>6.4939543494437482</v>
      </c>
      <c r="H433" s="10">
        <f t="shared" si="48"/>
        <v>-7.783146692798576E-2</v>
      </c>
      <c r="I433">
        <f t="shared" si="44"/>
        <v>-0.93397760313582912</v>
      </c>
      <c r="K433">
        <f t="shared" si="45"/>
        <v>-9.4302427304680497E-2</v>
      </c>
      <c r="M433">
        <f t="shared" si="46"/>
        <v>-9.4302427304680497E-2</v>
      </c>
      <c r="N433" s="13">
        <f t="shared" si="47"/>
        <v>2.7129253573064807E-4</v>
      </c>
      <c r="O433" s="13">
        <v>1</v>
      </c>
    </row>
    <row r="434" spans="4:15" x14ac:dyDescent="0.4">
      <c r="D434" s="6">
        <v>7.3000000000000096</v>
      </c>
      <c r="E434" s="7">
        <f t="shared" si="42"/>
        <v>-1.874677521958797E-2</v>
      </c>
      <c r="G434">
        <f t="shared" si="43"/>
        <v>6.5047348065353345</v>
      </c>
      <c r="H434" s="10">
        <f t="shared" si="48"/>
        <v>-7.6786791299432333E-2</v>
      </c>
      <c r="I434">
        <f t="shared" si="44"/>
        <v>-0.921441495593188</v>
      </c>
      <c r="K434">
        <f t="shared" si="45"/>
        <v>-9.3229110660521114E-2</v>
      </c>
      <c r="M434">
        <f t="shared" si="46"/>
        <v>-9.3229110660521114E-2</v>
      </c>
      <c r="N434" s="13">
        <f t="shared" si="47"/>
        <v>2.7034986597203499E-4</v>
      </c>
      <c r="O434" s="13">
        <v>1</v>
      </c>
    </row>
    <row r="435" spans="4:15" x14ac:dyDescent="0.4">
      <c r="D435" s="6">
        <v>7.3200000000000101</v>
      </c>
      <c r="E435" s="7">
        <f t="shared" si="42"/>
        <v>-1.8494957607864227E-2</v>
      </c>
      <c r="G435">
        <f t="shared" si="43"/>
        <v>6.5155152636269218</v>
      </c>
      <c r="H435" s="10">
        <f t="shared" si="48"/>
        <v>-7.5755346361811873E-2</v>
      </c>
      <c r="I435">
        <f t="shared" si="44"/>
        <v>-0.90906415634174254</v>
      </c>
      <c r="K435">
        <f t="shared" si="45"/>
        <v>-9.2168012626424559E-2</v>
      </c>
      <c r="M435">
        <f t="shared" si="46"/>
        <v>-9.2168012626424559E-2</v>
      </c>
      <c r="N435" s="13">
        <f t="shared" si="47"/>
        <v>2.6937561391355533E-4</v>
      </c>
      <c r="O435" s="13">
        <v>1</v>
      </c>
    </row>
    <row r="436" spans="4:15" x14ac:dyDescent="0.4">
      <c r="D436" s="6">
        <v>7.3400000000000096</v>
      </c>
      <c r="E436" s="7">
        <f t="shared" si="42"/>
        <v>-1.8246332297021401E-2</v>
      </c>
      <c r="G436">
        <f t="shared" si="43"/>
        <v>6.5262957207185064</v>
      </c>
      <c r="H436" s="10">
        <f t="shared" si="48"/>
        <v>-7.4736977088599665E-2</v>
      </c>
      <c r="I436">
        <f t="shared" si="44"/>
        <v>-0.89684372506319598</v>
      </c>
      <c r="K436">
        <f t="shared" si="45"/>
        <v>-9.1118994111439339E-2</v>
      </c>
      <c r="M436">
        <f t="shared" si="46"/>
        <v>-9.1118994111439339E-2</v>
      </c>
      <c r="N436" s="13">
        <f t="shared" si="47"/>
        <v>2.6837048173660881E-4</v>
      </c>
      <c r="O436" s="13">
        <v>1</v>
      </c>
    </row>
    <row r="437" spans="4:15" x14ac:dyDescent="0.4">
      <c r="D437" s="6">
        <v>7.3600000000000101</v>
      </c>
      <c r="E437" s="7">
        <f t="shared" si="42"/>
        <v>-1.8000861836906447E-2</v>
      </c>
      <c r="G437">
        <f t="shared" si="43"/>
        <v>6.5370761778100936</v>
      </c>
      <c r="H437" s="10">
        <f t="shared" si="48"/>
        <v>-7.3731530083968808E-2</v>
      </c>
      <c r="I437">
        <f t="shared" si="44"/>
        <v>-0.88477836100762564</v>
      </c>
      <c r="K437">
        <f t="shared" si="45"/>
        <v>-9.0081917605933537E-2</v>
      </c>
      <c r="M437">
        <f t="shared" si="46"/>
        <v>-9.0081917605933537E-2</v>
      </c>
      <c r="N437" s="13">
        <f t="shared" si="47"/>
        <v>2.6733517211841994E-4</v>
      </c>
      <c r="O437" s="13">
        <v>1</v>
      </c>
    </row>
    <row r="438" spans="4:15" x14ac:dyDescent="0.4">
      <c r="D438" s="6">
        <v>7.3800000000000097</v>
      </c>
      <c r="E438" s="7">
        <f t="shared" si="42"/>
        <v>-1.7758509171888211E-2</v>
      </c>
      <c r="G438">
        <f t="shared" si="43"/>
        <v>6.54785663490168</v>
      </c>
      <c r="H438" s="10">
        <f t="shared" si="48"/>
        <v>-7.2738853568054124E-2</v>
      </c>
      <c r="I438">
        <f t="shared" si="44"/>
        <v>-0.87286624281664948</v>
      </c>
      <c r="K438">
        <f t="shared" si="45"/>
        <v>-8.9056647163724523E-2</v>
      </c>
      <c r="M438">
        <f t="shared" si="46"/>
        <v>-8.9056647163724523E-2</v>
      </c>
      <c r="N438" s="13">
        <f t="shared" si="47"/>
        <v>2.6627038783090187E-4</v>
      </c>
      <c r="O438" s="13">
        <v>1</v>
      </c>
    </row>
    <row r="439" spans="4:15" x14ac:dyDescent="0.4">
      <c r="D439" s="6">
        <v>7.4000000000000101</v>
      </c>
      <c r="E439" s="7">
        <f t="shared" si="42"/>
        <v>-1.7519237637286782E-2</v>
      </c>
      <c r="G439">
        <f t="shared" si="43"/>
        <v>6.5586370919932655</v>
      </c>
      <c r="H439" s="10">
        <f t="shared" si="48"/>
        <v>-7.1758797362326668E-2</v>
      </c>
      <c r="I439">
        <f t="shared" si="44"/>
        <v>-0.86110556834792007</v>
      </c>
      <c r="K439">
        <f t="shared" si="45"/>
        <v>-8.8043048384402967E-2</v>
      </c>
      <c r="M439">
        <f t="shared" si="46"/>
        <v>-8.8043048384402967E-2</v>
      </c>
      <c r="N439" s="13">
        <f t="shared" si="47"/>
        <v>2.6517683134999297E-4</v>
      </c>
      <c r="O439" s="13">
        <v>1</v>
      </c>
    </row>
    <row r="440" spans="4:15" x14ac:dyDescent="0.4">
      <c r="D440" s="6">
        <v>7.4200000000000097</v>
      </c>
      <c r="E440" s="7">
        <f t="shared" si="42"/>
        <v>-1.7283010955829931E-2</v>
      </c>
      <c r="G440">
        <f t="shared" si="43"/>
        <v>6.5694175490848519</v>
      </c>
      <c r="H440" s="10">
        <f t="shared" si="48"/>
        <v>-7.079121287507939E-2</v>
      </c>
      <c r="I440">
        <f t="shared" si="44"/>
        <v>-0.84949455450095268</v>
      </c>
      <c r="K440">
        <f t="shared" si="45"/>
        <v>-8.7040988395854682E-2</v>
      </c>
      <c r="M440">
        <f t="shared" si="46"/>
        <v>-8.7040988395854682E-2</v>
      </c>
      <c r="N440" s="13">
        <f t="shared" si="47"/>
        <v>2.640552044755879E-4</v>
      </c>
      <c r="O440" s="13">
        <v>1</v>
      </c>
    </row>
    <row r="441" spans="4:15" x14ac:dyDescent="0.4">
      <c r="D441" s="6">
        <v>7.4400000000000102</v>
      </c>
      <c r="E441" s="7">
        <f t="shared" si="42"/>
        <v>-1.7049793234136065E-2</v>
      </c>
      <c r="G441">
        <f t="shared" si="43"/>
        <v>6.5801980061764382</v>
      </c>
      <c r="H441" s="10">
        <f t="shared" si="48"/>
        <v>-6.9835953087021327E-2</v>
      </c>
      <c r="I441">
        <f t="shared" si="44"/>
        <v>-0.83803143704425587</v>
      </c>
      <c r="K441">
        <f t="shared" si="45"/>
        <v>-8.6050335836975536E-2</v>
      </c>
      <c r="M441">
        <f t="shared" si="46"/>
        <v>-8.6050335836975536E-2</v>
      </c>
      <c r="N441" s="13">
        <f t="shared" si="47"/>
        <v>2.6290620796201261E-4</v>
      </c>
      <c r="O441" s="13">
        <v>1</v>
      </c>
    </row>
    <row r="442" spans="4:15" x14ac:dyDescent="0.4">
      <c r="D442" s="6">
        <v>7.4600000000000097</v>
      </c>
      <c r="E442" s="7">
        <f t="shared" si="42"/>
        <v>-1.681954895922395E-2</v>
      </c>
      <c r="G442">
        <f t="shared" si="43"/>
        <v>6.5909784632680237</v>
      </c>
      <c r="H442" s="10">
        <f t="shared" si="48"/>
        <v>-6.8892872536981301E-2</v>
      </c>
      <c r="I442">
        <f t="shared" si="44"/>
        <v>-0.82671447044377566</v>
      </c>
      <c r="K442">
        <f t="shared" si="45"/>
        <v>-8.507096084057747E-2</v>
      </c>
      <c r="M442">
        <f t="shared" si="46"/>
        <v>-8.507096084057747E-2</v>
      </c>
      <c r="N442" s="13">
        <f t="shared" si="47"/>
        <v>2.6173054115895516E-4</v>
      </c>
      <c r="O442" s="13">
        <v>1</v>
      </c>
    </row>
    <row r="443" spans="4:15" x14ac:dyDescent="0.4">
      <c r="D443" s="6">
        <v>7.4800000000000102</v>
      </c>
      <c r="E443" s="7">
        <f t="shared" si="42"/>
        <v>-1.6592242995048405E-2</v>
      </c>
      <c r="G443">
        <f t="shared" si="43"/>
        <v>6.6017589203596101</v>
      </c>
      <c r="H443" s="10">
        <f t="shared" si="48"/>
        <v>-6.796182730771827E-2</v>
      </c>
      <c r="I443">
        <f t="shared" si="44"/>
        <v>-0.81554192769261924</v>
      </c>
      <c r="K443">
        <f t="shared" si="45"/>
        <v>-8.4102735016484673E-2</v>
      </c>
      <c r="M443">
        <f t="shared" si="46"/>
        <v>-8.4102735016484673E-2</v>
      </c>
      <c r="N443" s="13">
        <f t="shared" si="47"/>
        <v>2.6052890166291468E-4</v>
      </c>
      <c r="O443" s="13">
        <v>1</v>
      </c>
    </row>
    <row r="444" spans="4:15" x14ac:dyDescent="0.4">
      <c r="D444" s="6">
        <v>7.5000000000000098</v>
      </c>
      <c r="E444" s="7">
        <f t="shared" si="42"/>
        <v>-1.6367840579062345E-2</v>
      </c>
      <c r="G444">
        <f t="shared" si="43"/>
        <v>6.6125393774511956</v>
      </c>
      <c r="H444" s="10">
        <f t="shared" si="48"/>
        <v>-6.7042675011839359E-2</v>
      </c>
      <c r="I444">
        <f t="shared" si="44"/>
        <v>-0.80451210014207231</v>
      </c>
      <c r="K444">
        <f t="shared" si="45"/>
        <v>-8.3145531434817788E-2</v>
      </c>
      <c r="M444">
        <f t="shared" si="46"/>
        <v>-8.3145531434817788E-2</v>
      </c>
      <c r="N444" s="13">
        <f t="shared" si="47"/>
        <v>2.5930198497905766E-4</v>
      </c>
      <c r="O444" s="13">
        <v>1</v>
      </c>
    </row>
    <row r="445" spans="4:15" x14ac:dyDescent="0.4">
      <c r="D445" s="6">
        <v>7.5200000000000102</v>
      </c>
      <c r="E445" s="7">
        <f t="shared" si="42"/>
        <v>-1.6146307318804391E-2</v>
      </c>
      <c r="G445">
        <f t="shared" si="43"/>
        <v>6.6233198345427819</v>
      </c>
      <c r="H445" s="10">
        <f t="shared" si="48"/>
        <v>-6.6135274777822786E-2</v>
      </c>
      <c r="I445">
        <f t="shared" si="44"/>
        <v>-0.79362329733387349</v>
      </c>
      <c r="K445">
        <f t="shared" si="45"/>
        <v>-8.2199224609462704E-2</v>
      </c>
      <c r="M445">
        <f t="shared" si="46"/>
        <v>-8.2199224609462704E-2</v>
      </c>
      <c r="N445" s="13">
        <f t="shared" si="47"/>
        <v>2.5805048419344414E-4</v>
      </c>
      <c r="O445" s="13">
        <v>1</v>
      </c>
    </row>
    <row r="446" spans="4:15" x14ac:dyDescent="0.4">
      <c r="D446" s="6">
        <v>7.5400000000000098</v>
      </c>
      <c r="E446" s="7">
        <f t="shared" si="42"/>
        <v>-1.5927609188512409E-2</v>
      </c>
      <c r="G446">
        <f t="shared" si="43"/>
        <v>6.6341002916343683</v>
      </c>
      <c r="H446" s="10">
        <f t="shared" si="48"/>
        <v>-6.5239487236146837E-2</v>
      </c>
      <c r="I446">
        <f t="shared" si="44"/>
        <v>-0.78287384683376204</v>
      </c>
      <c r="K446">
        <f t="shared" si="45"/>
        <v>-8.1263690481724646E-2</v>
      </c>
      <c r="M446">
        <f t="shared" si="46"/>
        <v>-8.1263690481724646E-2</v>
      </c>
      <c r="N446" s="13">
        <f t="shared" si="47"/>
        <v>2.5677508965558639E-4</v>
      </c>
      <c r="O446" s="13">
        <v>1</v>
      </c>
    </row>
    <row r="447" spans="4:15" x14ac:dyDescent="0.4">
      <c r="D447" s="6">
        <v>7.5600000000000103</v>
      </c>
      <c r="E447" s="7">
        <f t="shared" si="42"/>
        <v>-1.5711712525762232E-2</v>
      </c>
      <c r="G447">
        <f t="shared" si="43"/>
        <v>6.6448807487259538</v>
      </c>
      <c r="H447" s="10">
        <f t="shared" si="48"/>
        <v>-6.4355174505522111E-2</v>
      </c>
      <c r="I447">
        <f t="shared" si="44"/>
        <v>-0.77226209406626534</v>
      </c>
      <c r="K447">
        <f t="shared" si="45"/>
        <v>-8.0338806404162758E-2</v>
      </c>
      <c r="M447">
        <f t="shared" si="46"/>
        <v>-8.0338806404162758E-2</v>
      </c>
      <c r="N447" s="13">
        <f t="shared" si="47"/>
        <v>2.5547648867124277E-4</v>
      </c>
      <c r="O447" s="13">
        <v>1</v>
      </c>
    </row>
    <row r="448" spans="4:15" x14ac:dyDescent="0.4">
      <c r="D448" s="6">
        <v>7.5800000000000098</v>
      </c>
      <c r="E448" s="7">
        <f t="shared" si="42"/>
        <v>-1.5498584028131845E-2</v>
      </c>
      <c r="G448">
        <f t="shared" si="43"/>
        <v>6.6556612058175402</v>
      </c>
      <c r="H448" s="10">
        <f t="shared" si="48"/>
        <v>-6.3482200179228038E-2</v>
      </c>
      <c r="I448">
        <f t="shared" si="44"/>
        <v>-0.76178640215073645</v>
      </c>
      <c r="K448">
        <f t="shared" si="45"/>
        <v>-7.9424451124605611E-2</v>
      </c>
      <c r="M448">
        <f t="shared" si="46"/>
        <v>-7.9424451124605611E-2</v>
      </c>
      <c r="N448" s="13">
        <f t="shared" si="47"/>
        <v>2.5415536520539213E-4</v>
      </c>
      <c r="O448" s="13">
        <v>1</v>
      </c>
    </row>
    <row r="449" spans="4:15" x14ac:dyDescent="0.4">
      <c r="D449" s="6">
        <v>7.6000000000000103</v>
      </c>
      <c r="E449" s="7">
        <f t="shared" si="42"/>
        <v>-1.5288190749890419E-2</v>
      </c>
      <c r="G449">
        <f t="shared" si="43"/>
        <v>6.6664416629091257</v>
      </c>
      <c r="H449" s="10">
        <f t="shared" si="48"/>
        <v>-6.2620429311551165E-2</v>
      </c>
      <c r="I449">
        <f t="shared" si="44"/>
        <v>-0.75144515173861404</v>
      </c>
      <c r="K449">
        <f t="shared" si="45"/>
        <v>-7.8520504770344654E-2</v>
      </c>
      <c r="M449">
        <f t="shared" si="46"/>
        <v>-7.8520504770344654E-2</v>
      </c>
      <c r="N449" s="13">
        <f t="shared" si="47"/>
        <v>2.5281239959532698E-4</v>
      </c>
      <c r="O449" s="13">
        <v>1</v>
      </c>
    </row>
    <row r="450" spans="4:15" x14ac:dyDescent="0.4">
      <c r="D450" s="6">
        <v>7.6200000000000099</v>
      </c>
      <c r="E450" s="7">
        <f t="shared" si="42"/>
        <v>-1.5080500098712436E-2</v>
      </c>
      <c r="G450">
        <f t="shared" si="43"/>
        <v>6.677222120000712</v>
      </c>
      <c r="H450" s="10">
        <f t="shared" si="48"/>
        <v>-6.1769728404326138E-2</v>
      </c>
      <c r="I450">
        <f t="shared" si="44"/>
        <v>-0.7412367408519136</v>
      </c>
      <c r="K450">
        <f t="shared" si="45"/>
        <v>-7.7626848832503439E-2</v>
      </c>
      <c r="M450">
        <f t="shared" si="46"/>
        <v>-7.7626848832503439E-2</v>
      </c>
      <c r="N450" s="13">
        <f t="shared" si="47"/>
        <v>2.5144826827371789E-4</v>
      </c>
      <c r="O450" s="13">
        <v>1</v>
      </c>
    </row>
    <row r="451" spans="4:15" x14ac:dyDescent="0.4">
      <c r="D451" s="6">
        <v>7.6400000000000103</v>
      </c>
      <c r="E451" s="7">
        <f t="shared" si="42"/>
        <v>-1.4875479832416241E-2</v>
      </c>
      <c r="G451">
        <f t="shared" si="43"/>
        <v>6.6880025770922984</v>
      </c>
      <c r="H451" s="10">
        <f t="shared" si="48"/>
        <v>-6.0929965393576924E-2</v>
      </c>
      <c r="I451">
        <f t="shared" si="44"/>
        <v>-0.73115958472292308</v>
      </c>
      <c r="K451">
        <f t="shared" si="45"/>
        <v>-7.6743366150581652E-2</v>
      </c>
      <c r="M451">
        <f t="shared" si="46"/>
        <v>-7.6743366150581652E-2</v>
      </c>
      <c r="N451" s="13">
        <f t="shared" si="47"/>
        <v>2.5006364350163769E-4</v>
      </c>
      <c r="O451" s="13">
        <v>1</v>
      </c>
    </row>
    <row r="452" spans="4:15" x14ac:dyDescent="0.4">
      <c r="D452" s="6">
        <v>7.6600000000000099</v>
      </c>
      <c r="E452" s="7">
        <f t="shared" si="42"/>
        <v>-1.467309805572734E-2</v>
      </c>
      <c r="G452">
        <f t="shared" si="43"/>
        <v>6.6987830341838839</v>
      </c>
      <c r="H452" s="10">
        <f t="shared" si="48"/>
        <v>-6.0101009636259181E-2</v>
      </c>
      <c r="I452">
        <f t="shared" si="44"/>
        <v>-0.72121211563511012</v>
      </c>
      <c r="K452">
        <f t="shared" si="45"/>
        <v>-7.586994089717175E-2</v>
      </c>
      <c r="M452">
        <f t="shared" si="46"/>
        <v>-7.586994089717175E-2</v>
      </c>
      <c r="N452" s="13">
        <f t="shared" si="47"/>
        <v>2.4865919311138569E-4</v>
      </c>
      <c r="O452" s="13">
        <v>1</v>
      </c>
    </row>
    <row r="453" spans="4:15" x14ac:dyDescent="0.4">
      <c r="D453" s="6">
        <v>7.6800000000000104</v>
      </c>
      <c r="E453" s="7">
        <f t="shared" si="42"/>
        <v>-1.4473323217065796E-2</v>
      </c>
      <c r="G453">
        <f t="shared" si="43"/>
        <v>6.7095634912754702</v>
      </c>
      <c r="H453" s="10">
        <f t="shared" si="48"/>
        <v>-5.9282731897101495E-2</v>
      </c>
      <c r="I453">
        <f t="shared" si="44"/>
        <v>-0.711392782765218</v>
      </c>
      <c r="K453">
        <f t="shared" si="45"/>
        <v>-7.5006458562845796E-2</v>
      </c>
      <c r="M453">
        <f t="shared" si="46"/>
        <v>-7.5006458562845796E-2</v>
      </c>
      <c r="N453" s="13">
        <f t="shared" si="47"/>
        <v>2.4723558025903836E-4</v>
      </c>
      <c r="O453" s="13">
        <v>1</v>
      </c>
    </row>
    <row r="454" spans="4:15" x14ac:dyDescent="0.4">
      <c r="D454" s="6">
        <v>7.7000000000000099</v>
      </c>
      <c r="E454" s="7">
        <f t="shared" si="42"/>
        <v>-1.4276124105357944E-2</v>
      </c>
      <c r="G454">
        <f t="shared" si="43"/>
        <v>6.7203439483670566</v>
      </c>
      <c r="H454" s="10">
        <f t="shared" si="48"/>
        <v>-5.8475004335546137E-2</v>
      </c>
      <c r="I454">
        <f t="shared" si="44"/>
        <v>-0.70170005202655361</v>
      </c>
      <c r="K454">
        <f t="shared" si="45"/>
        <v>-7.4152805941211597E-2</v>
      </c>
      <c r="M454">
        <f t="shared" si="46"/>
        <v>-7.4152805941211597E-2</v>
      </c>
      <c r="N454" s="13">
        <f t="shared" si="47"/>
        <v>2.4579346318660648E-4</v>
      </c>
      <c r="O454" s="13">
        <v>1</v>
      </c>
    </row>
    <row r="455" spans="4:15" x14ac:dyDescent="0.4">
      <c r="D455" s="6">
        <v>7.7200000000000104</v>
      </c>
      <c r="E455" s="7">
        <f t="shared" si="42"/>
        <v>-1.4081469846871947E-2</v>
      </c>
      <c r="G455">
        <f t="shared" si="43"/>
        <v>6.731124405458643</v>
      </c>
      <c r="H455" s="10">
        <f t="shared" si="48"/>
        <v>-5.7677700492787497E-2</v>
      </c>
      <c r="I455">
        <f t="shared" si="44"/>
        <v>-0.69213240591344993</v>
      </c>
      <c r="K455">
        <f t="shared" si="45"/>
        <v>-7.3308871114136046E-2</v>
      </c>
      <c r="M455">
        <f t="shared" si="46"/>
        <v>-7.3308871114136046E-2</v>
      </c>
      <c r="N455" s="13">
        <f t="shared" si="47"/>
        <v>2.4433349499370998E-4</v>
      </c>
      <c r="O455" s="13">
        <v>1</v>
      </c>
    </row>
    <row r="456" spans="4:15" x14ac:dyDescent="0.4">
      <c r="D456" s="6">
        <v>7.74000000000001</v>
      </c>
      <c r="E456" s="7">
        <f t="shared" si="42"/>
        <v>-1.3889329902077261E-2</v>
      </c>
      <c r="G456">
        <f t="shared" si="43"/>
        <v>6.7419048625502294</v>
      </c>
      <c r="H456" s="10">
        <f t="shared" si="48"/>
        <v>-5.6890695278908464E-2</v>
      </c>
      <c r="I456">
        <f t="shared" si="44"/>
        <v>-0.68268834334690154</v>
      </c>
      <c r="K456">
        <f t="shared" si="45"/>
        <v>-7.2474543437133609E-2</v>
      </c>
      <c r="M456">
        <f t="shared" si="46"/>
        <v>-7.2474543437133609E-2</v>
      </c>
      <c r="N456" s="13">
        <f t="shared" si="47"/>
        <v>2.4285632341861725E-4</v>
      </c>
      <c r="O456" s="13">
        <v>1</v>
      </c>
    </row>
    <row r="457" spans="4:15" x14ac:dyDescent="0.4">
      <c r="D457" s="6">
        <v>7.7600000000000096</v>
      </c>
      <c r="E457" s="7">
        <f t="shared" si="42"/>
        <v>-1.3699674062527648E-2</v>
      </c>
      <c r="G457">
        <f t="shared" si="43"/>
        <v>6.752685319641814</v>
      </c>
      <c r="H457" s="10">
        <f t="shared" si="48"/>
        <v>-5.6113864960113252E-2</v>
      </c>
      <c r="I457">
        <f t="shared" si="44"/>
        <v>-0.67336637952135903</v>
      </c>
      <c r="K457">
        <f t="shared" si="45"/>
        <v>-7.1649713524917946E-2</v>
      </c>
      <c r="M457">
        <f t="shared" si="46"/>
        <v>-7.1649713524917946E-2</v>
      </c>
      <c r="N457" s="13">
        <f t="shared" si="47"/>
        <v>2.4136259062854408E-4</v>
      </c>
      <c r="O457" s="13">
        <v>1</v>
      </c>
    </row>
    <row r="458" spans="4:15" x14ac:dyDescent="0.4">
      <c r="D458" s="6">
        <v>7.78000000000001</v>
      </c>
      <c r="E458" s="7">
        <f t="shared" si="42"/>
        <v>-1.351247244776772E-2</v>
      </c>
      <c r="G458">
        <f t="shared" si="43"/>
        <v>6.7634657767334012</v>
      </c>
      <c r="H458" s="10">
        <f t="shared" si="48"/>
        <v>-5.5347087146056587E-2</v>
      </c>
      <c r="I458">
        <f t="shared" si="44"/>
        <v>-0.6641650457526791</v>
      </c>
      <c r="K458">
        <f t="shared" si="45"/>
        <v>-7.0834273237115844E-2</v>
      </c>
      <c r="M458">
        <f t="shared" si="46"/>
        <v>-7.0834273237115844E-2</v>
      </c>
      <c r="N458" s="13">
        <f t="shared" si="47"/>
        <v>2.3985293301909932E-4</v>
      </c>
      <c r="O458" s="13">
        <v>1</v>
      </c>
    </row>
    <row r="459" spans="4:15" x14ac:dyDescent="0.4">
      <c r="D459" s="6">
        <v>7.8000000000000096</v>
      </c>
      <c r="E459" s="7">
        <f t="shared" si="42"/>
        <v>-1.3327695502262824E-2</v>
      </c>
      <c r="G459">
        <f t="shared" si="43"/>
        <v>6.7742462338249876</v>
      </c>
      <c r="H459" s="10">
        <f t="shared" si="48"/>
        <v>-5.4590240777268526E-2</v>
      </c>
      <c r="I459">
        <f t="shared" si="44"/>
        <v>-0.65508288932722225</v>
      </c>
      <c r="K459">
        <f t="shared" si="45"/>
        <v>-7.002811566414191E-2</v>
      </c>
      <c r="M459">
        <f t="shared" si="46"/>
        <v>-7.002811566414191E-2</v>
      </c>
      <c r="N459" s="13">
        <f t="shared" si="47"/>
        <v>2.3832798102275591E-4</v>
      </c>
      <c r="O459" s="13">
        <v>1</v>
      </c>
    </row>
    <row r="460" spans="4:15" x14ac:dyDescent="0.4">
      <c r="D460" s="6">
        <v>7.8200000000000101</v>
      </c>
      <c r="E460" s="7">
        <f t="shared" si="42"/>
        <v>-1.3145313992351984E-2</v>
      </c>
      <c r="G460">
        <f t="shared" si="43"/>
        <v>6.785026690916574</v>
      </c>
      <c r="H460" s="10">
        <f t="shared" si="48"/>
        <v>-5.3843206112673729E-2</v>
      </c>
      <c r="I460">
        <f t="shared" si="44"/>
        <v>-0.64611847335208472</v>
      </c>
      <c r="K460">
        <f t="shared" si="45"/>
        <v>-6.9231135113229827E-2</v>
      </c>
      <c r="M460">
        <f t="shared" si="46"/>
        <v>-6.9231135113229827E-2</v>
      </c>
      <c r="N460" s="13">
        <f t="shared" si="47"/>
        <v>2.3678835892615541E-4</v>
      </c>
      <c r="O460" s="13">
        <v>1</v>
      </c>
    </row>
    <row r="461" spans="4:15" x14ac:dyDescent="0.4">
      <c r="D461" s="6">
        <v>7.8400000000000096</v>
      </c>
      <c r="E461" s="7">
        <f t="shared" si="42"/>
        <v>-1.2965299003224006E-2</v>
      </c>
      <c r="G461">
        <f t="shared" si="43"/>
        <v>6.7958071480081594</v>
      </c>
      <c r="H461" s="10">
        <f t="shared" si="48"/>
        <v>-5.3105864717205527E-2</v>
      </c>
      <c r="I461">
        <f t="shared" si="44"/>
        <v>-0.63727037660646635</v>
      </c>
      <c r="K461">
        <f t="shared" si="45"/>
        <v>-6.8443227094621903E-2</v>
      </c>
      <c r="M461">
        <f t="shared" si="46"/>
        <v>-6.8443227094621903E-2</v>
      </c>
      <c r="N461" s="13">
        <f t="shared" si="47"/>
        <v>2.3523468469618733E-4</v>
      </c>
      <c r="O461" s="13">
        <v>1</v>
      </c>
    </row>
    <row r="462" spans="4:15" x14ac:dyDescent="0.4">
      <c r="D462" s="6">
        <v>7.8600000000000101</v>
      </c>
      <c r="E462" s="7">
        <f t="shared" si="42"/>
        <v>-1.2787621935916265E-2</v>
      </c>
      <c r="G462">
        <f t="shared" si="43"/>
        <v>6.8065876050997458</v>
      </c>
      <c r="H462" s="10">
        <f t="shared" si="48"/>
        <v>-5.2378099449513028E-2</v>
      </c>
      <c r="I462">
        <f t="shared" si="44"/>
        <v>-0.62853719339415637</v>
      </c>
      <c r="K462">
        <f t="shared" si="45"/>
        <v>-6.766428830791299E-2</v>
      </c>
      <c r="M462">
        <f t="shared" si="46"/>
        <v>-6.766428830791299E-2</v>
      </c>
      <c r="N462" s="13">
        <f t="shared" si="47"/>
        <v>2.3366756981467113E-4</v>
      </c>
      <c r="O462" s="13">
        <v>1</v>
      </c>
    </row>
    <row r="463" spans="4:15" x14ac:dyDescent="0.4">
      <c r="D463" s="6">
        <v>7.8800000000000097</v>
      </c>
      <c r="E463" s="7">
        <f t="shared" si="42"/>
        <v>-1.2612254504336364E-2</v>
      </c>
      <c r="G463">
        <f t="shared" si="43"/>
        <v>6.8173680621913313</v>
      </c>
      <c r="H463" s="10">
        <f t="shared" si="48"/>
        <v>-5.1659794449761744E-2</v>
      </c>
      <c r="I463">
        <f t="shared" si="44"/>
        <v>-0.61991753339714095</v>
      </c>
      <c r="K463">
        <f t="shared" si="45"/>
        <v>-6.689421662854754E-2</v>
      </c>
      <c r="M463">
        <f t="shared" si="46"/>
        <v>-6.689421662854754E-2</v>
      </c>
      <c r="N463" s="13">
        <f t="shared" si="47"/>
        <v>2.3208761912148055E-4</v>
      </c>
      <c r="O463" s="13">
        <v>1</v>
      </c>
    </row>
    <row r="464" spans="4:15" x14ac:dyDescent="0.4">
      <c r="D464" s="6">
        <v>7.9000000000000101</v>
      </c>
      <c r="E464" s="7">
        <f t="shared" si="42"/>
        <v>-1.2439168732306223E-2</v>
      </c>
      <c r="G464">
        <f t="shared" si="43"/>
        <v>6.8281485192829185</v>
      </c>
      <c r="H464" s="10">
        <f t="shared" si="48"/>
        <v>-5.0950835127526295E-2</v>
      </c>
      <c r="I464">
        <f t="shared" si="44"/>
        <v>-0.61141002153031554</v>
      </c>
      <c r="K464">
        <f t="shared" si="45"/>
        <v>-6.6132911094468533E-2</v>
      </c>
      <c r="M464">
        <f t="shared" si="46"/>
        <v>-6.6132911094468533E-2</v>
      </c>
      <c r="N464" s="13">
        <f t="shared" si="47"/>
        <v>2.3049543066600508E-4</v>
      </c>
      <c r="O464" s="13">
        <v>1</v>
      </c>
    </row>
    <row r="465" spans="4:15" x14ac:dyDescent="0.4">
      <c r="D465" s="6">
        <v>7.9200000000000097</v>
      </c>
      <c r="E465" s="7">
        <f t="shared" si="42"/>
        <v>-1.2268336950628693E-2</v>
      </c>
      <c r="G465">
        <f t="shared" si="43"/>
        <v>6.8389289763745049</v>
      </c>
      <c r="H465" s="10">
        <f t="shared" si="48"/>
        <v>-5.0251108149775132E-2</v>
      </c>
      <c r="I465">
        <f t="shared" si="44"/>
        <v>-0.60301329779730162</v>
      </c>
      <c r="K465">
        <f t="shared" si="45"/>
        <v>-6.5380271892916814E-2</v>
      </c>
      <c r="M465">
        <f t="shared" si="46"/>
        <v>-6.5380271892916814E-2</v>
      </c>
      <c r="N465" s="13">
        <f t="shared" si="47"/>
        <v>2.288915955667928E-4</v>
      </c>
      <c r="O465" s="13">
        <v>1</v>
      </c>
    </row>
    <row r="466" spans="4:15" x14ac:dyDescent="0.4">
      <c r="D466" s="6">
        <v>7.9400000000000102</v>
      </c>
      <c r="E466" s="7">
        <f t="shared" si="42"/>
        <v>-1.2099731794176345E-2</v>
      </c>
      <c r="G466">
        <f t="shared" si="43"/>
        <v>6.8497094334660913</v>
      </c>
      <c r="H466" s="10">
        <f t="shared" si="48"/>
        <v>-4.9560501428946309E-2</v>
      </c>
      <c r="I466">
        <f t="shared" si="44"/>
        <v>-0.59472601714735573</v>
      </c>
      <c r="K466">
        <f t="shared" si="45"/>
        <v>-6.4636200347377951E-2</v>
      </c>
      <c r="M466">
        <f t="shared" si="46"/>
        <v>-6.4636200347377951E-2</v>
      </c>
      <c r="N466" s="13">
        <f t="shared" si="47"/>
        <v>2.2727669787920099E-4</v>
      </c>
      <c r="O466" s="13">
        <v>1</v>
      </c>
    </row>
    <row r="467" spans="4:15" x14ac:dyDescent="0.4">
      <c r="D467" s="6">
        <v>7.9600000000000097</v>
      </c>
      <c r="E467" s="7">
        <f t="shared" ref="E467:E469" si="49">-(1+D467+$E$5*D467^3)*EXP(-D467)</f>
        <v>-1.1933326199002494E-2</v>
      </c>
      <c r="G467">
        <f t="shared" si="43"/>
        <v>6.8604898905576768</v>
      </c>
      <c r="H467" s="10">
        <f t="shared" si="48"/>
        <v>-4.8878904111114216E-2</v>
      </c>
      <c r="I467">
        <f t="shared" si="44"/>
        <v>-0.58654684933337053</v>
      </c>
      <c r="K467">
        <f t="shared" si="45"/>
        <v>-6.3900598904676434E-2</v>
      </c>
      <c r="M467">
        <f t="shared" si="46"/>
        <v>-6.3900598904676434E-2</v>
      </c>
      <c r="N467" s="13">
        <f t="shared" si="47"/>
        <v>2.2565131447093424E-4</v>
      </c>
      <c r="O467" s="13">
        <v>1</v>
      </c>
    </row>
    <row r="468" spans="4:15" x14ac:dyDescent="0.4">
      <c r="D468" s="6">
        <v>7.9800000000000102</v>
      </c>
      <c r="E468" s="7">
        <f t="shared" si="49"/>
        <v>-1.1769093399474136E-2</v>
      </c>
      <c r="G468">
        <f t="shared" si="43"/>
        <v>6.8712703476492631</v>
      </c>
      <c r="H468" s="10">
        <f t="shared" si="48"/>
        <v>-4.8206206564246068E-2</v>
      </c>
      <c r="I468">
        <f t="shared" ref="I468:I469" si="50">H468*$E$6</f>
        <v>-0.57847447877095282</v>
      </c>
      <c r="K468">
        <f t="shared" ref="K468:K469" si="51">$L$9*$L$6*EXP(-$L$4*(G468/$L$10-1))+6*$L$6*EXP(-$L$4*(SQRT(2)*G468/$L$10-1))+24*$L$6*EXP(-$L$4*(SQRT(3)*G468/$L$10-1))+12*$L$6*EXP(-$L$4*(SQRT(4)*G468/$L$10-1))-SQRT($L$9*$L$7^2*EXP(-2*$L$5*(G468/$L$10-1))+6*$L$7^2*EXP(-2*$L$5*(SQRT(2)*G468/$L$10-1))+24*$L$7^2*EXP(-2*$L$5*(SQRT(3)*G468/$L$10-1))+12*$L$7^2*EXP(-2*$L$5*(SQRT(4)*G468/$L$10-1)))</f>
        <v>-6.3173371122215105E-2</v>
      </c>
      <c r="M468">
        <f t="shared" ref="M468:M469" si="52">$L$9*$O$6*EXP(-$O$4*(G468/$L$10-1))+6*$O$6*EXP(-$O$4*(SQRT(2)*G468/$L$10-1))+24*$O$6*EXP(-$O$4*(SQRT(3)*G468/$L$10-1))+12*$O$6*EXP(-$O$4*(SQRT(4)*G468/$L$10-1))-SQRT($L$9*$O$7^2*EXP(-2*$O$5*(G468/$L$10-1))+6*$O$7^2*EXP(-2*$O$5*(SQRT(2)*G468/$L$10-1))+24*$O$7^2*EXP(-2*$O$5*(SQRT(3)*G468/$L$10-1))+12*$O$7^2*EXP(-2*$O$5*(SQRT(4)*G468/$L$10-1)))</f>
        <v>-6.3173371122215105E-2</v>
      </c>
      <c r="N468" s="13">
        <f t="shared" ref="N468:N469" si="53">(M468-H468)^2*O468</f>
        <v>2.2401601490532448E-4</v>
      </c>
      <c r="O468" s="13">
        <v>1</v>
      </c>
    </row>
    <row r="469" spans="4:15" x14ac:dyDescent="0.4">
      <c r="D469" s="6">
        <v>8.0000000000000107</v>
      </c>
      <c r="E469" s="7">
        <f t="shared" si="49"/>
        <v>-1.1607006925426825E-2</v>
      </c>
      <c r="G469">
        <f t="shared" si="43"/>
        <v>6.8820508047408486</v>
      </c>
      <c r="H469" s="10">
        <f t="shared" si="48"/>
        <v>-4.754230036654828E-2</v>
      </c>
      <c r="I469">
        <f t="shared" si="50"/>
        <v>-0.57050760439857939</v>
      </c>
      <c r="K469">
        <f t="shared" si="51"/>
        <v>-6.2454421655358153E-2</v>
      </c>
      <c r="M469">
        <f t="shared" si="52"/>
        <v>-6.2454421655358153E-2</v>
      </c>
      <c r="N469" s="13">
        <f t="shared" si="53"/>
        <v>2.223713613321766E-4</v>
      </c>
      <c r="O469" s="13">
        <v>1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33F64-8CA0-4599-A6DB-323FF0E9BDCC}">
  <dimension ref="A2:AA469"/>
  <sheetViews>
    <sheetView topLeftCell="G1" workbookViewId="0">
      <selection activeCell="W5" sqref="W5:X5"/>
    </sheetView>
  </sheetViews>
  <sheetFormatPr defaultRowHeight="18.75" x14ac:dyDescent="0.4"/>
  <cols>
    <col min="1" max="1" width="14.25" customWidth="1"/>
    <col min="4" max="4" width="18" customWidth="1"/>
    <col min="5" max="5" width="12.875" customWidth="1"/>
    <col min="6" max="6" width="10" bestFit="1" customWidth="1"/>
    <col min="8" max="8" width="9" customWidth="1"/>
    <col min="11" max="11" width="9.625" customWidth="1"/>
    <col min="14" max="14" width="12.375" customWidth="1"/>
    <col min="15" max="15" width="12.25" bestFit="1" customWidth="1"/>
    <col min="18" max="18" width="8.625" customWidth="1"/>
  </cols>
  <sheetData>
    <row r="2" spans="1:27" x14ac:dyDescent="0.4">
      <c r="A2" s="1" t="s">
        <v>186</v>
      </c>
      <c r="B2" s="1" t="s">
        <v>6</v>
      </c>
      <c r="D2" s="1" t="s">
        <v>4</v>
      </c>
      <c r="E2" s="1" t="s">
        <v>6</v>
      </c>
      <c r="K2" s="1" t="s">
        <v>21</v>
      </c>
      <c r="L2" s="1" t="s">
        <v>60</v>
      </c>
      <c r="N2" s="1" t="s">
        <v>21</v>
      </c>
      <c r="O2" s="1" t="s">
        <v>39</v>
      </c>
    </row>
    <row r="3" spans="1:27" x14ac:dyDescent="0.4">
      <c r="A3" s="2" t="s">
        <v>174</v>
      </c>
      <c r="B3" s="1" t="s">
        <v>130</v>
      </c>
      <c r="D3" s="15" t="str">
        <f>A3</f>
        <v>BCC</v>
      </c>
      <c r="E3" s="1" t="str">
        <f>B3</f>
        <v>Fe</v>
      </c>
      <c r="K3" s="15" t="str">
        <f>A3</f>
        <v>BCC</v>
      </c>
      <c r="L3" s="1" t="str">
        <f>B3</f>
        <v>Fe</v>
      </c>
      <c r="N3" s="15" t="str">
        <f>A3</f>
        <v>BCC</v>
      </c>
      <c r="O3" s="1" t="str">
        <f>L3</f>
        <v>Fe</v>
      </c>
      <c r="Q3" s="33" t="s">
        <v>30</v>
      </c>
      <c r="R3" s="24"/>
      <c r="S3" s="24"/>
      <c r="T3" s="24"/>
      <c r="U3" s="24"/>
      <c r="V3" s="24"/>
      <c r="W3" s="24"/>
      <c r="X3" s="24"/>
      <c r="Y3" s="24"/>
      <c r="Z3" s="24"/>
      <c r="AA3" s="25"/>
    </row>
    <row r="4" spans="1:27" x14ac:dyDescent="0.4">
      <c r="A4" s="2" t="s">
        <v>11</v>
      </c>
      <c r="B4" s="5">
        <v>-8.4559999999999995</v>
      </c>
      <c r="D4" s="21" t="s">
        <v>8</v>
      </c>
      <c r="E4" s="4">
        <f>E11</f>
        <v>2.4627182667040017</v>
      </c>
      <c r="F4" t="s">
        <v>188</v>
      </c>
      <c r="K4" s="2" t="s">
        <v>22</v>
      </c>
      <c r="L4" s="4">
        <f>O4</f>
        <v>5.4065113295484872</v>
      </c>
      <c r="N4" s="12" t="s">
        <v>22</v>
      </c>
      <c r="O4" s="4">
        <v>5.4065113295484872</v>
      </c>
      <c r="P4" t="s">
        <v>50</v>
      </c>
      <c r="Q4" s="26" t="s">
        <v>28</v>
      </c>
      <c r="AA4" s="27"/>
    </row>
    <row r="5" spans="1:27" x14ac:dyDescent="0.4">
      <c r="A5" s="2" t="s">
        <v>19</v>
      </c>
      <c r="B5" s="5">
        <v>11.497999999999999</v>
      </c>
      <c r="D5" s="2" t="s">
        <v>3</v>
      </c>
      <c r="E5" s="5">
        <v>0.05</v>
      </c>
      <c r="K5" s="2" t="s">
        <v>23</v>
      </c>
      <c r="L5" s="4">
        <f>O5</f>
        <v>2.0126413625499033</v>
      </c>
      <c r="N5" s="12" t="s">
        <v>23</v>
      </c>
      <c r="O5" s="4">
        <v>2.0126413625499033</v>
      </c>
      <c r="P5" t="s">
        <v>50</v>
      </c>
      <c r="Q5" s="28" t="s">
        <v>29</v>
      </c>
      <c r="R5" s="29">
        <f>L10</f>
        <v>2.4627182667040017</v>
      </c>
      <c r="S5" s="29">
        <f>L4</f>
        <v>5.4065113295484872</v>
      </c>
      <c r="T5" s="29">
        <f>L5</f>
        <v>2.0126413625499033</v>
      </c>
      <c r="U5" s="29">
        <f>L6</f>
        <v>0.47915570029244481</v>
      </c>
      <c r="V5" s="29">
        <f>L7</f>
        <v>3.8641067852542119</v>
      </c>
      <c r="W5" s="30">
        <f>SQRT(11)/2*2/SQRT(3)*$L$10</f>
        <v>4.7157464546182286</v>
      </c>
      <c r="X5" s="30">
        <f>(SQRT(11)/2*2/SQRT(3)*$L$10+2*$L$10)/2</f>
        <v>4.820591494013116</v>
      </c>
      <c r="Y5" s="31" t="s">
        <v>114</v>
      </c>
      <c r="Z5" s="31" t="str">
        <f>B3</f>
        <v>Fe</v>
      </c>
      <c r="AA5" s="32" t="str">
        <f>B3</f>
        <v>Fe</v>
      </c>
    </row>
    <row r="6" spans="1:27" x14ac:dyDescent="0.4">
      <c r="A6" s="2" t="s">
        <v>0</v>
      </c>
      <c r="B6" s="5">
        <v>1.077</v>
      </c>
      <c r="D6" s="2" t="s">
        <v>13</v>
      </c>
      <c r="E6" s="1">
        <v>8</v>
      </c>
      <c r="F6" t="s">
        <v>281</v>
      </c>
      <c r="K6" s="2" t="s">
        <v>26</v>
      </c>
      <c r="L6" s="4">
        <f>O6</f>
        <v>0.47915570029244481</v>
      </c>
      <c r="N6" s="12" t="s">
        <v>26</v>
      </c>
      <c r="O6" s="4">
        <v>0.47915570029244481</v>
      </c>
      <c r="P6" t="s">
        <v>50</v>
      </c>
    </row>
    <row r="7" spans="1:27" x14ac:dyDescent="0.4">
      <c r="A7" s="65" t="s">
        <v>1</v>
      </c>
      <c r="B7" s="5">
        <v>2.2709999999999999</v>
      </c>
      <c r="C7" t="s">
        <v>270</v>
      </c>
      <c r="D7" s="2" t="s">
        <v>31</v>
      </c>
      <c r="E7" s="1">
        <v>2</v>
      </c>
      <c r="F7" t="s">
        <v>278</v>
      </c>
      <c r="K7" s="2" t="s">
        <v>27</v>
      </c>
      <c r="L7" s="4">
        <f>O7</f>
        <v>3.8641067852542119</v>
      </c>
      <c r="N7" s="12" t="s">
        <v>27</v>
      </c>
      <c r="O7" s="4">
        <v>3.8641067852542119</v>
      </c>
      <c r="P7" t="s">
        <v>50</v>
      </c>
      <c r="Q7" s="23" t="s">
        <v>40</v>
      </c>
      <c r="R7" s="24"/>
      <c r="S7" s="24"/>
      <c r="T7" s="24"/>
      <c r="U7" s="24"/>
      <c r="V7" s="24"/>
      <c r="W7" s="24"/>
      <c r="X7" s="24"/>
      <c r="Y7" s="24"/>
      <c r="Z7" s="24"/>
      <c r="AA7" s="25"/>
    </row>
    <row r="8" spans="1:27" x14ac:dyDescent="0.4">
      <c r="D8" s="2" t="s">
        <v>33</v>
      </c>
      <c r="E8" s="4">
        <f>2/SQRT(3)</f>
        <v>1.1547005383792517</v>
      </c>
      <c r="F8" t="s">
        <v>279</v>
      </c>
      <c r="Q8" s="26" t="s">
        <v>283</v>
      </c>
      <c r="AA8" s="27"/>
    </row>
    <row r="9" spans="1:27" x14ac:dyDescent="0.4">
      <c r="A9" s="11" t="s">
        <v>20</v>
      </c>
      <c r="K9" s="3" t="s">
        <v>13</v>
      </c>
      <c r="L9" s="1">
        <f>E6</f>
        <v>8</v>
      </c>
      <c r="M9" t="s">
        <v>281</v>
      </c>
      <c r="N9" s="3" t="s">
        <v>70</v>
      </c>
      <c r="O9" s="1">
        <f>O4/O5</f>
        <v>2.6862765667792603</v>
      </c>
      <c r="Q9" s="28" t="s">
        <v>247</v>
      </c>
      <c r="R9" s="29">
        <f>L10</f>
        <v>2.4627182667040017</v>
      </c>
      <c r="S9" s="29">
        <f>O4</f>
        <v>5.4065113295484872</v>
      </c>
      <c r="T9" s="29">
        <f>O5</f>
        <v>2.0126413625499033</v>
      </c>
      <c r="U9" s="29">
        <f>O6</f>
        <v>0.47915570029244481</v>
      </c>
      <c r="V9" s="29">
        <f>O7</f>
        <v>3.8641067852542119</v>
      </c>
      <c r="W9" s="30">
        <f>SQRT(11)/2*2/SQRT(3)*$L$10</f>
        <v>4.7157464546182286</v>
      </c>
      <c r="X9" s="30">
        <f>(SQRT(11)/2*2/SQRT(3)*$L$10+2*$L$10)/2</f>
        <v>4.820591494013116</v>
      </c>
      <c r="Y9" s="31" t="s">
        <v>114</v>
      </c>
      <c r="Z9" s="31" t="str">
        <f>B3</f>
        <v>Fe</v>
      </c>
      <c r="AA9" s="32" t="str">
        <f>B3</f>
        <v>Fe</v>
      </c>
    </row>
    <row r="10" spans="1:27" x14ac:dyDescent="0.4">
      <c r="A10" s="1" t="s">
        <v>34</v>
      </c>
      <c r="B10" s="1" t="s">
        <v>7</v>
      </c>
      <c r="D10" s="1" t="s">
        <v>5</v>
      </c>
      <c r="E10" s="1" t="s">
        <v>7</v>
      </c>
      <c r="K10" s="3" t="s">
        <v>24</v>
      </c>
      <c r="L10" s="4">
        <f>$E$11</f>
        <v>2.4627182667040017</v>
      </c>
      <c r="M10" t="s">
        <v>32</v>
      </c>
      <c r="N10" s="3" t="s">
        <v>260</v>
      </c>
      <c r="O10" s="1">
        <f>((SQRT(O9))^3/(O9-1)+(SQRT(1/O9)^3/(1/O9-1))-2)/6</f>
        <v>4.1519936310171555E-2</v>
      </c>
    </row>
    <row r="11" spans="1:27" x14ac:dyDescent="0.4">
      <c r="A11" s="3" t="s">
        <v>35</v>
      </c>
      <c r="B11" s="4">
        <f>($B$5*$E$7)^(1/3)</f>
        <v>2.8437021084395284</v>
      </c>
      <c r="D11" s="3" t="s">
        <v>8</v>
      </c>
      <c r="E11" s="4">
        <f>$B$11/$E$8</f>
        <v>2.4627182667040017</v>
      </c>
      <c r="F11" t="s">
        <v>282</v>
      </c>
      <c r="N11" s="64" t="s">
        <v>264</v>
      </c>
      <c r="O11" s="20">
        <f>G119</f>
        <v>3.1410731571775052</v>
      </c>
      <c r="Q11" s="34" t="s">
        <v>44</v>
      </c>
      <c r="R11" s="24"/>
      <c r="S11" s="24"/>
      <c r="T11" s="24"/>
      <c r="U11" s="24"/>
      <c r="V11" s="24"/>
      <c r="W11" s="24"/>
      <c r="X11" s="24"/>
      <c r="Y11" s="24"/>
      <c r="Z11" s="24"/>
      <c r="AA11" s="25"/>
    </row>
    <row r="12" spans="1:27" x14ac:dyDescent="0.4">
      <c r="A12" s="3" t="s">
        <v>36</v>
      </c>
      <c r="B12" s="4">
        <f>(4*$B$5*$E$7/3)^(1/3)</f>
        <v>3.129899159865194</v>
      </c>
      <c r="D12" s="3" t="s">
        <v>2</v>
      </c>
      <c r="E12" s="4">
        <f>(9*$B$6*$B$5/(-$B$4))^(1/2)</f>
        <v>3.6304275259001693</v>
      </c>
      <c r="N12" t="s">
        <v>269</v>
      </c>
      <c r="Q12" s="26" t="s">
        <v>42</v>
      </c>
      <c r="AA12" s="27"/>
    </row>
    <row r="13" spans="1:27" x14ac:dyDescent="0.4">
      <c r="D13" s="3" t="s">
        <v>10</v>
      </c>
      <c r="E13" s="4">
        <f>$E$12*($E$4/$E$11-1)</f>
        <v>0</v>
      </c>
      <c r="Q13" s="26" t="s">
        <v>43</v>
      </c>
      <c r="AA13" s="27"/>
    </row>
    <row r="14" spans="1:27" x14ac:dyDescent="0.4">
      <c r="A14" s="3" t="s">
        <v>102</v>
      </c>
      <c r="B14" s="1">
        <f>(B7-1)/(2*E12)-1/3</f>
        <v>-0.1582850792458407</v>
      </c>
      <c r="D14" s="3" t="s">
        <v>14</v>
      </c>
      <c r="E14" s="4">
        <f>-(1+$E$13+$E$5*$E$13^3)*EXP(-$E$13)</f>
        <v>-1</v>
      </c>
      <c r="Q14" s="28" t="s">
        <v>46</v>
      </c>
      <c r="R14" s="31"/>
      <c r="S14" s="31"/>
      <c r="T14" s="31"/>
      <c r="U14" s="31"/>
      <c r="V14" s="31"/>
      <c r="W14" s="31"/>
      <c r="X14" s="31"/>
      <c r="Y14" s="31"/>
      <c r="Z14" s="31"/>
      <c r="AA14" s="32"/>
    </row>
    <row r="15" spans="1:27" x14ac:dyDescent="0.4">
      <c r="D15" s="3" t="s">
        <v>12</v>
      </c>
      <c r="E15" s="4">
        <f>-(-$B$4)*(1+$E$13+$E$5*$E$13^3)*EXP(-$E$13)</f>
        <v>-8.4559999999999995</v>
      </c>
    </row>
    <row r="16" spans="1:27" x14ac:dyDescent="0.4">
      <c r="D16" s="3" t="s">
        <v>9</v>
      </c>
      <c r="E16" s="4">
        <f>$E$15*$E$6</f>
        <v>-67.647999999999996</v>
      </c>
      <c r="Q16" s="1" t="s">
        <v>55</v>
      </c>
      <c r="R16" s="1"/>
      <c r="S16" s="1"/>
      <c r="T16" s="1" t="s">
        <v>66</v>
      </c>
    </row>
    <row r="17" spans="1:25" x14ac:dyDescent="0.4">
      <c r="A17" t="s">
        <v>18</v>
      </c>
      <c r="Q17" s="1" t="s">
        <v>51</v>
      </c>
      <c r="R17" s="19">
        <f>B4/L9+O7/SQRT(L9)</f>
        <v>0.30916805554110183</v>
      </c>
      <c r="S17" s="1" t="s">
        <v>52</v>
      </c>
      <c r="T17" s="1" t="s">
        <v>67</v>
      </c>
    </row>
    <row r="18" spans="1:25" x14ac:dyDescent="0.4">
      <c r="D18" s="9" t="s">
        <v>10</v>
      </c>
      <c r="E18" s="9" t="s">
        <v>14</v>
      </c>
      <c r="G18" s="8" t="s">
        <v>15</v>
      </c>
      <c r="H18" t="s">
        <v>16</v>
      </c>
      <c r="I18" t="s">
        <v>17</v>
      </c>
      <c r="K18" t="s">
        <v>25</v>
      </c>
      <c r="M18" t="s">
        <v>37</v>
      </c>
      <c r="N18" t="s">
        <v>38</v>
      </c>
      <c r="O18" t="s">
        <v>45</v>
      </c>
      <c r="P18" t="s">
        <v>41</v>
      </c>
      <c r="Q18" s="2" t="s">
        <v>56</v>
      </c>
      <c r="R18" s="1">
        <v>2.95</v>
      </c>
      <c r="S18" s="1" t="s">
        <v>54</v>
      </c>
      <c r="T18" s="1" t="s">
        <v>68</v>
      </c>
    </row>
    <row r="19" spans="1:25" x14ac:dyDescent="0.4">
      <c r="D19" s="6">
        <v>-1</v>
      </c>
      <c r="E19" s="7">
        <f t="shared" ref="E19:E82" si="0">-(1+D19+$E$5*D19^3)*EXP(-D19)</f>
        <v>0.13591409142295227</v>
      </c>
      <c r="G19">
        <f>$E$11*(D19/$E$12+1)</f>
        <v>1.7843633762304982</v>
      </c>
      <c r="H19" s="10">
        <f>-(-$B$4)*(1+D19+$E$5*D19^3)*EXP(-D19)</f>
        <v>1.1492895570724844</v>
      </c>
      <c r="I19">
        <f>H19*$E$6</f>
        <v>9.194316456579875</v>
      </c>
      <c r="K19">
        <f>$L$9*$L$6*EXP(-$L$4*(G19/$L$10-1))+6*$L$6*EXP(-$L$4*(2/SQRT(3)*G19/$L$10-1))+12*$L$6*EXP(-$L$4*(SQRT(2)*2/SQRT(3)*G19/$L$10-1))+24*$L$6*EXP(-$L$4*(SQRT(11)/2*2/SQRT(3)*G19/$L$10-1))-SQRT($L$9*$L$7^2*EXP(-2*$L$5*(G19/$L$10-1))+6*$L$7^2*EXP(-2*$L$5*(2/SQRT(3)*G19/$L$10-1))+12*$L$7^2*EXP(-2*$L$5*(SQRT(2)*2/SQRT(3)*G19/$L$10-1))+24*$L$7^2*EXP(-2*$L$5*(SQRT(11)/2*2/SQRT(3)*G19/$L$10-1)))</f>
        <v>1.1189289190705978</v>
      </c>
      <c r="M19">
        <f>$L$9*$O$6*EXP(-$O$4*(G19/$L$10-1))+6*$O$6*EXP(-$O$4*(2/SQRT(3)*G19/$L$10-1))+12*$O$6*EXP(-$O$4*(SQRT(2)*2/SQRT(3)*G19/$L$10-1))+24*$O$6*EXP(-$O$4*(SQRT(11)/2*2/SQRT(3)*G19/$L$10-1))-SQRT($L$9*$O$7^2*EXP(-2*$O$5*(G19/$L$10-1))+6*$O$7^2*EXP(-2*$O$5*(2/SQRT(3)*G19/$L$10-1))+12*$O$7^2*EXP(-2*$O$5*(SQRT(2)*2/SQRT(3)*G19/$L$10-1))+24*$O$7^2*EXP(-2*$O$5*(SQRT(11)/2*2/SQRT(3)*G19/$L$10-1)))</f>
        <v>1.1189289190705978</v>
      </c>
      <c r="N19" s="13">
        <f>(M19-H19)^2*O19</f>
        <v>9.2176833988160062E-4</v>
      </c>
      <c r="O19" s="13">
        <v>1</v>
      </c>
      <c r="P19" s="14">
        <f>SUMSQ(N26:N295)</f>
        <v>9.4426792603600901E-3</v>
      </c>
      <c r="Q19" s="1" t="s">
        <v>65</v>
      </c>
      <c r="R19" s="19">
        <f>O4/(O4-O5)*-B4/SQRT(L9)</f>
        <v>4.7625757850815136</v>
      </c>
      <c r="S19" s="1" t="s">
        <v>64</v>
      </c>
      <c r="T19" s="1" t="s">
        <v>67</v>
      </c>
    </row>
    <row r="20" spans="1:25" x14ac:dyDescent="0.4">
      <c r="D20" s="6">
        <v>-0.98</v>
      </c>
      <c r="E20" s="7">
        <f t="shared" si="0"/>
        <v>7.2099120124113208E-2</v>
      </c>
      <c r="G20">
        <f t="shared" ref="G20:G83" si="1">$E$11*(D20/$E$12+1)</f>
        <v>1.7979304740399682</v>
      </c>
      <c r="H20" s="10">
        <f>-(-$B$4)*(1+D20+$E$5*D20^3)*EXP(-D20)</f>
        <v>0.60967015976950123</v>
      </c>
      <c r="I20">
        <f t="shared" ref="I20:I83" si="2">H20*$E$6</f>
        <v>4.8773612781560098</v>
      </c>
      <c r="K20">
        <f t="shared" ref="K20:K83" si="3">$L$9*$L$6*EXP(-$L$4*(G20/$L$10-1))+6*$L$6*EXP(-$L$4*(2/SQRT(3)*G20/$L$10-1))+12*$L$6*EXP(-$L$4*(SQRT(2)*2/SQRT(3)*G20/$L$10-1))+24*$L$6*EXP(-$L$4*(SQRT(11)/2*2/SQRT(3)*G20/$L$10-1))-SQRT($L$9*$L$7^2*EXP(-2*$L$5*(G20/$L$10-1))+6*$L$7^2*EXP(-2*$L$5*(2/SQRT(3)*G20/$L$10-1))+12*$L$7^2*EXP(-2*$L$5*(SQRT(2)*2/SQRT(3)*G20/$L$10-1))+24*$L$7^2*EXP(-2*$L$5*(SQRT(11)/2*2/SQRT(3)*G20/$L$10-1)))</f>
        <v>0.558055520959158</v>
      </c>
      <c r="M20">
        <f t="shared" ref="M20:M83" si="4">$L$9*$O$6*EXP(-$O$4*(G20/$L$10-1))+6*$O$6*EXP(-$O$4*(2/SQRT(3)*G20/$L$10-1))+12*$O$6*EXP(-$O$4*(SQRT(2)*2/SQRT(3)*G20/$L$10-1))+24*$O$6*EXP(-$O$4*(SQRT(11)/2*2/SQRT(3)*G20/$L$10-1))-SQRT($L$9*$O$7^2*EXP(-2*$O$5*(G20/$L$10-1))+6*$O$7^2*EXP(-2*$O$5*(2/SQRT(3)*G20/$L$10-1))+12*$O$7^2*EXP(-2*$O$5*(SQRT(2)*2/SQRT(3)*G20/$L$10-1))+24*$O$7^2*EXP(-2*$O$5*(SQRT(11)/2*2/SQRT(3)*G20/$L$10-1)))</f>
        <v>0.558055520959158</v>
      </c>
      <c r="N20" s="13">
        <f t="shared" ref="N20:N83" si="5">(M20-H20)^2*O20</f>
        <v>2.6640709395221894E-3</v>
      </c>
      <c r="O20" s="13">
        <v>1</v>
      </c>
      <c r="Q20" s="1"/>
    </row>
    <row r="21" spans="1:25" x14ac:dyDescent="0.4">
      <c r="D21" s="6">
        <v>-0.96</v>
      </c>
      <c r="E21" s="7">
        <f t="shared" si="0"/>
        <v>1.1065235618598972E-2</v>
      </c>
      <c r="G21">
        <f t="shared" si="1"/>
        <v>1.8114975718494386</v>
      </c>
      <c r="H21" s="10">
        <f t="shared" ref="H21:H84" si="6">-(-$B$4)*(1+D21+$E$5*D21^3)*EXP(-D21)</f>
        <v>9.3567632390872901E-2</v>
      </c>
      <c r="I21">
        <f t="shared" si="2"/>
        <v>0.74854105912698321</v>
      </c>
      <c r="K21">
        <f t="shared" si="3"/>
        <v>2.358874684769674E-2</v>
      </c>
      <c r="M21">
        <f t="shared" si="4"/>
        <v>2.358874684769674E-2</v>
      </c>
      <c r="N21" s="13">
        <f t="shared" si="5"/>
        <v>4.8970444218649498E-3</v>
      </c>
      <c r="O21" s="13">
        <v>1</v>
      </c>
      <c r="Q21" s="16" t="s">
        <v>57</v>
      </c>
      <c r="R21" s="19">
        <f>(O7/O6)/(O4/O5)</f>
        <v>3.002076376175876</v>
      </c>
      <c r="S21" s="1" t="s">
        <v>58</v>
      </c>
      <c r="T21" s="1">
        <f>SQRT(L9)</f>
        <v>2.8284271247461903</v>
      </c>
      <c r="U21" s="1" t="s">
        <v>59</v>
      </c>
      <c r="V21" s="1">
        <f>R21-T21</f>
        <v>0.17364925142968568</v>
      </c>
    </row>
    <row r="22" spans="1:25" x14ac:dyDescent="0.4">
      <c r="D22" s="6">
        <v>-0.94</v>
      </c>
      <c r="E22" s="7">
        <f t="shared" si="0"/>
        <v>-4.7284904781676455E-2</v>
      </c>
      <c r="G22">
        <f t="shared" si="1"/>
        <v>1.8250646696589083</v>
      </c>
      <c r="H22" s="10">
        <f t="shared" si="6"/>
        <v>-0.39984115483385607</v>
      </c>
      <c r="I22">
        <f t="shared" si="2"/>
        <v>-3.1987292386708486</v>
      </c>
      <c r="K22">
        <f t="shared" si="3"/>
        <v>-0.48554564913888143</v>
      </c>
      <c r="M22">
        <f t="shared" si="4"/>
        <v>-0.48554564913888143</v>
      </c>
      <c r="N22" s="13">
        <f t="shared" si="5"/>
        <v>7.3452603440801239E-3</v>
      </c>
      <c r="O22" s="13">
        <v>1</v>
      </c>
    </row>
    <row r="23" spans="1:25" x14ac:dyDescent="0.4">
      <c r="D23" s="6">
        <v>-0.92</v>
      </c>
      <c r="E23" s="7">
        <f t="shared" si="0"/>
        <v>-0.10304551543696791</v>
      </c>
      <c r="G23">
        <f t="shared" si="1"/>
        <v>1.8386317674683783</v>
      </c>
      <c r="H23" s="10">
        <f t="shared" si="6"/>
        <v>-0.87135287853500065</v>
      </c>
      <c r="I23">
        <f t="shared" si="2"/>
        <v>-6.9708230282800052</v>
      </c>
      <c r="K23">
        <f t="shared" si="3"/>
        <v>-0.970377863606533</v>
      </c>
      <c r="M23">
        <f t="shared" si="4"/>
        <v>-0.970377863606533</v>
      </c>
      <c r="N23" s="13">
        <f t="shared" si="5"/>
        <v>9.8059476684172042E-3</v>
      </c>
      <c r="O23" s="13">
        <v>1</v>
      </c>
      <c r="Q23" s="1" t="s">
        <v>63</v>
      </c>
      <c r="R23" s="1"/>
      <c r="V23" s="1" t="s">
        <v>110</v>
      </c>
      <c r="W23" s="1" t="s">
        <v>6</v>
      </c>
    </row>
    <row r="24" spans="1:25" x14ac:dyDescent="0.4">
      <c r="D24" s="6">
        <v>-0.9</v>
      </c>
      <c r="E24" s="7">
        <f t="shared" si="0"/>
        <v>-0.15630777771402407</v>
      </c>
      <c r="G24">
        <f t="shared" si="1"/>
        <v>1.8521988652778487</v>
      </c>
      <c r="H24" s="10">
        <f t="shared" si="6"/>
        <v>-1.3217385683497875</v>
      </c>
      <c r="I24">
        <f t="shared" si="2"/>
        <v>-10.5739085467983</v>
      </c>
      <c r="K24">
        <f t="shared" si="3"/>
        <v>-1.4318959378384015</v>
      </c>
      <c r="M24">
        <f t="shared" si="4"/>
        <v>-1.4318959378384015</v>
      </c>
      <c r="N24" s="13">
        <f t="shared" si="5"/>
        <v>1.2134646052651023E-2</v>
      </c>
      <c r="O24" s="13">
        <v>1</v>
      </c>
      <c r="Q24" s="17" t="s">
        <v>61</v>
      </c>
      <c r="R24" s="19">
        <f>O5/(O4-O5)*-B4/L9</f>
        <v>0.62682481677299196</v>
      </c>
      <c r="V24" s="15" t="str">
        <f>D3</f>
        <v>BCC</v>
      </c>
      <c r="W24" s="1" t="str">
        <f>E3</f>
        <v>Fe</v>
      </c>
      <c r="X24" t="s">
        <v>103</v>
      </c>
    </row>
    <row r="25" spans="1:25" x14ac:dyDescent="0.4">
      <c r="D25" s="6">
        <v>-0.88</v>
      </c>
      <c r="E25" s="7">
        <f t="shared" si="0"/>
        <v>-0.20715993253348769</v>
      </c>
      <c r="G25">
        <f t="shared" si="1"/>
        <v>1.8657659630873185</v>
      </c>
      <c r="H25" s="10">
        <f t="shared" si="6"/>
        <v>-1.7517443895031717</v>
      </c>
      <c r="I25">
        <f t="shared" si="2"/>
        <v>-14.013955116025373</v>
      </c>
      <c r="K25">
        <f t="shared" si="3"/>
        <v>-1.8710475657915495</v>
      </c>
      <c r="M25">
        <f t="shared" si="4"/>
        <v>-1.8710475657915495</v>
      </c>
      <c r="N25" s="13">
        <f t="shared" si="5"/>
        <v>1.4233247872495759E-2</v>
      </c>
      <c r="O25" s="13">
        <v>1</v>
      </c>
      <c r="Q25" s="17" t="s">
        <v>62</v>
      </c>
      <c r="R25" s="19">
        <f>O4/(O4-O5)*-B4/SQRT(L9)</f>
        <v>4.7625757850815136</v>
      </c>
      <c r="V25" s="2" t="s">
        <v>106</v>
      </c>
      <c r="W25" s="1">
        <f>(-B4/(12*PI()*B6*W26))^(1/2)</f>
        <v>0.38432578224305608</v>
      </c>
      <c r="X25" t="s">
        <v>104</v>
      </c>
    </row>
    <row r="26" spans="1:25" x14ac:dyDescent="0.4">
      <c r="D26" s="6">
        <v>-0.86</v>
      </c>
      <c r="E26" s="7">
        <f t="shared" si="0"/>
        <v>-0.25568737020902466</v>
      </c>
      <c r="G26">
        <f t="shared" si="1"/>
        <v>1.8793330608967886</v>
      </c>
      <c r="H26" s="10">
        <f t="shared" si="6"/>
        <v>-2.1620924024875126</v>
      </c>
      <c r="I26">
        <f t="shared" si="2"/>
        <v>-17.2967392199001</v>
      </c>
      <c r="K26">
        <f t="shared" si="3"/>
        <v>-2.2887418202363286</v>
      </c>
      <c r="M26">
        <f t="shared" si="4"/>
        <v>-2.2887418202363286</v>
      </c>
      <c r="N26" s="13">
        <f t="shared" si="5"/>
        <v>1.6040075016114107E-2</v>
      </c>
      <c r="O26" s="13">
        <v>1</v>
      </c>
      <c r="V26" s="2" t="s">
        <v>107</v>
      </c>
      <c r="W26" s="1">
        <v>1.41</v>
      </c>
      <c r="X26" t="s">
        <v>105</v>
      </c>
    </row>
    <row r="27" spans="1:25" x14ac:dyDescent="0.4">
      <c r="D27" s="6">
        <v>-0.84</v>
      </c>
      <c r="E27" s="7">
        <f t="shared" si="0"/>
        <v>-0.30197271765467171</v>
      </c>
      <c r="G27">
        <f t="shared" si="1"/>
        <v>1.8929001587062588</v>
      </c>
      <c r="H27" s="10">
        <f t="shared" si="6"/>
        <v>-2.5534813004879036</v>
      </c>
      <c r="I27">
        <f t="shared" si="2"/>
        <v>-20.427850403903228</v>
      </c>
      <c r="K27">
        <f t="shared" si="3"/>
        <v>-2.6858508009274082</v>
      </c>
      <c r="M27">
        <f t="shared" si="4"/>
        <v>-2.6858508009274082</v>
      </c>
      <c r="N27" s="13">
        <f t="shared" si="5"/>
        <v>1.752168464660403E-2</v>
      </c>
      <c r="O27" s="13">
        <v>1</v>
      </c>
      <c r="Q27" s="2" t="s">
        <v>70</v>
      </c>
      <c r="R27" s="1">
        <v>2.9511489195477254</v>
      </c>
      <c r="V27" s="2" t="s">
        <v>112</v>
      </c>
      <c r="W27" s="1">
        <v>1</v>
      </c>
      <c r="X27" s="3" t="s">
        <v>113</v>
      </c>
      <c r="Y27" s="1">
        <f>W27*B7</f>
        <v>2.2709999999999999</v>
      </c>
    </row>
    <row r="28" spans="1:25" x14ac:dyDescent="0.4">
      <c r="D28" s="6">
        <v>-0.82</v>
      </c>
      <c r="E28" s="7">
        <f t="shared" si="0"/>
        <v>-0.3460959230348048</v>
      </c>
      <c r="G28">
        <f t="shared" si="1"/>
        <v>1.906467256515729</v>
      </c>
      <c r="H28" s="10">
        <f t="shared" si="6"/>
        <v>-2.9265871251823095</v>
      </c>
      <c r="I28">
        <f t="shared" si="2"/>
        <v>-23.412697001458476</v>
      </c>
      <c r="K28">
        <f t="shared" si="3"/>
        <v>-3.0632112085041037</v>
      </c>
      <c r="M28">
        <f t="shared" si="4"/>
        <v>-3.0632112085041037</v>
      </c>
      <c r="N28" s="13">
        <f t="shared" si="5"/>
        <v>1.8666140143520568E-2</v>
      </c>
      <c r="O28" s="13">
        <v>1</v>
      </c>
      <c r="Q28" s="2" t="s">
        <v>3</v>
      </c>
      <c r="R28" s="1">
        <v>0.05</v>
      </c>
      <c r="V28" s="22" t="s">
        <v>108</v>
      </c>
      <c r="W28" s="1">
        <f>3*W25*(B7*W27-1)/W26</f>
        <v>1.0393150409168601</v>
      </c>
      <c r="X28" t="s">
        <v>111</v>
      </c>
    </row>
    <row r="29" spans="1:25" x14ac:dyDescent="0.4">
      <c r="D29" s="6">
        <v>-0.8</v>
      </c>
      <c r="E29" s="7">
        <f t="shared" si="0"/>
        <v>-0.38813433792908625</v>
      </c>
      <c r="G29">
        <f t="shared" si="1"/>
        <v>1.9200343543251988</v>
      </c>
      <c r="H29" s="10">
        <f t="shared" si="6"/>
        <v>-3.2820639615283538</v>
      </c>
      <c r="I29">
        <f t="shared" si="2"/>
        <v>-26.25651169222683</v>
      </c>
      <c r="K29">
        <f t="shared" si="3"/>
        <v>-3.4216258476353651</v>
      </c>
      <c r="M29">
        <f t="shared" si="4"/>
        <v>-3.4216258476353651</v>
      </c>
      <c r="N29" s="13">
        <f t="shared" si="5"/>
        <v>1.9477520053746412E-2</v>
      </c>
      <c r="O29" s="13">
        <v>1</v>
      </c>
      <c r="Q29" s="17" t="s">
        <v>69</v>
      </c>
      <c r="R29" s="1">
        <f>ABS( -(SQRT(R27))^3/(R27-1)-(SQRT(1/R27)^3/(1/R27-1)) + (2+6*R28))</f>
        <v>2.6290081223123707E-12</v>
      </c>
      <c r="S29" t="s">
        <v>72</v>
      </c>
      <c r="V29" s="22" t="s">
        <v>70</v>
      </c>
      <c r="W29" s="1" t="e">
        <f>((W28+SQRT(W28^2-4))/2)^2</f>
        <v>#NUM!</v>
      </c>
      <c r="X29" t="s">
        <v>115</v>
      </c>
    </row>
    <row r="30" spans="1:25" x14ac:dyDescent="0.4">
      <c r="A30" t="s">
        <v>53</v>
      </c>
      <c r="D30" s="6">
        <v>-0.78</v>
      </c>
      <c r="E30" s="7">
        <f t="shared" si="0"/>
        <v>-0.42816279708276905</v>
      </c>
      <c r="G30">
        <f t="shared" si="1"/>
        <v>1.9336014521346689</v>
      </c>
      <c r="H30" s="10">
        <f t="shared" si="6"/>
        <v>-3.6205446121318947</v>
      </c>
      <c r="I30">
        <f t="shared" si="2"/>
        <v>-28.964356897055158</v>
      </c>
      <c r="K30">
        <f t="shared" si="3"/>
        <v>-3.761865062751319</v>
      </c>
      <c r="M30">
        <f t="shared" si="4"/>
        <v>-3.761865062751319</v>
      </c>
      <c r="N30" s="13">
        <f t="shared" si="5"/>
        <v>1.9971469763277152E-2</v>
      </c>
      <c r="O30" s="13">
        <v>1</v>
      </c>
      <c r="V30" s="22" t="s">
        <v>22</v>
      </c>
      <c r="W30" s="1">
        <f>1/(O5*W25^2)</f>
        <v>3.3638340829277982</v>
      </c>
    </row>
    <row r="31" spans="1:25" x14ac:dyDescent="0.4">
      <c r="D31" s="6">
        <v>-0.76</v>
      </c>
      <c r="E31" s="7">
        <f t="shared" si="0"/>
        <v>-0.46625369581079584</v>
      </c>
      <c r="G31">
        <f t="shared" si="1"/>
        <v>1.9471685499441391</v>
      </c>
      <c r="H31" s="10">
        <f t="shared" si="6"/>
        <v>-3.9426412517760894</v>
      </c>
      <c r="I31">
        <f t="shared" si="2"/>
        <v>-31.541130014208715</v>
      </c>
      <c r="K31">
        <f t="shared" si="3"/>
        <v>-4.0846681095394928</v>
      </c>
      <c r="M31">
        <f t="shared" si="4"/>
        <v>-4.0846681095394928</v>
      </c>
      <c r="N31" s="13">
        <f t="shared" si="5"/>
        <v>2.017162832614602E-2</v>
      </c>
      <c r="O31" s="13">
        <v>1</v>
      </c>
      <c r="Q31" t="s">
        <v>71</v>
      </c>
    </row>
    <row r="32" spans="1:25" x14ac:dyDescent="0.4">
      <c r="D32" s="6">
        <v>-0.74</v>
      </c>
      <c r="E32" s="7">
        <f t="shared" si="0"/>
        <v>-0.50247706512226153</v>
      </c>
      <c r="G32">
        <f t="shared" si="1"/>
        <v>1.9607356477536093</v>
      </c>
      <c r="H32" s="10">
        <f t="shared" si="6"/>
        <v>-4.2489460626738431</v>
      </c>
      <c r="I32">
        <f t="shared" si="2"/>
        <v>-33.991568501390745</v>
      </c>
      <c r="K32">
        <f t="shared" si="3"/>
        <v>-4.3907444652275665</v>
      </c>
      <c r="M32">
        <f t="shared" si="4"/>
        <v>-4.3907444652275665</v>
      </c>
      <c r="N32" s="13">
        <f t="shared" si="5"/>
        <v>2.0106786966787773E-2</v>
      </c>
      <c r="O32" s="13">
        <v>1</v>
      </c>
      <c r="Q32" s="21" t="s">
        <v>3</v>
      </c>
      <c r="R32" s="21" t="s">
        <v>70</v>
      </c>
      <c r="S32" t="s">
        <v>77</v>
      </c>
      <c r="T32" t="s">
        <v>78</v>
      </c>
      <c r="U32" t="s">
        <v>89</v>
      </c>
      <c r="V32" t="s">
        <v>87</v>
      </c>
    </row>
    <row r="33" spans="4:22" x14ac:dyDescent="0.4">
      <c r="D33" s="6">
        <v>-0.72</v>
      </c>
      <c r="E33" s="7">
        <f>-(1+D33+$E$5*D33^3)*EXP(-D33)</f>
        <v>-0.536900644629968</v>
      </c>
      <c r="G33">
        <f t="shared" si="1"/>
        <v>1.9743027455630791</v>
      </c>
      <c r="H33" s="10">
        <f t="shared" si="6"/>
        <v>-4.54003185099101</v>
      </c>
      <c r="I33">
        <f t="shared" si="2"/>
        <v>-36.32025480792808</v>
      </c>
      <c r="K33">
        <f t="shared" si="3"/>
        <v>-4.6807750805267325</v>
      </c>
      <c r="M33">
        <f t="shared" si="4"/>
        <v>-4.6807750805267325</v>
      </c>
      <c r="N33" s="13">
        <f t="shared" si="5"/>
        <v>1.9808656660145068E-2</v>
      </c>
      <c r="O33" s="13">
        <v>1</v>
      </c>
      <c r="Q33" s="20">
        <v>0.2</v>
      </c>
      <c r="R33" s="5">
        <v>8.1167990000000003</v>
      </c>
      <c r="T33" t="s">
        <v>82</v>
      </c>
      <c r="U33" t="s">
        <v>92</v>
      </c>
    </row>
    <row r="34" spans="4:22" x14ac:dyDescent="0.4">
      <c r="D34" s="6">
        <v>-0.7</v>
      </c>
      <c r="E34" s="7">
        <f t="shared" si="0"/>
        <v>-0.56958995330802442</v>
      </c>
      <c r="G34">
        <f t="shared" si="1"/>
        <v>1.9878698433725492</v>
      </c>
      <c r="H34" s="10">
        <f t="shared" si="6"/>
        <v>-4.8164526451726548</v>
      </c>
      <c r="I34">
        <f t="shared" si="2"/>
        <v>-38.531621161381238</v>
      </c>
      <c r="K34">
        <f t="shared" si="3"/>
        <v>-4.9554135759689402</v>
      </c>
      <c r="M34">
        <f t="shared" si="4"/>
        <v>-4.9554135759689402</v>
      </c>
      <c r="N34" s="13">
        <f t="shared" si="5"/>
        <v>1.9310140287770006E-2</v>
      </c>
      <c r="O34" s="13">
        <v>1</v>
      </c>
      <c r="Q34" s="1">
        <v>0.15</v>
      </c>
      <c r="R34" s="5">
        <v>6.25</v>
      </c>
      <c r="T34" t="s">
        <v>82</v>
      </c>
      <c r="U34" t="s">
        <v>93</v>
      </c>
    </row>
    <row r="35" spans="4:22" x14ac:dyDescent="0.4">
      <c r="D35" s="6">
        <v>-0.68</v>
      </c>
      <c r="E35" s="7">
        <f t="shared" si="0"/>
        <v>-0.60060835815870894</v>
      </c>
      <c r="G35">
        <f t="shared" si="1"/>
        <v>2.0014369411820194</v>
      </c>
      <c r="H35" s="10">
        <f t="shared" si="6"/>
        <v>-5.0787442765900428</v>
      </c>
      <c r="I35">
        <f t="shared" si="2"/>
        <v>-40.629954212720342</v>
      </c>
      <c r="K35">
        <f t="shared" si="3"/>
        <v>-5.2152873852378754</v>
      </c>
      <c r="M35">
        <f t="shared" si="4"/>
        <v>-5.2152873852378754</v>
      </c>
      <c r="N35" s="13">
        <f t="shared" si="5"/>
        <v>1.8644020519213815E-2</v>
      </c>
      <c r="O35" s="13">
        <v>1</v>
      </c>
      <c r="Q35" s="20">
        <v>0.1</v>
      </c>
      <c r="R35" s="5">
        <v>4.5397220000000003</v>
      </c>
      <c r="U35" t="s">
        <v>101</v>
      </c>
    </row>
    <row r="36" spans="4:22" x14ac:dyDescent="0.4">
      <c r="D36" s="6">
        <v>-0.66</v>
      </c>
      <c r="E36" s="7">
        <f t="shared" si="0"/>
        <v>-0.63001714084812832</v>
      </c>
      <c r="G36">
        <f t="shared" si="1"/>
        <v>2.0150040389914894</v>
      </c>
      <c r="H36" s="10">
        <f t="shared" si="6"/>
        <v>-5.3274249430117733</v>
      </c>
      <c r="I36">
        <f t="shared" si="2"/>
        <v>-42.619399544094186</v>
      </c>
      <c r="K36">
        <f t="shared" si="3"/>
        <v>-5.4609988479668896</v>
      </c>
      <c r="M36">
        <f t="shared" si="4"/>
        <v>-5.4609988479668896</v>
      </c>
      <c r="N36" s="13">
        <f t="shared" si="5"/>
        <v>1.7841988084958453E-2</v>
      </c>
      <c r="O36" s="13">
        <v>1</v>
      </c>
      <c r="Q36" s="1">
        <v>9.5000000000000001E-2</v>
      </c>
      <c r="R36" s="5">
        <v>4.3764019999999997</v>
      </c>
      <c r="U36" t="s">
        <v>98</v>
      </c>
    </row>
    <row r="37" spans="4:22" x14ac:dyDescent="0.4">
      <c r="D37" s="6">
        <v>-0.64</v>
      </c>
      <c r="E37" s="7">
        <f t="shared" si="0"/>
        <v>-0.65787556236855671</v>
      </c>
      <c r="G37">
        <f t="shared" si="1"/>
        <v>2.0285711368009598</v>
      </c>
      <c r="H37" s="10">
        <f t="shared" si="6"/>
        <v>-5.5629957553885143</v>
      </c>
      <c r="I37">
        <f t="shared" si="2"/>
        <v>-44.503966043108115</v>
      </c>
      <c r="K37">
        <f t="shared" si="3"/>
        <v>-5.6931262543566081</v>
      </c>
      <c r="M37">
        <f t="shared" si="4"/>
        <v>-5.6931262543566081</v>
      </c>
      <c r="N37" s="13">
        <f t="shared" si="5"/>
        <v>1.6933946761685064E-2</v>
      </c>
      <c r="O37" s="13">
        <v>1</v>
      </c>
      <c r="Q37" s="1">
        <v>0.09</v>
      </c>
      <c r="R37" s="5">
        <v>4.21</v>
      </c>
      <c r="U37" t="s">
        <v>94</v>
      </c>
    </row>
    <row r="38" spans="4:22" x14ac:dyDescent="0.4">
      <c r="D38" s="6">
        <v>-0.62</v>
      </c>
      <c r="E38" s="7">
        <f t="shared" si="0"/>
        <v>-0.68424092578375229</v>
      </c>
      <c r="G38">
        <f t="shared" si="1"/>
        <v>2.0421382346104293</v>
      </c>
      <c r="H38" s="10">
        <f t="shared" si="6"/>
        <v>-5.7859412684274085</v>
      </c>
      <c r="I38">
        <f t="shared" si="2"/>
        <v>-46.287530147419268</v>
      </c>
      <c r="K38">
        <f t="shared" si="3"/>
        <v>-5.9122248438505096</v>
      </c>
      <c r="M38">
        <f t="shared" si="4"/>
        <v>-5.9122248438505096</v>
      </c>
      <c r="N38" s="13">
        <f t="shared" si="5"/>
        <v>1.5947541421642061E-2</v>
      </c>
      <c r="O38" s="13">
        <v>1</v>
      </c>
      <c r="Q38" s="1">
        <v>8.5000000000000006E-2</v>
      </c>
      <c r="R38" s="5">
        <v>4.0533929999999998</v>
      </c>
      <c r="U38" t="s">
        <v>97</v>
      </c>
    </row>
    <row r="39" spans="4:22" x14ac:dyDescent="0.4">
      <c r="D39" s="6">
        <v>-0.6</v>
      </c>
      <c r="E39" s="7">
        <f t="shared" si="0"/>
        <v>-0.70916863711198619</v>
      </c>
      <c r="G39">
        <f t="shared" si="1"/>
        <v>2.0557053324198997</v>
      </c>
      <c r="H39" s="10">
        <f t="shared" si="6"/>
        <v>-5.9967299954189546</v>
      </c>
      <c r="I39">
        <f t="shared" si="2"/>
        <v>-47.973839963351637</v>
      </c>
      <c r="K39">
        <f t="shared" si="3"/>
        <v>-6.1188277599985916</v>
      </c>
      <c r="M39">
        <f t="shared" si="4"/>
        <v>-6.1188277599985916</v>
      </c>
      <c r="N39" s="13">
        <f t="shared" si="5"/>
        <v>1.4907864115344473E-2</v>
      </c>
      <c r="O39" s="13">
        <v>1</v>
      </c>
      <c r="Q39" s="1">
        <v>0.08</v>
      </c>
      <c r="R39" s="5">
        <v>3.89</v>
      </c>
      <c r="U39" t="s">
        <v>75</v>
      </c>
    </row>
    <row r="40" spans="4:22" x14ac:dyDescent="0.4">
      <c r="D40" s="6">
        <v>-0.57999999999999996</v>
      </c>
      <c r="E40" s="7">
        <f t="shared" si="0"/>
        <v>-0.73271226440000548</v>
      </c>
      <c r="G40">
        <f t="shared" si="1"/>
        <v>2.0692724302293697</v>
      </c>
      <c r="H40" s="10">
        <f t="shared" si="6"/>
        <v>-6.1958149077664464</v>
      </c>
      <c r="I40">
        <f t="shared" si="2"/>
        <v>-49.566519262131571</v>
      </c>
      <c r="K40">
        <f t="shared" si="3"/>
        <v>-6.313446963535414</v>
      </c>
      <c r="M40">
        <f t="shared" si="4"/>
        <v>-6.313446963535414</v>
      </c>
      <c r="N40" s="13">
        <f t="shared" si="5"/>
        <v>1.3837300544433509E-2</v>
      </c>
      <c r="O40" s="13">
        <v>1</v>
      </c>
      <c r="Q40" s="1">
        <v>7.4999999999999997E-2</v>
      </c>
      <c r="R40" s="5">
        <v>3.7347440000000001</v>
      </c>
      <c r="T40" t="s">
        <v>83</v>
      </c>
      <c r="U40" t="s">
        <v>100</v>
      </c>
    </row>
    <row r="41" spans="4:22" x14ac:dyDescent="0.4">
      <c r="D41" s="6">
        <v>-0.56000000000000005</v>
      </c>
      <c r="E41" s="7">
        <f t="shared" si="0"/>
        <v>-0.75492359503968443</v>
      </c>
      <c r="G41">
        <f t="shared" si="1"/>
        <v>2.0828395280388396</v>
      </c>
      <c r="H41" s="10">
        <f t="shared" si="6"/>
        <v>-6.3836339196555709</v>
      </c>
      <c r="I41">
        <f t="shared" si="2"/>
        <v>-51.069071357244567</v>
      </c>
      <c r="K41">
        <f t="shared" si="3"/>
        <v>-6.4965741056016419</v>
      </c>
      <c r="M41">
        <f t="shared" si="4"/>
        <v>-6.4965741056016419</v>
      </c>
      <c r="N41" s="13">
        <f t="shared" si="5"/>
        <v>1.27554856015331E-2</v>
      </c>
      <c r="O41" s="13">
        <v>1</v>
      </c>
      <c r="Q41" s="1">
        <v>7.0000000000000007E-2</v>
      </c>
      <c r="R41" s="5">
        <v>3.58</v>
      </c>
      <c r="S41" t="s">
        <v>74</v>
      </c>
      <c r="T41" t="s">
        <v>83</v>
      </c>
    </row>
    <row r="42" spans="4:22" x14ac:dyDescent="0.4">
      <c r="D42" s="6">
        <v>-0.54</v>
      </c>
      <c r="E42" s="7">
        <f t="shared" si="0"/>
        <v>-0.77585269137768098</v>
      </c>
      <c r="G42">
        <f t="shared" si="1"/>
        <v>2.0964066258483096</v>
      </c>
      <c r="H42" s="10">
        <f t="shared" si="6"/>
        <v>-6.5606103582896695</v>
      </c>
      <c r="I42">
        <f t="shared" si="2"/>
        <v>-52.484882866317356</v>
      </c>
      <c r="K42">
        <f t="shared" si="3"/>
        <v>-6.6686813629444295</v>
      </c>
      <c r="M42">
        <f t="shared" si="4"/>
        <v>-6.6686813629444295</v>
      </c>
      <c r="N42" s="13">
        <f t="shared" si="5"/>
        <v>1.1679342047089144E-2</v>
      </c>
      <c r="O42" s="13">
        <v>1</v>
      </c>
      <c r="Q42" s="1">
        <v>6.5000000000000002E-2</v>
      </c>
      <c r="R42" s="5">
        <v>3.4196749999999998</v>
      </c>
      <c r="U42" t="s">
        <v>99</v>
      </c>
    </row>
    <row r="43" spans="4:22" x14ac:dyDescent="0.4">
      <c r="D43" s="6">
        <v>-0.52</v>
      </c>
      <c r="E43" s="7">
        <f t="shared" si="0"/>
        <v>-0.79554794466702239</v>
      </c>
      <c r="G43">
        <f t="shared" si="1"/>
        <v>2.10997372365778</v>
      </c>
      <c r="H43" s="10">
        <f t="shared" si="6"/>
        <v>-6.727153420104341</v>
      </c>
      <c r="I43">
        <f t="shared" si="2"/>
        <v>-53.817227360834728</v>
      </c>
      <c r="K43">
        <f t="shared" si="3"/>
        <v>-6.8302222368439214</v>
      </c>
      <c r="M43">
        <f t="shared" si="4"/>
        <v>-6.8302222368439214</v>
      </c>
      <c r="N43" s="13">
        <f t="shared" si="5"/>
        <v>1.0623180984097199E-2</v>
      </c>
      <c r="O43" s="13">
        <v>1</v>
      </c>
      <c r="Q43" s="1">
        <v>0.06</v>
      </c>
      <c r="R43" s="5">
        <v>3.26</v>
      </c>
      <c r="T43" t="s">
        <v>84</v>
      </c>
    </row>
    <row r="44" spans="4:22" x14ac:dyDescent="0.4">
      <c r="D44" s="6">
        <v>-0.5</v>
      </c>
      <c r="E44" s="7">
        <f t="shared" si="0"/>
        <v>-0.81405612740818833</v>
      </c>
      <c r="G44">
        <f t="shared" si="1"/>
        <v>2.12354082146725</v>
      </c>
      <c r="H44" s="10">
        <f t="shared" si="6"/>
        <v>-6.8836586133636413</v>
      </c>
      <c r="I44">
        <f t="shared" si="2"/>
        <v>-55.06926890690913</v>
      </c>
      <c r="K44">
        <f t="shared" si="3"/>
        <v>-6.9816323174291277</v>
      </c>
      <c r="M44">
        <f t="shared" si="4"/>
        <v>-6.9816323174291277</v>
      </c>
      <c r="N44" s="13">
        <f t="shared" si="5"/>
        <v>9.5988466883115148E-3</v>
      </c>
      <c r="O44" s="13">
        <v>1</v>
      </c>
      <c r="Q44" s="1">
        <v>5.5E-2</v>
      </c>
      <c r="R44" s="5">
        <v>3.1070509999999998</v>
      </c>
      <c r="T44" t="s">
        <v>75</v>
      </c>
    </row>
    <row r="45" spans="4:22" x14ac:dyDescent="0.4">
      <c r="D45" s="6">
        <v>-0.48</v>
      </c>
      <c r="E45" s="7">
        <f t="shared" si="0"/>
        <v>-0.8314224441259388</v>
      </c>
      <c r="G45">
        <f t="shared" si="1"/>
        <v>2.1371079192767199</v>
      </c>
      <c r="H45" s="10">
        <f t="shared" si="6"/>
        <v>-7.0305081875289384</v>
      </c>
      <c r="I45">
        <f t="shared" si="2"/>
        <v>-56.244065500231507</v>
      </c>
      <c r="K45">
        <f t="shared" si="3"/>
        <v>-7.1233300149664043</v>
      </c>
      <c r="M45">
        <f t="shared" si="4"/>
        <v>-7.1233300149664043</v>
      </c>
      <c r="N45" s="13">
        <f t="shared" si="5"/>
        <v>8.6158916488307015E-3</v>
      </c>
      <c r="O45" s="13">
        <v>1</v>
      </c>
      <c r="Q45" s="1">
        <v>0.05</v>
      </c>
      <c r="R45" s="5">
        <v>2.95</v>
      </c>
      <c r="S45" t="s">
        <v>76</v>
      </c>
      <c r="U45" t="s">
        <v>95</v>
      </c>
      <c r="V45" t="s">
        <v>88</v>
      </c>
    </row>
    <row r="46" spans="4:22" x14ac:dyDescent="0.4">
      <c r="D46" s="6">
        <v>-0.46</v>
      </c>
      <c r="E46" s="7">
        <f t="shared" si="0"/>
        <v>-0.84769058062684921</v>
      </c>
      <c r="G46">
        <f t="shared" si="1"/>
        <v>2.1506750170861899</v>
      </c>
      <c r="H46" s="10">
        <f t="shared" si="6"/>
        <v>-7.1680715497806364</v>
      </c>
      <c r="I46">
        <f t="shared" si="2"/>
        <v>-57.344572398245091</v>
      </c>
      <c r="K46">
        <f t="shared" si="3"/>
        <v>-7.2557172596280637</v>
      </c>
      <c r="M46">
        <f t="shared" si="4"/>
        <v>-7.2557172596280637</v>
      </c>
      <c r="N46" s="13">
        <f t="shared" si="5"/>
        <v>7.6817704546594066E-3</v>
      </c>
      <c r="O46" s="13">
        <v>1</v>
      </c>
      <c r="Q46" s="1">
        <v>4.4999999999999998E-2</v>
      </c>
      <c r="R46" s="5">
        <v>2.7951359999999998</v>
      </c>
      <c r="T46" t="s">
        <v>85</v>
      </c>
    </row>
    <row r="47" spans="4:22" x14ac:dyDescent="0.4">
      <c r="D47" s="6">
        <v>-0.44</v>
      </c>
      <c r="E47" s="7">
        <f t="shared" si="0"/>
        <v>-0.86290275178126474</v>
      </c>
      <c r="G47">
        <f t="shared" si="1"/>
        <v>2.1642421148956603</v>
      </c>
      <c r="H47" s="10">
        <f t="shared" si="6"/>
        <v>-7.2967056690623737</v>
      </c>
      <c r="I47">
        <f t="shared" si="2"/>
        <v>-58.37364535249899</v>
      </c>
      <c r="K47">
        <f t="shared" si="3"/>
        <v>-7.3791801711764773</v>
      </c>
      <c r="M47">
        <f t="shared" si="4"/>
        <v>-7.3791801711764773</v>
      </c>
      <c r="N47" s="13">
        <f t="shared" si="5"/>
        <v>6.8020434989692737E-3</v>
      </c>
      <c r="O47" s="13">
        <v>1</v>
      </c>
      <c r="Q47" s="1">
        <v>0.04</v>
      </c>
      <c r="R47" s="5">
        <v>2.64</v>
      </c>
      <c r="T47" t="s">
        <v>85</v>
      </c>
      <c r="U47" t="s">
        <v>96</v>
      </c>
    </row>
    <row r="48" spans="4:22" x14ac:dyDescent="0.4">
      <c r="D48" s="6">
        <v>-0.41999999999999899</v>
      </c>
      <c r="E48" s="7">
        <f t="shared" si="0"/>
        <v>-0.8770997478721746</v>
      </c>
      <c r="G48">
        <f t="shared" si="1"/>
        <v>2.1778092127051307</v>
      </c>
      <c r="H48" s="10">
        <f t="shared" si="6"/>
        <v>-7.4167554680071079</v>
      </c>
      <c r="I48">
        <f t="shared" si="2"/>
        <v>-59.334043744056864</v>
      </c>
      <c r="K48">
        <f t="shared" si="3"/>
        <v>-7.4940896999305711</v>
      </c>
      <c r="M48">
        <f t="shared" si="4"/>
        <v>-7.4940896999305711</v>
      </c>
      <c r="N48" s="13">
        <f t="shared" si="5"/>
        <v>5.9805834271919817E-3</v>
      </c>
      <c r="O48" s="13">
        <v>1</v>
      </c>
      <c r="Q48" s="1">
        <v>3.5000000000000003E-2</v>
      </c>
      <c r="R48" s="5">
        <v>2.4810439999999998</v>
      </c>
      <c r="U48" t="s">
        <v>91</v>
      </c>
    </row>
    <row r="49" spans="4:21" x14ac:dyDescent="0.4">
      <c r="D49" s="6">
        <v>-0.39999999999999902</v>
      </c>
      <c r="E49" s="7">
        <f t="shared" si="0"/>
        <v>-0.89032097955231071</v>
      </c>
      <c r="G49">
        <f t="shared" si="1"/>
        <v>2.1913763105146011</v>
      </c>
      <c r="H49" s="10">
        <f t="shared" si="6"/>
        <v>-7.5285542030943384</v>
      </c>
      <c r="I49">
        <f t="shared" si="2"/>
        <v>-60.228433624754707</v>
      </c>
      <c r="K49">
        <f t="shared" si="3"/>
        <v>-7.6008022403163409</v>
      </c>
      <c r="M49">
        <f t="shared" si="4"/>
        <v>-7.6008022403163409</v>
      </c>
      <c r="N49" s="13">
        <f t="shared" si="5"/>
        <v>5.2197788824318529E-3</v>
      </c>
      <c r="O49" s="13">
        <v>1</v>
      </c>
      <c r="Q49" s="1">
        <v>0.03</v>
      </c>
      <c r="R49" s="5">
        <v>2.3199999999999998</v>
      </c>
      <c r="T49" t="s">
        <v>86</v>
      </c>
    </row>
    <row r="50" spans="4:21" x14ac:dyDescent="0.4">
      <c r="D50" s="6">
        <v>-0.37999999999999901</v>
      </c>
      <c r="E50" s="7">
        <f t="shared" si="0"/>
        <v>-0.90260452144964809</v>
      </c>
      <c r="G50">
        <f t="shared" si="1"/>
        <v>2.2049434083240711</v>
      </c>
      <c r="H50" s="10">
        <f t="shared" si="6"/>
        <v>-7.6324238333782235</v>
      </c>
      <c r="I50">
        <f t="shared" si="2"/>
        <v>-61.059390667025788</v>
      </c>
      <c r="K50">
        <f t="shared" si="3"/>
        <v>-7.6996602182413216</v>
      </c>
      <c r="M50">
        <f t="shared" si="4"/>
        <v>-7.6996602182413216</v>
      </c>
      <c r="N50" s="13">
        <f t="shared" si="5"/>
        <v>4.5207314494586518E-3</v>
      </c>
      <c r="O50" s="13">
        <v>1</v>
      </c>
      <c r="Q50" s="1">
        <v>2.5000000000000001E-2</v>
      </c>
      <c r="R50" s="5">
        <v>2.159411</v>
      </c>
      <c r="U50" t="s">
        <v>90</v>
      </c>
    </row>
    <row r="51" spans="4:21" x14ac:dyDescent="0.4">
      <c r="D51" s="6">
        <v>-0.35999999999999899</v>
      </c>
      <c r="E51" s="7">
        <f t="shared" si="0"/>
        <v>-0.91398715446033185</v>
      </c>
      <c r="G51">
        <f t="shared" si="1"/>
        <v>2.2185105061335411</v>
      </c>
      <c r="H51" s="10">
        <f t="shared" si="6"/>
        <v>-7.7286753781165656</v>
      </c>
      <c r="I51">
        <f t="shared" si="2"/>
        <v>-61.829403024932525</v>
      </c>
      <c r="K51">
        <f t="shared" si="3"/>
        <v>-7.7909926534739302</v>
      </c>
      <c r="M51">
        <f t="shared" si="4"/>
        <v>-7.7909926534739302</v>
      </c>
      <c r="N51" s="13">
        <f t="shared" si="5"/>
        <v>3.8834428079656067E-3</v>
      </c>
      <c r="O51" s="13">
        <v>1</v>
      </c>
      <c r="Q51" s="1">
        <v>0.02</v>
      </c>
      <c r="R51" s="5">
        <v>1.99</v>
      </c>
      <c r="T51" t="s">
        <v>80</v>
      </c>
    </row>
    <row r="52" spans="4:21" x14ac:dyDescent="0.4">
      <c r="D52" s="6">
        <v>-0.33999999999999903</v>
      </c>
      <c r="E52" s="7">
        <f t="shared" si="0"/>
        <v>-0.92450440676699686</v>
      </c>
      <c r="G52">
        <f t="shared" si="1"/>
        <v>2.232077603943011</v>
      </c>
      <c r="H52" s="10">
        <f t="shared" si="6"/>
        <v>-7.8176092636217254</v>
      </c>
      <c r="I52">
        <f t="shared" si="2"/>
        <v>-62.540874108973803</v>
      </c>
      <c r="K52">
        <f t="shared" si="3"/>
        <v>-7.8751156981526567</v>
      </c>
      <c r="M52">
        <f t="shared" si="4"/>
        <v>-7.8751156981526567</v>
      </c>
      <c r="N52" s="13">
        <f t="shared" si="5"/>
        <v>3.3069900124602872E-3</v>
      </c>
      <c r="O52" s="13">
        <v>1</v>
      </c>
      <c r="Q52" s="1">
        <v>1.4999999999999999E-2</v>
      </c>
      <c r="R52" s="5">
        <v>1.818065</v>
      </c>
      <c r="T52" t="s">
        <v>74</v>
      </c>
    </row>
    <row r="53" spans="4:21" x14ac:dyDescent="0.4">
      <c r="D53" s="6">
        <v>-0.31999999999999901</v>
      </c>
      <c r="E53" s="7">
        <f t="shared" si="0"/>
        <v>-0.93419059361936319</v>
      </c>
      <c r="G53">
        <f t="shared" si="1"/>
        <v>2.2456447017524814</v>
      </c>
      <c r="H53" s="10">
        <f t="shared" si="6"/>
        <v>-7.8995156596453349</v>
      </c>
      <c r="I53">
        <f t="shared" si="2"/>
        <v>-63.196125277162679</v>
      </c>
      <c r="K53">
        <f t="shared" si="3"/>
        <v>-7.9523331524970207</v>
      </c>
      <c r="M53">
        <f t="shared" si="4"/>
        <v>-7.9523331524970207</v>
      </c>
      <c r="N53" s="13">
        <f t="shared" si="5"/>
        <v>2.7896875511378805E-3</v>
      </c>
      <c r="O53" s="13">
        <v>1</v>
      </c>
      <c r="Q53" s="1">
        <v>0.01</v>
      </c>
      <c r="R53" s="5">
        <v>1.63</v>
      </c>
      <c r="T53" t="s">
        <v>81</v>
      </c>
      <c r="U53" t="s">
        <v>92</v>
      </c>
    </row>
    <row r="54" spans="4:21" x14ac:dyDescent="0.4">
      <c r="D54" s="6">
        <v>-0.29999999999999899</v>
      </c>
      <c r="E54" s="7">
        <f t="shared" si="0"/>
        <v>-0.94307885591297513</v>
      </c>
      <c r="G54">
        <f t="shared" si="1"/>
        <v>2.2592117995619514</v>
      </c>
      <c r="H54" s="10">
        <f t="shared" si="6"/>
        <v>-7.9746748056001175</v>
      </c>
      <c r="I54">
        <f t="shared" si="2"/>
        <v>-63.79739844480094</v>
      </c>
      <c r="K54">
        <f t="shared" si="3"/>
        <v>-8.0229369587415018</v>
      </c>
      <c r="M54">
        <f t="shared" si="4"/>
        <v>-8.0229369587415018</v>
      </c>
      <c r="N54" s="13">
        <f t="shared" si="5"/>
        <v>2.3292354258424271E-3</v>
      </c>
      <c r="O54" s="13">
        <v>1</v>
      </c>
      <c r="Q54" s="1">
        <v>5.0000000000000001E-3</v>
      </c>
      <c r="R54" s="5">
        <v>1.41</v>
      </c>
      <c r="T54" t="s">
        <v>79</v>
      </c>
    </row>
    <row r="55" spans="4:21" x14ac:dyDescent="0.4">
      <c r="D55" s="6">
        <v>-0.27999999999999903</v>
      </c>
      <c r="E55" s="7">
        <f t="shared" si="0"/>
        <v>-0.95120119760093325</v>
      </c>
      <c r="G55">
        <f t="shared" si="1"/>
        <v>2.2727788973714214</v>
      </c>
      <c r="H55" s="10">
        <f t="shared" si="6"/>
        <v>-8.0433573269134904</v>
      </c>
      <c r="I55">
        <f t="shared" si="2"/>
        <v>-64.346858615307923</v>
      </c>
      <c r="K55">
        <f t="shared" si="3"/>
        <v>-8.0872076742655992</v>
      </c>
      <c r="M55">
        <f t="shared" si="4"/>
        <v>-8.0872076742655992</v>
      </c>
      <c r="N55" s="13">
        <f t="shared" si="5"/>
        <v>1.922852962900595E-3</v>
      </c>
      <c r="O55" s="13">
        <v>1</v>
      </c>
      <c r="Q55" s="1">
        <v>1E-3</v>
      </c>
      <c r="R55" s="5">
        <v>0.85699999999999998</v>
      </c>
    </row>
    <row r="56" spans="4:21" x14ac:dyDescent="0.4">
      <c r="D56" s="6">
        <v>-0.25999999999999901</v>
      </c>
      <c r="E56" s="7">
        <f t="shared" si="0"/>
        <v>-0.95858852197250966</v>
      </c>
      <c r="G56">
        <f t="shared" si="1"/>
        <v>2.2863459951808913</v>
      </c>
      <c r="H56" s="10">
        <f t="shared" si="6"/>
        <v>-8.1058245417995405</v>
      </c>
      <c r="I56">
        <f t="shared" si="2"/>
        <v>-64.846596334396324</v>
      </c>
      <c r="K56">
        <f t="shared" si="3"/>
        <v>-8.1454149248474721</v>
      </c>
      <c r="M56">
        <f t="shared" si="4"/>
        <v>-8.1454149248474721</v>
      </c>
      <c r="N56" s="13">
        <f t="shared" si="5"/>
        <v>1.5673984298819506E-3</v>
      </c>
      <c r="O56" s="13">
        <v>1</v>
      </c>
      <c r="Q56" t="s">
        <v>73</v>
      </c>
    </row>
    <row r="57" spans="4:21" x14ac:dyDescent="0.4">
      <c r="D57" s="6">
        <v>-0.23999999999999899</v>
      </c>
      <c r="E57" s="7">
        <f t="shared" si="0"/>
        <v>-0.9652706668315657</v>
      </c>
      <c r="G57">
        <f t="shared" si="1"/>
        <v>2.2999130929903613</v>
      </c>
      <c r="H57" s="10">
        <f t="shared" si="6"/>
        <v>-8.1623287587277193</v>
      </c>
      <c r="I57">
        <f t="shared" si="2"/>
        <v>-65.298630069821755</v>
      </c>
      <c r="K57">
        <f t="shared" si="3"/>
        <v>-8.1978178389250083</v>
      </c>
      <c r="M57">
        <f t="shared" si="4"/>
        <v>-8.1978178389250083</v>
      </c>
      <c r="N57" s="13">
        <f t="shared" si="5"/>
        <v>1.2594748132496042E-3</v>
      </c>
      <c r="O57" s="13">
        <v>1</v>
      </c>
    </row>
    <row r="58" spans="4:21" x14ac:dyDescent="0.4">
      <c r="D58" s="6">
        <v>-0.219999999999999</v>
      </c>
      <c r="E58" s="7">
        <f t="shared" si="0"/>
        <v>-0.97127643860679269</v>
      </c>
      <c r="G58">
        <f t="shared" si="1"/>
        <v>2.3134801907998317</v>
      </c>
      <c r="H58" s="10">
        <f t="shared" si="6"/>
        <v>-8.2131135648590394</v>
      </c>
      <c r="I58">
        <f t="shared" si="2"/>
        <v>-65.704908518872315</v>
      </c>
      <c r="K58">
        <f t="shared" si="3"/>
        <v>-8.2446654637069692</v>
      </c>
      <c r="M58">
        <f t="shared" si="4"/>
        <v>-8.2446654637069692</v>
      </c>
      <c r="N58" s="13">
        <f t="shared" si="5"/>
        <v>9.9552232090999063E-4</v>
      </c>
      <c r="O58" s="13">
        <v>1</v>
      </c>
    </row>
    <row r="59" spans="4:21" x14ac:dyDescent="0.4">
      <c r="D59" s="6">
        <v>-0.19999999999999901</v>
      </c>
      <c r="E59" s="7">
        <f t="shared" si="0"/>
        <v>-0.97663364542487197</v>
      </c>
      <c r="G59">
        <f t="shared" si="1"/>
        <v>2.3270472886093017</v>
      </c>
      <c r="H59" s="10">
        <f t="shared" si="6"/>
        <v>-8.2584141057127169</v>
      </c>
      <c r="I59">
        <f t="shared" si="2"/>
        <v>-66.067312845701736</v>
      </c>
      <c r="K59">
        <f t="shared" si="3"/>
        <v>-8.2861971639373273</v>
      </c>
      <c r="M59">
        <f t="shared" si="4"/>
        <v>-8.2861971639373273</v>
      </c>
      <c r="N59" s="13">
        <f t="shared" si="5"/>
        <v>7.7189832431208926E-4</v>
      </c>
      <c r="O59" s="13">
        <v>1</v>
      </c>
    </row>
    <row r="60" spans="4:21" x14ac:dyDescent="0.4">
      <c r="D60" s="6">
        <v>-0.17999999999999899</v>
      </c>
      <c r="E60" s="7">
        <f t="shared" si="0"/>
        <v>-0.9813691291767983</v>
      </c>
      <c r="G60">
        <f t="shared" si="1"/>
        <v>2.3406143864187721</v>
      </c>
      <c r="H60" s="10">
        <f t="shared" si="6"/>
        <v>-8.2984573563190054</v>
      </c>
      <c r="I60">
        <f t="shared" si="2"/>
        <v>-66.387658850552043</v>
      </c>
      <c r="K60">
        <f t="shared" si="3"/>
        <v>-8.322643004078575</v>
      </c>
      <c r="M60">
        <f t="shared" si="4"/>
        <v>-8.322643004078575</v>
      </c>
      <c r="N60" s="13">
        <f t="shared" si="5"/>
        <v>5.8494555754997702E-4</v>
      </c>
      <c r="O60" s="13">
        <v>1</v>
      </c>
    </row>
    <row r="61" spans="4:21" x14ac:dyDescent="0.4">
      <c r="D61" s="6">
        <v>-0.159999999999999</v>
      </c>
      <c r="E61" s="7">
        <f t="shared" si="0"/>
        <v>-0.98550879660674173</v>
      </c>
      <c r="G61">
        <f t="shared" si="1"/>
        <v>2.3541814842282416</v>
      </c>
      <c r="H61" s="10">
        <f t="shared" si="6"/>
        <v>-8.3334623841066087</v>
      </c>
      <c r="I61">
        <f t="shared" si="2"/>
        <v>-66.667699072852869</v>
      </c>
      <c r="K61">
        <f t="shared" si="3"/>
        <v>-8.3542241146441114</v>
      </c>
      <c r="M61">
        <f t="shared" si="4"/>
        <v>-8.3542241146441114</v>
      </c>
      <c r="N61" s="13">
        <f t="shared" si="5"/>
        <v>4.3104945491187393E-4</v>
      </c>
      <c r="O61" s="13">
        <v>1</v>
      </c>
    </row>
    <row r="62" spans="4:21" x14ac:dyDescent="0.4">
      <c r="D62" s="6">
        <v>-0.13999999999999899</v>
      </c>
      <c r="E62" s="7">
        <f t="shared" si="0"/>
        <v>-0.98907764945201238</v>
      </c>
      <c r="G62">
        <f t="shared" si="1"/>
        <v>2.367748582037712</v>
      </c>
      <c r="H62" s="10">
        <f t="shared" si="6"/>
        <v>-8.3636406037662159</v>
      </c>
      <c r="I62">
        <f t="shared" si="2"/>
        <v>-66.909124830129727</v>
      </c>
      <c r="K62">
        <f t="shared" si="3"/>
        <v>-8.3811530433760204</v>
      </c>
      <c r="M62">
        <f t="shared" si="4"/>
        <v>-8.3811530433760204</v>
      </c>
      <c r="N62" s="13">
        <f t="shared" si="5"/>
        <v>3.0668554108705066E-4</v>
      </c>
      <c r="O62" s="13">
        <v>1</v>
      </c>
    </row>
    <row r="63" spans="4:21" x14ac:dyDescent="0.4">
      <c r="D63" s="6">
        <v>-0.119999999999999</v>
      </c>
      <c r="E63" s="7">
        <f t="shared" si="0"/>
        <v>-0.99209981366187427</v>
      </c>
      <c r="G63">
        <f t="shared" si="1"/>
        <v>2.381315679847182</v>
      </c>
      <c r="H63" s="10">
        <f t="shared" si="6"/>
        <v>-8.3891960243248089</v>
      </c>
      <c r="I63">
        <f t="shared" si="2"/>
        <v>-67.113568194598471</v>
      </c>
      <c r="K63">
        <f t="shared" si="3"/>
        <v>-8.403634091932128</v>
      </c>
      <c r="M63">
        <f t="shared" si="4"/>
        <v>-8.403634091932128</v>
      </c>
      <c r="N63" s="13">
        <f t="shared" si="5"/>
        <v>2.0845779623351499E-4</v>
      </c>
      <c r="O63" s="13">
        <v>1</v>
      </c>
    </row>
    <row r="64" spans="4:21" x14ac:dyDescent="0.4">
      <c r="D64" s="6">
        <v>-9.9999999999999006E-2</v>
      </c>
      <c r="E64" s="7">
        <f t="shared" si="0"/>
        <v>-0.99459856772217925</v>
      </c>
      <c r="G64">
        <f t="shared" si="1"/>
        <v>2.3948827776566524</v>
      </c>
      <c r="H64" s="10">
        <f t="shared" si="6"/>
        <v>-8.4103254886587475</v>
      </c>
      <c r="I64">
        <f t="shared" si="2"/>
        <v>-67.28260390926998</v>
      </c>
      <c r="K64">
        <f t="shared" si="3"/>
        <v>-8.42186363871574</v>
      </c>
      <c r="M64">
        <f t="shared" si="4"/>
        <v>-8.42186363871574</v>
      </c>
      <c r="N64" s="13">
        <f t="shared" si="5"/>
        <v>1.3312890673767454E-4</v>
      </c>
      <c r="O64" s="13">
        <v>1</v>
      </c>
    </row>
    <row r="65" spans="3:16" x14ac:dyDescent="0.4">
      <c r="D65" s="6">
        <v>-7.9999999999999002E-2</v>
      </c>
      <c r="E65" s="7">
        <f t="shared" si="0"/>
        <v>-0.99659637011202962</v>
      </c>
      <c r="G65">
        <f t="shared" si="1"/>
        <v>2.4084498754661219</v>
      </c>
      <c r="H65" s="10">
        <f t="shared" si="6"/>
        <v>-8.4272189056673223</v>
      </c>
      <c r="I65">
        <f t="shared" si="2"/>
        <v>-67.417751245338579</v>
      </c>
      <c r="K65">
        <f t="shared" si="3"/>
        <v>-8.436030448452124</v>
      </c>
      <c r="M65">
        <f t="shared" si="4"/>
        <v>-8.436030448452124</v>
      </c>
      <c r="N65" s="13">
        <f t="shared" si="5"/>
        <v>7.7643286248390431E-5</v>
      </c>
      <c r="O65" s="13">
        <v>1</v>
      </c>
    </row>
    <row r="66" spans="3:16" x14ac:dyDescent="0.4">
      <c r="D66" s="6">
        <v>-5.9999999999999103E-2</v>
      </c>
      <c r="E66" s="7">
        <f t="shared" si="0"/>
        <v>-0.99811488591793551</v>
      </c>
      <c r="G66">
        <f t="shared" si="1"/>
        <v>2.4220169732755923</v>
      </c>
      <c r="H66" s="10">
        <f t="shared" si="6"/>
        <v>-8.4400594753220624</v>
      </c>
      <c r="I66">
        <f t="shared" si="2"/>
        <v>-67.520475802576499</v>
      </c>
      <c r="K66">
        <f t="shared" si="3"/>
        <v>-8.4463159690880119</v>
      </c>
      <c r="M66">
        <f t="shared" si="4"/>
        <v>-8.4463159690880119</v>
      </c>
      <c r="N66" s="13">
        <f t="shared" si="5"/>
        <v>3.914371424336496E-5</v>
      </c>
      <c r="O66" s="13">
        <v>1</v>
      </c>
    </row>
    <row r="67" spans="3:16" x14ac:dyDescent="0.4">
      <c r="D67" s="6">
        <v>-3.9999999999999002E-2</v>
      </c>
      <c r="E67" s="7">
        <f t="shared" si="0"/>
        <v>-0.99917501263021524</v>
      </c>
      <c r="G67">
        <f t="shared" si="1"/>
        <v>2.4355840710850623</v>
      </c>
      <c r="H67" s="10">
        <f t="shared" si="6"/>
        <v>-8.4490239068010986</v>
      </c>
      <c r="I67">
        <f t="shared" si="2"/>
        <v>-67.592191254408789</v>
      </c>
      <c r="K67">
        <f t="shared" si="3"/>
        <v>-8.4528946165640306</v>
      </c>
      <c r="M67">
        <f t="shared" si="4"/>
        <v>-8.4528946165640306</v>
      </c>
      <c r="N67" s="13">
        <f t="shared" si="5"/>
        <v>1.4982394068857278E-5</v>
      </c>
      <c r="O67" s="13">
        <v>1</v>
      </c>
    </row>
    <row r="68" spans="3:16" x14ac:dyDescent="0.4">
      <c r="D68" s="6">
        <v>-1.9999999999999001E-2</v>
      </c>
      <c r="E68" s="7">
        <f t="shared" si="0"/>
        <v>-0.99979690514568476</v>
      </c>
      <c r="G68">
        <f t="shared" si="1"/>
        <v>2.4491511688945322</v>
      </c>
      <c r="H68" s="10">
        <f t="shared" si="6"/>
        <v>-8.4542826299119103</v>
      </c>
      <c r="I68">
        <f t="shared" si="2"/>
        <v>-67.634261039295282</v>
      </c>
      <c r="K68">
        <f t="shared" si="3"/>
        <v>-8.4559340479846536</v>
      </c>
      <c r="M68">
        <f t="shared" si="4"/>
        <v>-8.4559340479846536</v>
      </c>
      <c r="N68" s="13">
        <f t="shared" si="5"/>
        <v>2.7271816509834675E-2</v>
      </c>
      <c r="O68" s="13">
        <v>10000</v>
      </c>
    </row>
    <row r="69" spans="3:16" x14ac:dyDescent="0.4">
      <c r="C69" s="52" t="s">
        <v>47</v>
      </c>
      <c r="D69" s="53">
        <v>0</v>
      </c>
      <c r="E69" s="54">
        <f t="shared" si="0"/>
        <v>-1</v>
      </c>
      <c r="F69" s="52"/>
      <c r="G69" s="52">
        <f t="shared" si="1"/>
        <v>2.4627182667040017</v>
      </c>
      <c r="H69" s="55">
        <f t="shared" si="6"/>
        <v>-8.4559999999999995</v>
      </c>
      <c r="I69" s="52">
        <f t="shared" si="2"/>
        <v>-67.647999999999996</v>
      </c>
      <c r="J69" s="52"/>
      <c r="K69">
        <f t="shared" si="3"/>
        <v>-8.4555954236863915</v>
      </c>
      <c r="M69">
        <f t="shared" si="4"/>
        <v>-8.4555954236863915</v>
      </c>
      <c r="N69" s="56">
        <f t="shared" si="5"/>
        <v>1.6368199353265355E-3</v>
      </c>
      <c r="O69" s="56">
        <v>10000</v>
      </c>
      <c r="P69" s="52" t="s">
        <v>48</v>
      </c>
    </row>
    <row r="70" spans="3:16" x14ac:dyDescent="0.4">
      <c r="D70" s="6">
        <v>0.02</v>
      </c>
      <c r="E70" s="7">
        <f t="shared" si="0"/>
        <v>-0.99980303885235966</v>
      </c>
      <c r="G70">
        <f t="shared" si="1"/>
        <v>2.4762853645134717</v>
      </c>
      <c r="H70" s="10">
        <f t="shared" si="6"/>
        <v>-8.4543344965355534</v>
      </c>
      <c r="I70">
        <f t="shared" si="2"/>
        <v>-67.634675972284427</v>
      </c>
      <c r="K70">
        <f t="shared" si="3"/>
        <v>-8.4520336586820317</v>
      </c>
      <c r="M70">
        <f t="shared" si="4"/>
        <v>-8.4520336586820317</v>
      </c>
      <c r="N70" s="13">
        <f t="shared" si="5"/>
        <v>5.2938548281980781E-2</v>
      </c>
      <c r="O70" s="13">
        <v>10000</v>
      </c>
    </row>
    <row r="71" spans="3:16" x14ac:dyDescent="0.4">
      <c r="D71" s="6">
        <v>0.04</v>
      </c>
      <c r="E71" s="7">
        <f t="shared" si="0"/>
        <v>-0.99922409124462153</v>
      </c>
      <c r="G71">
        <f t="shared" si="1"/>
        <v>2.4898524623229421</v>
      </c>
      <c r="H71" s="10">
        <f t="shared" si="6"/>
        <v>-8.4494389155645191</v>
      </c>
      <c r="I71">
        <f t="shared" si="2"/>
        <v>-67.595511324516153</v>
      </c>
      <c r="K71">
        <f t="shared" si="3"/>
        <v>-8.4453976639370509</v>
      </c>
      <c r="M71">
        <f t="shared" si="4"/>
        <v>-8.4453976639370509</v>
      </c>
      <c r="N71" s="13">
        <f t="shared" si="5"/>
        <v>1.6331714716514023E-5</v>
      </c>
      <c r="O71" s="13">
        <v>1</v>
      </c>
    </row>
    <row r="72" spans="3:16" x14ac:dyDescent="0.4">
      <c r="D72" s="6">
        <v>6.0000000000000102E-2</v>
      </c>
      <c r="E72" s="7">
        <f t="shared" si="0"/>
        <v>-0.99828057665626635</v>
      </c>
      <c r="G72">
        <f t="shared" si="1"/>
        <v>2.5034195601324121</v>
      </c>
      <c r="H72" s="10">
        <f t="shared" si="6"/>
        <v>-8.4414605562053886</v>
      </c>
      <c r="I72">
        <f t="shared" si="2"/>
        <v>-67.531684449643109</v>
      </c>
      <c r="K72">
        <f t="shared" si="3"/>
        <v>-8.4358305779135669</v>
      </c>
      <c r="M72">
        <f t="shared" si="4"/>
        <v>-8.4358305779135669</v>
      </c>
      <c r="N72" s="13">
        <f t="shared" si="5"/>
        <v>3.169665556638311E-5</v>
      </c>
      <c r="O72" s="13">
        <v>1</v>
      </c>
    </row>
    <row r="73" spans="3:16" x14ac:dyDescent="0.4">
      <c r="D73" s="6">
        <v>8.0000000000000099E-2</v>
      </c>
      <c r="E73" s="7">
        <f t="shared" si="0"/>
        <v>-0.99698928587603408</v>
      </c>
      <c r="G73">
        <f t="shared" si="1"/>
        <v>2.5169866579418825</v>
      </c>
      <c r="H73" s="10">
        <f t="shared" si="6"/>
        <v>-8.4305414013677442</v>
      </c>
      <c r="I73">
        <f t="shared" si="2"/>
        <v>-67.444331210941954</v>
      </c>
      <c r="K73">
        <f t="shared" si="3"/>
        <v>-8.4234699887975477</v>
      </c>
      <c r="M73">
        <f t="shared" si="4"/>
        <v>-8.4234699887975477</v>
      </c>
      <c r="N73" s="13">
        <f t="shared" si="5"/>
        <v>5.0004875737933075E-5</v>
      </c>
      <c r="O73" s="13">
        <v>1</v>
      </c>
    </row>
    <row r="74" spans="3:16" x14ac:dyDescent="0.4">
      <c r="D74" s="6">
        <v>0.1</v>
      </c>
      <c r="E74" s="7">
        <f t="shared" si="0"/>
        <v>-0.99536640171045743</v>
      </c>
      <c r="G74">
        <f t="shared" si="1"/>
        <v>2.530553755751352</v>
      </c>
      <c r="H74" s="10">
        <f t="shared" si="6"/>
        <v>-8.4168182928636277</v>
      </c>
      <c r="I74">
        <f t="shared" si="2"/>
        <v>-67.334546342909022</v>
      </c>
      <c r="K74">
        <f t="shared" si="3"/>
        <v>-8.4084481478061139</v>
      </c>
      <c r="M74">
        <f t="shared" si="4"/>
        <v>-8.4084481478061139</v>
      </c>
      <c r="N74" s="13">
        <f t="shared" si="5"/>
        <v>7.0059328283822138E-5</v>
      </c>
      <c r="O74" s="13">
        <v>1</v>
      </c>
    </row>
    <row r="75" spans="3:16" x14ac:dyDescent="0.4">
      <c r="D75" s="6">
        <v>0.12</v>
      </c>
      <c r="E75" s="7">
        <f t="shared" si="0"/>
        <v>-0.99342751904894888</v>
      </c>
      <c r="G75">
        <f t="shared" si="1"/>
        <v>2.544120853560822</v>
      </c>
      <c r="H75" s="10">
        <f t="shared" si="6"/>
        <v>-8.4004231010779105</v>
      </c>
      <c r="I75">
        <f t="shared" si="2"/>
        <v>-67.203384808623284</v>
      </c>
      <c r="K75">
        <f t="shared" si="3"/>
        <v>-8.3908921739539757</v>
      </c>
      <c r="M75">
        <f t="shared" si="4"/>
        <v>-8.3908921739539757</v>
      </c>
      <c r="N75" s="13">
        <f t="shared" si="5"/>
        <v>9.0838571841755575E-5</v>
      </c>
      <c r="O75" s="13">
        <v>1</v>
      </c>
    </row>
    <row r="76" spans="3:16" x14ac:dyDescent="0.4">
      <c r="D76" s="6">
        <v>0.14000000000000001</v>
      </c>
      <c r="E76" s="7">
        <f t="shared" si="0"/>
        <v>-0.99118766430453542</v>
      </c>
      <c r="G76">
        <f t="shared" si="1"/>
        <v>2.5576879513702924</v>
      </c>
      <c r="H76" s="10">
        <f t="shared" si="6"/>
        <v>-8.38148288935915</v>
      </c>
      <c r="I76">
        <f t="shared" si="2"/>
        <v>-67.0518631148732</v>
      </c>
      <c r="K76">
        <f t="shared" si="3"/>
        <v>-8.3709242506409431</v>
      </c>
      <c r="M76">
        <f t="shared" si="4"/>
        <v>-8.3709242506409431</v>
      </c>
      <c r="N76" s="13">
        <f t="shared" si="5"/>
        <v>1.1148485158161651E-4</v>
      </c>
      <c r="O76" s="13">
        <v>1</v>
      </c>
    </row>
    <row r="77" spans="3:16" x14ac:dyDescent="0.4">
      <c r="D77" s="6">
        <v>0.16</v>
      </c>
      <c r="E77" s="7">
        <f t="shared" si="0"/>
        <v>-0.98866131424878523</v>
      </c>
      <c r="G77">
        <f t="shared" si="1"/>
        <v>2.5712550491797623</v>
      </c>
      <c r="H77" s="10">
        <f t="shared" si="6"/>
        <v>-8.3601200732877281</v>
      </c>
      <c r="I77">
        <f t="shared" si="2"/>
        <v>-66.880960586301825</v>
      </c>
      <c r="K77">
        <f t="shared" si="3"/>
        <v>-8.3486618144062223</v>
      </c>
      <c r="M77">
        <f t="shared" si="4"/>
        <v>-8.3486618144062223</v>
      </c>
      <c r="N77" s="13">
        <f t="shared" si="5"/>
        <v>1.3129169659560554E-4</v>
      </c>
      <c r="O77" s="13">
        <v>1</v>
      </c>
    </row>
    <row r="78" spans="3:16" x14ac:dyDescent="0.4">
      <c r="D78" s="6">
        <v>0.18</v>
      </c>
      <c r="E78" s="7">
        <f t="shared" si="0"/>
        <v>-0.98586241425894838</v>
      </c>
      <c r="G78">
        <f t="shared" si="1"/>
        <v>2.5848221469892323</v>
      </c>
      <c r="H78" s="10">
        <f t="shared" si="6"/>
        <v>-8.3364525749736682</v>
      </c>
      <c r="I78">
        <f t="shared" si="2"/>
        <v>-66.691620599789346</v>
      </c>
      <c r="K78">
        <f t="shared" si="3"/>
        <v>-8.3242177361797474</v>
      </c>
      <c r="M78">
        <f t="shared" si="4"/>
        <v>-8.3242177361797474</v>
      </c>
      <c r="N78" s="13">
        <f t="shared" si="5"/>
        <v>1.4969128031323045E-4</v>
      </c>
      <c r="O78" s="13">
        <v>1</v>
      </c>
    </row>
    <row r="79" spans="3:16" x14ac:dyDescent="0.4">
      <c r="D79" s="6">
        <v>0.2</v>
      </c>
      <c r="E79" s="7">
        <f t="shared" si="0"/>
        <v>-0.98280439599480929</v>
      </c>
      <c r="G79">
        <f t="shared" si="1"/>
        <v>2.5983892447987027</v>
      </c>
      <c r="H79" s="10">
        <f t="shared" si="6"/>
        <v>-8.3105939725321072</v>
      </c>
      <c r="I79">
        <f t="shared" si="2"/>
        <v>-66.484751780256858</v>
      </c>
      <c r="K79">
        <f t="shared" si="3"/>
        <v>-8.2977004953460352</v>
      </c>
      <c r="M79">
        <f t="shared" si="4"/>
        <v>-8.2977004953460352</v>
      </c>
      <c r="N79" s="13">
        <f t="shared" si="5"/>
        <v>1.6624175394775999E-4</v>
      </c>
      <c r="O79" s="13">
        <v>1</v>
      </c>
    </row>
    <row r="80" spans="3:16" x14ac:dyDescent="0.4">
      <c r="D80" s="6">
        <v>0.22</v>
      </c>
      <c r="E80" s="7">
        <f t="shared" si="0"/>
        <v>-0.979500194522259</v>
      </c>
      <c r="G80">
        <f t="shared" si="1"/>
        <v>2.6119563426081722</v>
      </c>
      <c r="H80" s="10">
        <f t="shared" si="6"/>
        <v>-8.2826536448802219</v>
      </c>
      <c r="I80">
        <f t="shared" si="2"/>
        <v>-66.261229159041775</v>
      </c>
      <c r="K80">
        <f t="shared" si="3"/>
        <v>-8.2692143469219967</v>
      </c>
      <c r="M80">
        <f t="shared" si="4"/>
        <v>-8.2692143469219967</v>
      </c>
      <c r="N80" s="13">
        <f t="shared" si="5"/>
        <v>1.8061472960995557E-4</v>
      </c>
      <c r="O80" s="13">
        <v>1</v>
      </c>
    </row>
    <row r="81" spans="4:15" x14ac:dyDescent="0.4">
      <c r="D81" s="6">
        <v>0.24</v>
      </c>
      <c r="E81" s="7">
        <f t="shared" si="0"/>
        <v>-0.97596226490009541</v>
      </c>
      <c r="G81">
        <f t="shared" si="1"/>
        <v>2.6255234404176426</v>
      </c>
      <c r="H81" s="10">
        <f t="shared" si="6"/>
        <v>-8.2527369119952052</v>
      </c>
      <c r="I81">
        <f t="shared" si="2"/>
        <v>-66.021895295961642</v>
      </c>
      <c r="K81">
        <f t="shared" si="3"/>
        <v>-8.2388594821367658</v>
      </c>
      <c r="M81">
        <f t="shared" si="4"/>
        <v>-8.2388594821367658</v>
      </c>
      <c r="N81" s="13">
        <f t="shared" si="5"/>
        <v>1.9258305947590616E-4</v>
      </c>
      <c r="O81" s="13">
        <v>1</v>
      </c>
    </row>
    <row r="82" spans="4:15" x14ac:dyDescent="0.4">
      <c r="D82" s="6">
        <v>0.26</v>
      </c>
      <c r="E82" s="7">
        <f t="shared" si="0"/>
        <v>-0.97220259824609767</v>
      </c>
      <c r="G82">
        <f t="shared" si="1"/>
        <v>2.6390905382271126</v>
      </c>
      <c r="H82" s="10">
        <f t="shared" si="6"/>
        <v>-8.2209451707690011</v>
      </c>
      <c r="I82">
        <f t="shared" si="2"/>
        <v>-65.767561366152009</v>
      </c>
      <c r="K82">
        <f t="shared" si="3"/>
        <v>-8.2067321826888104</v>
      </c>
      <c r="M82">
        <f t="shared" si="4"/>
        <v>-8.2067321826888104</v>
      </c>
      <c r="N82" s="13">
        <f t="shared" si="5"/>
        <v>2.0200903016764205E-4</v>
      </c>
      <c r="O82" s="13">
        <v>1</v>
      </c>
    </row>
    <row r="83" spans="4:15" x14ac:dyDescent="0.4">
      <c r="D83" s="6">
        <v>0.28000000000000003</v>
      </c>
      <c r="E83" s="7">
        <f t="shared" ref="E83:E146" si="7">-(1+D83+$E$5*D83^3)*EXP(-D83)</f>
        <v>-0.96823273729795045</v>
      </c>
      <c r="G83">
        <f t="shared" si="1"/>
        <v>2.6526576360365826</v>
      </c>
      <c r="H83" s="10">
        <f t="shared" si="6"/>
        <v>-8.187376026591469</v>
      </c>
      <c r="I83">
        <f t="shared" si="2"/>
        <v>-65.499008212731752</v>
      </c>
      <c r="K83">
        <f t="shared" si="3"/>
        <v>-8.1729249689434429</v>
      </c>
      <c r="M83">
        <f t="shared" si="4"/>
        <v>-8.1729249689434429</v>
      </c>
      <c r="N83" s="13">
        <f t="shared" si="5"/>
        <v>2.0883306714657428E-4</v>
      </c>
      <c r="O83" s="13">
        <v>1</v>
      </c>
    </row>
    <row r="84" spans="4:15" x14ac:dyDescent="0.4">
      <c r="D84" s="6">
        <v>0.3</v>
      </c>
      <c r="E84" s="7">
        <f t="shared" si="7"/>
        <v>-0.96406379148415355</v>
      </c>
      <c r="G84">
        <f t="shared" ref="G84:G147" si="8">$E$11*(D84/$E$12+1)</f>
        <v>2.666224733846053</v>
      </c>
      <c r="H84" s="10">
        <f t="shared" si="6"/>
        <v>-8.1521234207900033</v>
      </c>
      <c r="I84">
        <f t="shared" ref="I84:I147" si="9">H84*$E$6</f>
        <v>-65.216987366320026</v>
      </c>
      <c r="K84">
        <f t="shared" ref="K84:K147" si="10">$L$9*$L$6*EXP(-$L$4*(G84/$L$10-1))+6*$L$6*EXP(-$L$4*(2/SQRT(3)*G84/$L$10-1))+12*$L$6*EXP(-$L$4*(SQRT(2)*2/SQRT(3)*G84/$L$10-1))+24*$L$6*EXP(-$L$4*(SQRT(11)/2*2/SQRT(3)*G84/$L$10-1))-SQRT($L$9*$L$7^2*EXP(-2*$L$5*(G84/$L$10-1))+6*$L$7^2*EXP(-2*$L$5*(2/SQRT(3)*G84/$L$10-1))+12*$L$7^2*EXP(-2*$L$5*(SQRT(2)*2/SQRT(3)*G84/$L$10-1))+24*$L$7^2*EXP(-2*$L$5*(SQRT(11)/2*2/SQRT(3)*G84/$L$10-1)))</f>
        <v>-8.13752674232218</v>
      </c>
      <c r="M84">
        <f t="shared" ref="M84:M147" si="11">$L$9*$O$6*EXP(-$O$4*(G84/$L$10-1))+6*$O$6*EXP(-$O$4*(2/SQRT(3)*G84/$L$10-1))+12*$O$6*EXP(-$O$4*(SQRT(2)*2/SQRT(3)*G84/$L$10-1))+24*$O$6*EXP(-$O$4*(SQRT(11)/2*2/SQRT(3)*G84/$L$10-1))-SQRT($L$9*$O$7^2*EXP(-2*$O$5*(G84/$L$10-1))+6*$O$7^2*EXP(-2*$O$5*(2/SQRT(3)*G84/$L$10-1))+12*$O$7^2*EXP(-2*$O$5*(SQRT(2)*2/SQRT(3)*G84/$L$10-1))+24*$O$7^2*EXP(-2*$O$5*(SQRT(11)/2*2/SQRT(3)*G84/$L$10-1)))</f>
        <v>-8.13752674232218</v>
      </c>
      <c r="N84" s="13">
        <f t="shared" ref="N84:N147" si="12">(M84-H84)^2*O84</f>
        <v>2.1306302229301665E-4</v>
      </c>
      <c r="O84" s="13">
        <v>1</v>
      </c>
    </row>
    <row r="85" spans="4:15" x14ac:dyDescent="0.4">
      <c r="D85" s="6">
        <v>0.32</v>
      </c>
      <c r="E85" s="7">
        <f t="shared" si="7"/>
        <v>-0.95970645151961365</v>
      </c>
      <c r="G85">
        <f t="shared" si="8"/>
        <v>2.6797918316555229</v>
      </c>
      <c r="H85" s="10">
        <f t="shared" ref="H85:H148" si="13">-(-$B$4)*(1+D85+$E$5*D85^3)*EXP(-D85)</f>
        <v>-8.1152777540498526</v>
      </c>
      <c r="I85">
        <f t="shared" si="9"/>
        <v>-64.922222032398821</v>
      </c>
      <c r="K85">
        <f t="shared" si="10"/>
        <v>-8.1006229221244936</v>
      </c>
      <c r="M85">
        <f t="shared" si="11"/>
        <v>-8.1006229221244936</v>
      </c>
      <c r="N85" s="13">
        <f t="shared" si="12"/>
        <v>2.147640987605211E-4</v>
      </c>
      <c r="O85" s="13">
        <v>1</v>
      </c>
    </row>
    <row r="86" spans="4:15" x14ac:dyDescent="0.4">
      <c r="D86" s="6">
        <v>0.34</v>
      </c>
      <c r="E86" s="7">
        <f t="shared" si="7"/>
        <v>-0.95517100354019013</v>
      </c>
      <c r="G86">
        <f t="shared" si="8"/>
        <v>2.6933589294649933</v>
      </c>
      <c r="H86" s="10">
        <f t="shared" si="13"/>
        <v>-8.0769260059358476</v>
      </c>
      <c r="I86">
        <f t="shared" si="9"/>
        <v>-64.615408047486781</v>
      </c>
      <c r="K86">
        <f t="shared" si="10"/>
        <v>-8.0622955770116675</v>
      </c>
      <c r="M86">
        <f t="shared" si="11"/>
        <v>-8.0622955770116675</v>
      </c>
      <c r="N86" s="13">
        <f t="shared" si="12"/>
        <v>2.1404945050548552E-4</v>
      </c>
      <c r="O86" s="13">
        <v>1</v>
      </c>
    </row>
    <row r="87" spans="4:15" x14ac:dyDescent="0.4">
      <c r="D87" s="6">
        <v>0.36</v>
      </c>
      <c r="E87" s="7">
        <f t="shared" si="7"/>
        <v>-0.95046734279006062</v>
      </c>
      <c r="G87">
        <f t="shared" si="8"/>
        <v>2.7069260272744629</v>
      </c>
      <c r="H87" s="10">
        <f t="shared" si="13"/>
        <v>-8.0371518506327515</v>
      </c>
      <c r="I87">
        <f t="shared" si="9"/>
        <v>-64.297214805062012</v>
      </c>
      <c r="K87">
        <f t="shared" si="10"/>
        <v>-8.0226235513727424</v>
      </c>
      <c r="M87">
        <f t="shared" si="11"/>
        <v>-8.0226235513727424</v>
      </c>
      <c r="N87" s="13">
        <f t="shared" si="12"/>
        <v>2.1107147938838073E-4</v>
      </c>
      <c r="O87" s="13">
        <v>1</v>
      </c>
    </row>
    <row r="88" spans="4:15" x14ac:dyDescent="0.4">
      <c r="D88" s="6">
        <v>0.38</v>
      </c>
      <c r="E88" s="7">
        <f t="shared" si="7"/>
        <v>-0.94560498687536609</v>
      </c>
      <c r="G88">
        <f t="shared" si="8"/>
        <v>2.7204931250839328</v>
      </c>
      <c r="H88" s="10">
        <f t="shared" si="13"/>
        <v>-7.9960357690180945</v>
      </c>
      <c r="I88">
        <f t="shared" si="9"/>
        <v>-63.968286152144756</v>
      </c>
      <c r="K88">
        <f t="shared" si="10"/>
        <v>-7.9816825867826431</v>
      </c>
      <c r="M88">
        <f t="shared" si="11"/>
        <v>-7.9816825867826431</v>
      </c>
      <c r="N88" s="13">
        <f t="shared" si="12"/>
        <v>2.0601384028407925E-4</v>
      </c>
      <c r="O88" s="13">
        <v>1</v>
      </c>
    </row>
    <row r="89" spans="4:15" x14ac:dyDescent="0.4">
      <c r="D89" s="6">
        <v>0.4</v>
      </c>
      <c r="E89" s="7">
        <f t="shared" si="7"/>
        <v>-0.94059308859720914</v>
      </c>
      <c r="G89">
        <f t="shared" si="8"/>
        <v>2.7340602228934032</v>
      </c>
      <c r="H89" s="10">
        <f t="shared" si="13"/>
        <v>-7.9536551571779999</v>
      </c>
      <c r="I89">
        <f t="shared" si="9"/>
        <v>-63.629241257423999</v>
      </c>
      <c r="K89">
        <f t="shared" si="10"/>
        <v>-7.9395454387535906</v>
      </c>
      <c r="M89">
        <f t="shared" si="11"/>
        <v>-7.9395454387535906</v>
      </c>
      <c r="N89" s="13">
        <f t="shared" si="12"/>
        <v>1.990841540161131E-4</v>
      </c>
      <c r="O89" s="13">
        <v>1</v>
      </c>
    </row>
    <row r="90" spans="4:15" x14ac:dyDescent="0.4">
      <c r="D90" s="6">
        <v>0.42</v>
      </c>
      <c r="E90" s="7">
        <f t="shared" si="7"/>
        <v>-0.93544044837670337</v>
      </c>
      <c r="G90">
        <f t="shared" si="8"/>
        <v>2.7476273207028732</v>
      </c>
      <c r="H90" s="10">
        <f t="shared" si="13"/>
        <v>-7.910084431473404</v>
      </c>
      <c r="I90">
        <f t="shared" si="9"/>
        <v>-63.280675451787232</v>
      </c>
      <c r="K90">
        <f t="shared" si="10"/>
        <v>-7.8962819889721327</v>
      </c>
      <c r="M90">
        <f t="shared" si="11"/>
        <v>-7.8962819889721327</v>
      </c>
      <c r="N90" s="13">
        <f t="shared" si="12"/>
        <v>1.9050741900089959E-4</v>
      </c>
      <c r="O90" s="13">
        <v>1</v>
      </c>
    </row>
    <row r="91" spans="4:15" x14ac:dyDescent="0.4">
      <c r="D91" s="6">
        <v>0.44</v>
      </c>
      <c r="E91" s="7">
        <f t="shared" si="7"/>
        <v>-0.9301555262844009</v>
      </c>
      <c r="G91">
        <f t="shared" si="8"/>
        <v>2.7611944185123432</v>
      </c>
      <c r="H91" s="10">
        <f t="shared" si="13"/>
        <v>-7.8653951302608931</v>
      </c>
      <c r="I91">
        <f t="shared" si="9"/>
        <v>-62.923161042087145</v>
      </c>
      <c r="K91">
        <f t="shared" si="10"/>
        <v>-7.8519593532057321</v>
      </c>
      <c r="M91">
        <f t="shared" si="11"/>
        <v>-7.8519593532057321</v>
      </c>
      <c r="N91" s="13">
        <f t="shared" si="12"/>
        <v>1.8052010507598997E-4</v>
      </c>
      <c r="O91" s="13">
        <v>1</v>
      </c>
    </row>
    <row r="92" spans="4:15" x14ac:dyDescent="0.4">
      <c r="D92" s="6">
        <v>0.46</v>
      </c>
      <c r="E92" s="7">
        <f t="shared" si="7"/>
        <v>-0.92474645368606501</v>
      </c>
      <c r="G92">
        <f t="shared" si="8"/>
        <v>2.7747615163218136</v>
      </c>
      <c r="H92" s="10">
        <f t="shared" si="13"/>
        <v>-7.8196560123693652</v>
      </c>
      <c r="I92">
        <f t="shared" si="9"/>
        <v>-62.557248098954922</v>
      </c>
      <c r="K92">
        <f t="shared" si="10"/>
        <v>-7.8066419850549948</v>
      </c>
      <c r="M92">
        <f t="shared" si="11"/>
        <v>-7.8066419850549948</v>
      </c>
      <c r="N92" s="13">
        <f t="shared" si="12"/>
        <v>1.693649069391789E-4</v>
      </c>
      <c r="O92" s="13">
        <v>1</v>
      </c>
    </row>
    <row r="93" spans="4:15" x14ac:dyDescent="0.4">
      <c r="D93" s="6">
        <v>0.48</v>
      </c>
      <c r="E93" s="7">
        <f t="shared" si="7"/>
        <v>-0.91922104451641973</v>
      </c>
      <c r="G93">
        <f t="shared" si="8"/>
        <v>2.7883286141312835</v>
      </c>
      <c r="H93" s="10">
        <f t="shared" si="13"/>
        <v>-7.7729331524308449</v>
      </c>
      <c r="I93">
        <f t="shared" si="9"/>
        <v>-62.183465219446759</v>
      </c>
      <c r="K93">
        <f t="shared" si="10"/>
        <v>-7.760391775719933</v>
      </c>
      <c r="M93">
        <f t="shared" si="11"/>
        <v>-7.760391775719933</v>
      </c>
      <c r="N93" s="13">
        <f t="shared" si="12"/>
        <v>1.5728612980500423E-4</v>
      </c>
      <c r="O93" s="13">
        <v>1</v>
      </c>
    </row>
    <row r="94" spans="4:15" x14ac:dyDescent="0.4">
      <c r="D94" s="6">
        <v>0.5</v>
      </c>
      <c r="E94" s="7">
        <f t="shared" si="7"/>
        <v>-0.91358680619215415</v>
      </c>
      <c r="G94">
        <f t="shared" si="8"/>
        <v>2.8018957119407539</v>
      </c>
      <c r="H94" s="10">
        <f t="shared" si="13"/>
        <v>-7.7252900331608556</v>
      </c>
      <c r="I94">
        <f t="shared" si="9"/>
        <v>-61.802320265286845</v>
      </c>
      <c r="K94">
        <f t="shared" si="10"/>
        <v>-7.7132681499414808</v>
      </c>
      <c r="M94">
        <f t="shared" si="11"/>
        <v>-7.7132681499414808</v>
      </c>
      <c r="N94" s="13">
        <f t="shared" si="12"/>
        <v>1.4452567614028558E-4</v>
      </c>
      <c r="O94" s="13">
        <v>1</v>
      </c>
    </row>
    <row r="95" spans="4:15" x14ac:dyDescent="0.4">
      <c r="D95" s="6">
        <v>0.52</v>
      </c>
      <c r="E95" s="7">
        <f t="shared" si="7"/>
        <v>-0.90785095017514517</v>
      </c>
      <c r="G95">
        <f t="shared" si="8"/>
        <v>2.8154628097502234</v>
      </c>
      <c r="H95" s="10">
        <f t="shared" si="13"/>
        <v>-7.6767876346810278</v>
      </c>
      <c r="I95">
        <f t="shared" si="9"/>
        <v>-61.414301077448222</v>
      </c>
      <c r="K95">
        <f t="shared" si="10"/>
        <v>-7.6653281582725459</v>
      </c>
      <c r="M95">
        <f t="shared" si="11"/>
        <v>-7.6653281582725459</v>
      </c>
      <c r="N95" s="13">
        <f t="shared" si="12"/>
        <v>1.3131959955655284E-4</v>
      </c>
      <c r="O95" s="13">
        <v>1</v>
      </c>
    </row>
    <row r="96" spans="4:15" x14ac:dyDescent="0.4">
      <c r="D96" s="6">
        <v>0.54</v>
      </c>
      <c r="E96" s="7">
        <f t="shared" si="7"/>
        <v>-0.9020204021965349</v>
      </c>
      <c r="G96">
        <f t="shared" si="8"/>
        <v>2.8290299075596934</v>
      </c>
      <c r="H96" s="10">
        <f t="shared" si="13"/>
        <v>-7.6274845209738986</v>
      </c>
      <c r="I96">
        <f t="shared" si="9"/>
        <v>-61.019876167791189</v>
      </c>
      <c r="K96">
        <f t="shared" si="10"/>
        <v>-7.6166265658262517</v>
      </c>
      <c r="M96">
        <f t="shared" si="11"/>
        <v>-7.6166265658262517</v>
      </c>
      <c r="N96" s="13">
        <f t="shared" si="12"/>
        <v>1.1789518998831114E-4</v>
      </c>
      <c r="O96" s="13">
        <v>1</v>
      </c>
    </row>
    <row r="97" spans="4:15" x14ac:dyDescent="0.4">
      <c r="D97" s="6">
        <v>0.56000000000000005</v>
      </c>
      <c r="E97" s="7">
        <f t="shared" si="7"/>
        <v>-0.89610181215199491</v>
      </c>
      <c r="G97">
        <f t="shared" si="8"/>
        <v>2.8425970053691638</v>
      </c>
      <c r="H97" s="10">
        <f t="shared" si="13"/>
        <v>-7.5774369235572685</v>
      </c>
      <c r="I97">
        <f t="shared" si="9"/>
        <v>-60.619495388458148</v>
      </c>
      <c r="K97">
        <f t="shared" si="10"/>
        <v>-7.5672159376427715</v>
      </c>
      <c r="M97">
        <f t="shared" si="11"/>
        <v>-7.5672159376427715</v>
      </c>
      <c r="N97" s="13">
        <f t="shared" si="12"/>
        <v>1.0446855306434709E-4</v>
      </c>
      <c r="O97" s="13">
        <v>1</v>
      </c>
    </row>
    <row r="98" spans="4:15" x14ac:dyDescent="0.4">
      <c r="D98" s="6">
        <v>0.57999999999999996</v>
      </c>
      <c r="E98" s="7">
        <f t="shared" si="7"/>
        <v>-0.8901015636782007</v>
      </c>
      <c r="G98">
        <f t="shared" si="8"/>
        <v>2.8561641031786338</v>
      </c>
      <c r="H98" s="10">
        <f t="shared" si="13"/>
        <v>-7.5266988224628655</v>
      </c>
      <c r="I98">
        <f t="shared" si="9"/>
        <v>-60.213590579702924</v>
      </c>
      <c r="K98">
        <f t="shared" si="10"/>
        <v>-7.5171467208101026</v>
      </c>
      <c r="M98">
        <f t="shared" si="11"/>
        <v>-7.5171467208101026</v>
      </c>
      <c r="N98" s="13">
        <f t="shared" si="12"/>
        <v>9.1242645984715323E-5</v>
      </c>
      <c r="O98" s="13">
        <v>1</v>
      </c>
    </row>
    <row r="99" spans="4:15" x14ac:dyDescent="0.4">
      <c r="D99" s="6">
        <v>0.6</v>
      </c>
      <c r="E99" s="7">
        <f t="shared" si="7"/>
        <v>-0.88402578342025773</v>
      </c>
      <c r="G99">
        <f t="shared" si="8"/>
        <v>2.8697312009881042</v>
      </c>
      <c r="H99" s="10">
        <f t="shared" si="13"/>
        <v>-7.4753220246016987</v>
      </c>
      <c r="I99">
        <f t="shared" si="9"/>
        <v>-59.80257619681359</v>
      </c>
      <c r="K99">
        <f t="shared" si="10"/>
        <v>-7.4664673234683612</v>
      </c>
      <c r="M99">
        <f t="shared" si="11"/>
        <v>-7.4664673234683612</v>
      </c>
      <c r="N99" s="13">
        <f t="shared" si="12"/>
        <v>7.8405732160728901E-5</v>
      </c>
      <c r="O99" s="13">
        <v>1</v>
      </c>
    </row>
    <row r="100" spans="4:15" x14ac:dyDescent="0.4">
      <c r="D100" s="6">
        <v>0.62</v>
      </c>
      <c r="E100" s="7">
        <f t="shared" si="7"/>
        <v>-0.87788034999952591</v>
      </c>
      <c r="G100">
        <f t="shared" si="8"/>
        <v>2.8832982987975742</v>
      </c>
      <c r="H100" s="10">
        <f t="shared" si="13"/>
        <v>-7.4233562395959902</v>
      </c>
      <c r="I100">
        <f t="shared" si="9"/>
        <v>-59.386849916767922</v>
      </c>
      <c r="K100">
        <f t="shared" si="10"/>
        <v>-7.4152241908217817</v>
      </c>
      <c r="M100">
        <f t="shared" si="11"/>
        <v>-7.4152241908217817</v>
      </c>
      <c r="N100" s="13">
        <f t="shared" si="12"/>
        <v>6.6130217266105611E-5</v>
      </c>
      <c r="O100" s="13">
        <v>1</v>
      </c>
    </row>
    <row r="101" spans="4:15" x14ac:dyDescent="0.4">
      <c r="D101" s="6">
        <v>0.64</v>
      </c>
      <c r="E101" s="7">
        <f t="shared" si="7"/>
        <v>-0.87167090269101677</v>
      </c>
      <c r="G101">
        <f t="shared" si="8"/>
        <v>2.8968653966070437</v>
      </c>
      <c r="H101" s="10">
        <f t="shared" si="13"/>
        <v>-7.3708491531552376</v>
      </c>
      <c r="I101">
        <f t="shared" si="9"/>
        <v>-58.966793225241901</v>
      </c>
      <c r="K101">
        <f t="shared" si="10"/>
        <v>-7.3634618782772359</v>
      </c>
      <c r="M101">
        <f t="shared" si="11"/>
        <v>-7.3634618782772359</v>
      </c>
      <c r="N101" s="13">
        <f t="shared" si="12"/>
        <v>5.457183012315542E-5</v>
      </c>
      <c r="O101" s="13">
        <v>1</v>
      </c>
    </row>
    <row r="102" spans="4:15" x14ac:dyDescent="0.4">
      <c r="D102" s="6">
        <v>0.66</v>
      </c>
      <c r="E102" s="7">
        <f t="shared" si="7"/>
        <v>-0.86540284981927196</v>
      </c>
      <c r="G102">
        <f t="shared" si="8"/>
        <v>2.9104324944165141</v>
      </c>
      <c r="H102" s="10">
        <f t="shared" si="13"/>
        <v>-7.3178464980717628</v>
      </c>
      <c r="I102">
        <f t="shared" si="9"/>
        <v>-58.542771984574102</v>
      </c>
      <c r="K102">
        <f t="shared" si="10"/>
        <v>-7.311223121823172</v>
      </c>
      <c r="M102">
        <f t="shared" si="11"/>
        <v>-7.311223121823172</v>
      </c>
      <c r="N102" s="13">
        <f t="shared" si="12"/>
        <v>4.3869112930396388E-5</v>
      </c>
      <c r="O102" s="13">
        <v>1</v>
      </c>
    </row>
    <row r="103" spans="4:15" x14ac:dyDescent="0.4">
      <c r="D103" s="6">
        <v>0.68</v>
      </c>
      <c r="E103" s="7">
        <f t="shared" si="7"/>
        <v>-0.85908137688136532</v>
      </c>
      <c r="G103">
        <f t="shared" si="8"/>
        <v>2.923999592225984</v>
      </c>
      <c r="H103" s="10">
        <f t="shared" si="13"/>
        <v>-7.2643921229088253</v>
      </c>
      <c r="I103">
        <f t="shared" si="9"/>
        <v>-58.115136983270602</v>
      </c>
      <c r="K103">
        <f t="shared" si="10"/>
        <v>-7.2585489057580732</v>
      </c>
      <c r="M103">
        <f t="shared" si="11"/>
        <v>-7.2585489057580732</v>
      </c>
      <c r="N103" s="13">
        <f t="shared" si="12"/>
        <v>3.4143186670843362E-5</v>
      </c>
      <c r="O103" s="13">
        <v>1</v>
      </c>
    </row>
    <row r="104" spans="4:15" x14ac:dyDescent="0.4">
      <c r="D104" s="6">
        <v>0.7</v>
      </c>
      <c r="E104" s="7">
        <f t="shared" si="7"/>
        <v>-0.85271145440541884</v>
      </c>
      <c r="G104">
        <f t="shared" si="8"/>
        <v>2.937566690035454</v>
      </c>
      <c r="H104" s="10">
        <f t="shared" si="13"/>
        <v>-7.2105280584522218</v>
      </c>
      <c r="I104">
        <f t="shared" si="9"/>
        <v>-57.684224467617774</v>
      </c>
      <c r="K104">
        <f t="shared" si="10"/>
        <v>-7.2054785278729039</v>
      </c>
      <c r="M104">
        <f t="shared" si="11"/>
        <v>-7.2054785278729039</v>
      </c>
      <c r="N104" s="13">
        <f t="shared" si="12"/>
        <v>2.5497759071466524E-5</v>
      </c>
      <c r="O104" s="13">
        <v>1</v>
      </c>
    </row>
    <row r="105" spans="4:15" x14ac:dyDescent="0.4">
      <c r="D105" s="6">
        <v>0.72</v>
      </c>
      <c r="E105" s="7">
        <f t="shared" si="7"/>
        <v>-0.84629784555277865</v>
      </c>
      <c r="G105">
        <f t="shared" si="8"/>
        <v>2.9511337878449244</v>
      </c>
      <c r="H105" s="10">
        <f t="shared" si="13"/>
        <v>-7.1562945819942962</v>
      </c>
      <c r="I105">
        <f t="shared" si="9"/>
        <v>-57.25035665595437</v>
      </c>
      <c r="K105">
        <f t="shared" si="10"/>
        <v>-7.1520496621877534</v>
      </c>
      <c r="M105">
        <f t="shared" si="11"/>
        <v>-7.1520496621877534</v>
      </c>
      <c r="N105" s="13">
        <f t="shared" si="12"/>
        <v>1.8019344163979753E-5</v>
      </c>
      <c r="O105" s="13">
        <v>1</v>
      </c>
    </row>
    <row r="106" spans="4:15" x14ac:dyDescent="0.4">
      <c r="D106" s="6">
        <v>0.74</v>
      </c>
      <c r="E106" s="7">
        <f t="shared" si="7"/>
        <v>-0.83984511347175461</v>
      </c>
      <c r="G106">
        <f t="shared" si="8"/>
        <v>2.9647008856543944</v>
      </c>
      <c r="H106" s="10">
        <f t="shared" si="13"/>
        <v>-7.1017302795171569</v>
      </c>
      <c r="I106">
        <f t="shared" si="9"/>
        <v>-56.813842236137255</v>
      </c>
      <c r="K106">
        <f t="shared" si="10"/>
        <v>-7.0982984193385832</v>
      </c>
      <c r="M106">
        <f t="shared" si="11"/>
        <v>-7.0982984193385832</v>
      </c>
      <c r="N106" s="13">
        <f t="shared" si="12"/>
        <v>1.1777664285279666E-5</v>
      </c>
      <c r="O106" s="13">
        <v>1</v>
      </c>
    </row>
    <row r="107" spans="4:15" x14ac:dyDescent="0.4">
      <c r="D107" s="6">
        <v>0.76</v>
      </c>
      <c r="E107" s="7">
        <f t="shared" si="7"/>
        <v>-0.83335762841059535</v>
      </c>
      <c r="G107">
        <f t="shared" si="8"/>
        <v>2.9782679834638648</v>
      </c>
      <c r="H107" s="10">
        <f t="shared" si="13"/>
        <v>-7.0468721058399941</v>
      </c>
      <c r="I107">
        <f t="shared" si="9"/>
        <v>-56.374976846719953</v>
      </c>
      <c r="K107">
        <f t="shared" si="10"/>
        <v>-7.044259404706108</v>
      </c>
      <c r="M107">
        <f t="shared" si="11"/>
        <v>-7.044259404706108</v>
      </c>
      <c r="N107" s="13">
        <f t="shared" si="12"/>
        <v>6.8262072150098141E-6</v>
      </c>
      <c r="O107" s="13">
        <v>1</v>
      </c>
    </row>
    <row r="108" spans="4:15" x14ac:dyDescent="0.4">
      <c r="D108" s="6">
        <v>0.78</v>
      </c>
      <c r="E108" s="7">
        <f t="shared" si="7"/>
        <v>-0.82683957459714363</v>
      </c>
      <c r="G108">
        <f t="shared" si="8"/>
        <v>2.9918350812733343</v>
      </c>
      <c r="H108" s="10">
        <f t="shared" si="13"/>
        <v>-6.9917554427934467</v>
      </c>
      <c r="I108">
        <f t="shared" si="9"/>
        <v>-55.934043542347574</v>
      </c>
      <c r="K108">
        <f t="shared" si="10"/>
        <v>-6.9899657743749533</v>
      </c>
      <c r="M108">
        <f t="shared" si="11"/>
        <v>-6.9899657743749533</v>
      </c>
      <c r="N108" s="13">
        <f t="shared" si="12"/>
        <v>3.2029130481529688E-6</v>
      </c>
      <c r="O108" s="13">
        <v>1</v>
      </c>
    </row>
    <row r="109" spans="4:15" x14ac:dyDescent="0.4">
      <c r="D109" s="6">
        <v>0.8</v>
      </c>
      <c r="E109" s="7">
        <f t="shared" si="7"/>
        <v>-0.82029495689239973</v>
      </c>
      <c r="G109">
        <f t="shared" si="8"/>
        <v>3.0054021790828043</v>
      </c>
      <c r="H109" s="10">
        <f t="shared" si="13"/>
        <v>-6.9364141554821312</v>
      </c>
      <c r="I109">
        <f t="shared" si="9"/>
        <v>-55.49131324385705</v>
      </c>
      <c r="K109">
        <f t="shared" si="10"/>
        <v>-6.9354492890076038</v>
      </c>
      <c r="M109">
        <f t="shared" si="11"/>
        <v>-6.9354492890076038</v>
      </c>
      <c r="N109" s="13">
        <f t="shared" si="12"/>
        <v>9.30967313666984E-7</v>
      </c>
      <c r="O109" s="13">
        <v>1</v>
      </c>
    </row>
    <row r="110" spans="4:15" x14ac:dyDescent="0.4">
      <c r="D110" s="6">
        <v>0.82</v>
      </c>
      <c r="E110" s="7">
        <f t="shared" si="7"/>
        <v>-0.81372760722500193</v>
      </c>
      <c r="G110">
        <f t="shared" si="8"/>
        <v>3.0189692768922747</v>
      </c>
      <c r="H110" s="10">
        <f t="shared" si="13"/>
        <v>-6.8808806466946155</v>
      </c>
      <c r="I110">
        <f t="shared" si="9"/>
        <v>-55.047045173556924</v>
      </c>
      <c r="K110">
        <f t="shared" si="10"/>
        <v>-6.880740365714205</v>
      </c>
      <c r="M110">
        <f t="shared" si="11"/>
        <v>-6.880740365714205</v>
      </c>
      <c r="N110" s="13">
        <f t="shared" si="12"/>
        <v>1.9678753464937587E-8</v>
      </c>
      <c r="O110" s="13">
        <v>1</v>
      </c>
    </row>
    <row r="111" spans="4:15" x14ac:dyDescent="0.4">
      <c r="D111" s="6">
        <v>0.84</v>
      </c>
      <c r="E111" s="7">
        <f t="shared" si="7"/>
        <v>-0.80714119081343205</v>
      </c>
      <c r="G111">
        <f t="shared" si="8"/>
        <v>3.0325363747017446</v>
      </c>
      <c r="H111" s="10">
        <f t="shared" si="13"/>
        <v>-6.8251859095183818</v>
      </c>
      <c r="I111">
        <f t="shared" si="9"/>
        <v>-54.601487276147054</v>
      </c>
      <c r="K111">
        <f t="shared" si="10"/>
        <v>-6.8258681279958839</v>
      </c>
      <c r="M111">
        <f t="shared" si="11"/>
        <v>-6.8258681279958839</v>
      </c>
      <c r="N111" s="13">
        <f t="shared" si="12"/>
        <v>4.6542205104536674E-7</v>
      </c>
      <c r="O111" s="13">
        <v>1</v>
      </c>
    </row>
    <row r="112" spans="4:15" x14ac:dyDescent="0.4">
      <c r="D112" s="6">
        <v>0.86</v>
      </c>
      <c r="E112" s="7">
        <f t="shared" si="7"/>
        <v>-0.80053921218254764</v>
      </c>
      <c r="G112">
        <f t="shared" si="8"/>
        <v>3.0461034725112146</v>
      </c>
      <c r="H112" s="10">
        <f t="shared" si="13"/>
        <v>-6.7693595782156226</v>
      </c>
      <c r="I112">
        <f t="shared" si="9"/>
        <v>-54.154876625724981</v>
      </c>
      <c r="K112">
        <f t="shared" si="10"/>
        <v>-6.7708604538361188</v>
      </c>
      <c r="M112">
        <f t="shared" si="11"/>
        <v>-6.7708604538361188</v>
      </c>
      <c r="N112" s="13">
        <f t="shared" si="12"/>
        <v>2.2526276281997545E-3</v>
      </c>
      <c r="O112" s="13">
        <v>1000</v>
      </c>
    </row>
    <row r="113" spans="3:16" x14ac:dyDescent="0.4">
      <c r="D113" s="6">
        <v>0.88</v>
      </c>
      <c r="E113" s="7">
        <f t="shared" si="7"/>
        <v>-0.7939250209808465</v>
      </c>
      <c r="G113">
        <f t="shared" si="8"/>
        <v>3.059670570320685</v>
      </c>
      <c r="H113" s="10">
        <f t="shared" si="13"/>
        <v>-6.7134299774140374</v>
      </c>
      <c r="I113">
        <f t="shared" si="9"/>
        <v>-53.707439819312299</v>
      </c>
      <c r="K113">
        <f t="shared" si="10"/>
        <v>-6.7157440220116005</v>
      </c>
      <c r="M113">
        <f t="shared" si="11"/>
        <v>-6.7157440220116005</v>
      </c>
      <c r="N113" s="13">
        <f t="shared" si="12"/>
        <v>5.3548023995110862E-3</v>
      </c>
      <c r="O113" s="13">
        <v>1000</v>
      </c>
    </row>
    <row r="114" spans="3:16" x14ac:dyDescent="0.4">
      <c r="D114" s="6">
        <v>0.9</v>
      </c>
      <c r="E114" s="7">
        <f t="shared" si="7"/>
        <v>-0.7873018176046831</v>
      </c>
      <c r="G114">
        <f t="shared" si="8"/>
        <v>3.073237668130155</v>
      </c>
      <c r="H114" s="10">
        <f t="shared" si="13"/>
        <v>-6.6574241696652008</v>
      </c>
      <c r="I114">
        <f t="shared" si="9"/>
        <v>-53.259393357321606</v>
      </c>
      <c r="K114">
        <f t="shared" si="10"/>
        <v>-6.6605443566911742</v>
      </c>
      <c r="M114">
        <f t="shared" si="11"/>
        <v>-6.6605443566911742</v>
      </c>
      <c r="N114" s="13">
        <f t="shared" si="12"/>
        <v>9.7355670770526478E-3</v>
      </c>
      <c r="O114" s="13">
        <v>1000</v>
      </c>
    </row>
    <row r="115" spans="3:16" x14ac:dyDescent="0.4">
      <c r="D115" s="6">
        <v>0.92</v>
      </c>
      <c r="E115" s="7">
        <f t="shared" si="7"/>
        <v>-0.78067265863546809</v>
      </c>
      <c r="G115">
        <f t="shared" si="8"/>
        <v>3.0868047659396254</v>
      </c>
      <c r="H115" s="10">
        <f t="shared" si="13"/>
        <v>-6.601368001421517</v>
      </c>
      <c r="I115">
        <f t="shared" si="9"/>
        <v>-52.810944011372136</v>
      </c>
      <c r="K115">
        <f t="shared" si="10"/>
        <v>-6.6052858703885313</v>
      </c>
      <c r="M115">
        <f t="shared" si="11"/>
        <v>-6.6052858703885313</v>
      </c>
      <c r="N115" s="13">
        <f t="shared" si="12"/>
        <v>1.5349697242693643E-5</v>
      </c>
      <c r="O115" s="13">
        <v>1</v>
      </c>
    </row>
    <row r="116" spans="3:16" x14ac:dyDescent="0.4">
      <c r="D116" s="6">
        <v>0.94</v>
      </c>
      <c r="E116" s="7">
        <f t="shared" si="7"/>
        <v>-0.7740404620957021</v>
      </c>
      <c r="G116">
        <f t="shared" si="8"/>
        <v>3.1003718637490949</v>
      </c>
      <c r="H116" s="10">
        <f t="shared" si="13"/>
        <v>-6.5452861474812565</v>
      </c>
      <c r="I116">
        <f t="shared" si="9"/>
        <v>-52.362289179850052</v>
      </c>
      <c r="K116">
        <f t="shared" si="10"/>
        <v>-6.5499919053318463</v>
      </c>
      <c r="M116">
        <f t="shared" si="11"/>
        <v>-6.5499919053318463</v>
      </c>
      <c r="N116" s="13">
        <f t="shared" si="12"/>
        <v>2.2144156948387514E-5</v>
      </c>
      <c r="O116" s="13">
        <v>1</v>
      </c>
    </row>
    <row r="117" spans="3:16" x14ac:dyDescent="0.4">
      <c r="D117" s="6">
        <v>0.96</v>
      </c>
      <c r="E117" s="7">
        <f t="shared" si="7"/>
        <v>-0.76740801252952351</v>
      </c>
      <c r="G117">
        <f t="shared" si="8"/>
        <v>3.1139389615585649</v>
      </c>
      <c r="H117" s="10">
        <f t="shared" si="13"/>
        <v>-6.4892021539496501</v>
      </c>
      <c r="I117">
        <f t="shared" si="9"/>
        <v>-51.9136172315972</v>
      </c>
      <c r="K117">
        <f t="shared" si="10"/>
        <v>-6.4946847733107642</v>
      </c>
      <c r="M117">
        <f t="shared" si="11"/>
        <v>-6.4946847733107642</v>
      </c>
      <c r="N117" s="13">
        <f t="shared" si="12"/>
        <v>3.0059115058863846E-5</v>
      </c>
      <c r="O117" s="13">
        <v>1</v>
      </c>
    </row>
    <row r="118" spans="3:16" x14ac:dyDescent="0.4">
      <c r="D118" s="6">
        <v>0.98</v>
      </c>
      <c r="E118" s="7">
        <f t="shared" si="7"/>
        <v>-0.7607779659132784</v>
      </c>
      <c r="G118">
        <f t="shared" si="8"/>
        <v>3.1275060593680353</v>
      </c>
      <c r="H118" s="10">
        <f t="shared" si="13"/>
        <v>-6.4331384797626825</v>
      </c>
      <c r="I118">
        <f t="shared" si="9"/>
        <v>-51.46510783810146</v>
      </c>
      <c r="K118">
        <f t="shared" si="10"/>
        <v>-6.4393857940589232</v>
      </c>
      <c r="M118">
        <f t="shared" si="11"/>
        <v>-6.4393857940589232</v>
      </c>
      <c r="N118" s="13">
        <f t="shared" si="12"/>
        <v>3.9028935916013465E-5</v>
      </c>
      <c r="O118" s="13">
        <v>1</v>
      </c>
    </row>
    <row r="119" spans="3:16" x14ac:dyDescent="0.4">
      <c r="C119" t="s">
        <v>265</v>
      </c>
      <c r="D119" s="6">
        <v>1</v>
      </c>
      <c r="E119" s="7">
        <f t="shared" si="7"/>
        <v>-0.75415285440145674</v>
      </c>
      <c r="G119">
        <f t="shared" si="8"/>
        <v>3.1410731571775052</v>
      </c>
      <c r="H119" s="10">
        <f t="shared" si="13"/>
        <v>-6.3771165368187175</v>
      </c>
      <c r="I119">
        <f t="shared" si="9"/>
        <v>-51.01693229454974</v>
      </c>
      <c r="K119">
        <f t="shared" si="10"/>
        <v>-6.3841153322277062</v>
      </c>
      <c r="M119">
        <f t="shared" si="11"/>
        <v>-6.3841153322277062</v>
      </c>
      <c r="N119" s="13">
        <f t="shared" si="12"/>
        <v>4.898313717688178E-5</v>
      </c>
      <c r="O119" s="13">
        <v>1</v>
      </c>
      <c r="P119" t="s">
        <v>266</v>
      </c>
    </row>
    <row r="120" spans="3:16" x14ac:dyDescent="0.4">
      <c r="D120" s="6">
        <v>1.02</v>
      </c>
      <c r="E120" s="7">
        <f t="shared" si="7"/>
        <v>-0.74753509091317782</v>
      </c>
      <c r="G120">
        <f t="shared" si="8"/>
        <v>3.1546402549869756</v>
      </c>
      <c r="H120" s="10">
        <f t="shared" si="13"/>
        <v>-6.3211567287618315</v>
      </c>
      <c r="I120">
        <f t="shared" si="9"/>
        <v>-50.569253830094652</v>
      </c>
      <c r="K120">
        <f t="shared" si="10"/>
        <v>-6.3288928330047014</v>
      </c>
      <c r="M120">
        <f t="shared" si="11"/>
        <v>-6.3288928330047014</v>
      </c>
      <c r="N120" s="13">
        <f t="shared" si="12"/>
        <v>5.9847308856548997E-5</v>
      </c>
      <c r="O120" s="13">
        <v>1</v>
      </c>
    </row>
    <row r="121" spans="3:16" x14ac:dyDescent="0.4">
      <c r="D121" s="6">
        <v>1.04</v>
      </c>
      <c r="E121" s="7">
        <f t="shared" si="7"/>
        <v>-0.74092697356425563</v>
      </c>
      <c r="G121">
        <f t="shared" si="8"/>
        <v>3.1682073527964456</v>
      </c>
      <c r="H121" s="10">
        <f t="shared" si="13"/>
        <v>-6.2652784884593453</v>
      </c>
      <c r="I121">
        <f t="shared" si="9"/>
        <v>-50.122227907674763</v>
      </c>
      <c r="K121">
        <f t="shared" si="10"/>
        <v>-6.2737368564283083</v>
      </c>
      <c r="M121">
        <f t="shared" si="11"/>
        <v>-6.2737368564283083</v>
      </c>
      <c r="N121" s="13">
        <f t="shared" si="12"/>
        <v>7.1543988698378121E-5</v>
      </c>
      <c r="O121" s="13">
        <v>1</v>
      </c>
    </row>
    <row r="122" spans="3:16" x14ac:dyDescent="0.4">
      <c r="D122" s="6">
        <v>1.06</v>
      </c>
      <c r="E122" s="7">
        <f t="shared" si="7"/>
        <v>-0.73433068994972139</v>
      </c>
      <c r="G122">
        <f t="shared" si="8"/>
        <v>3.1817744506059151</v>
      </c>
      <c r="H122" s="10">
        <f t="shared" si="13"/>
        <v>-6.2095003142148437</v>
      </c>
      <c r="I122">
        <f t="shared" si="9"/>
        <v>-49.67600251371875</v>
      </c>
      <c r="K122">
        <f t="shared" si="10"/>
        <v>-6.2186651104476827</v>
      </c>
      <c r="M122">
        <f t="shared" si="11"/>
        <v>-6.2186651104476827</v>
      </c>
      <c r="N122" s="13">
        <f t="shared" si="12"/>
        <v>8.3993489989458926E-5</v>
      </c>
      <c r="O122" s="13">
        <v>1</v>
      </c>
    </row>
    <row r="123" spans="3:16" x14ac:dyDescent="0.4">
      <c r="D123" s="6">
        <v>1.08</v>
      </c>
      <c r="E123" s="7">
        <f t="shared" si="7"/>
        <v>-0.72774832128153533</v>
      </c>
      <c r="G123">
        <f t="shared" si="8"/>
        <v>3.1953415484153855</v>
      </c>
      <c r="H123" s="10">
        <f t="shared" si="13"/>
        <v>-6.1538398047566618</v>
      </c>
      <c r="I123">
        <f t="shared" si="9"/>
        <v>-49.230718438053295</v>
      </c>
      <c r="K123">
        <f t="shared" si="10"/>
        <v>-6.1636944827754689</v>
      </c>
      <c r="M123">
        <f t="shared" si="11"/>
        <v>-6.1636944827754689</v>
      </c>
      <c r="N123" s="13">
        <f t="shared" si="12"/>
        <v>9.7114678854360386E-5</v>
      </c>
      <c r="O123" s="13">
        <v>1</v>
      </c>
    </row>
    <row r="124" spans="3:16" x14ac:dyDescent="0.4">
      <c r="D124" s="6">
        <v>1.1000000000000001</v>
      </c>
      <c r="E124" s="7">
        <f t="shared" si="7"/>
        <v>-0.72118184638607419</v>
      </c>
      <c r="G124">
        <f t="shared" si="8"/>
        <v>3.2089086462248555</v>
      </c>
      <c r="H124" s="10">
        <f t="shared" si="13"/>
        <v>-6.0983136930406436</v>
      </c>
      <c r="I124">
        <f t="shared" si="9"/>
        <v>-48.786509544325149</v>
      </c>
      <c r="K124">
        <f t="shared" si="10"/>
        <v>-6.1088410715786985</v>
      </c>
      <c r="M124">
        <f t="shared" si="11"/>
        <v>-6.1088410715786985</v>
      </c>
      <c r="N124" s="13">
        <f t="shared" si="12"/>
        <v>1.1082569888349797E-4</v>
      </c>
      <c r="O124" s="13">
        <v>1</v>
      </c>
    </row>
    <row r="125" spans="3:16" x14ac:dyDescent="0.4">
      <c r="D125" s="6">
        <v>1.1200000000000001</v>
      </c>
      <c r="E125" s="7">
        <f t="shared" si="7"/>
        <v>-0.71463314556585156</v>
      </c>
      <c r="G125">
        <f t="shared" si="8"/>
        <v>3.2224757440343259</v>
      </c>
      <c r="H125" s="10">
        <f t="shared" si="13"/>
        <v>-6.0429378789048398</v>
      </c>
      <c r="I125">
        <f t="shared" si="9"/>
        <v>-48.343503031238718</v>
      </c>
      <c r="K125">
        <f t="shared" si="10"/>
        <v>-6.0541202150515314</v>
      </c>
      <c r="M125">
        <f t="shared" si="11"/>
        <v>-6.0541202150515314</v>
      </c>
      <c r="N125" s="13">
        <f t="shared" si="12"/>
        <v>1.2504464169760596E-4</v>
      </c>
      <c r="O125" s="13">
        <v>1</v>
      </c>
    </row>
    <row r="126" spans="3:16" x14ac:dyDescent="0.4">
      <c r="D126" s="6">
        <v>1.1399999999999999</v>
      </c>
      <c r="E126" s="7">
        <f t="shared" si="7"/>
        <v>-0.70810400432978104</v>
      </c>
      <c r="G126">
        <f t="shared" si="8"/>
        <v>3.2360428418437959</v>
      </c>
      <c r="H126" s="10">
        <f t="shared" si="13"/>
        <v>-5.9877274606126285</v>
      </c>
      <c r="I126">
        <f t="shared" si="9"/>
        <v>-47.901819684901028</v>
      </c>
      <c r="K126">
        <f t="shared" si="10"/>
        <v>-5.9995465199117639</v>
      </c>
      <c r="M126">
        <f t="shared" si="11"/>
        <v>-5.9995465199117639</v>
      </c>
      <c r="N126" s="13">
        <f t="shared" si="12"/>
        <v>1.3969016271647906E-4</v>
      </c>
      <c r="O126" s="13">
        <v>1</v>
      </c>
    </row>
    <row r="127" spans="3:16" x14ac:dyDescent="0.4">
      <c r="D127" s="6">
        <v>1.1599999999999999</v>
      </c>
      <c r="E127" s="7">
        <f t="shared" si="7"/>
        <v>-0.70159611699617419</v>
      </c>
      <c r="G127">
        <f t="shared" si="8"/>
        <v>3.2496099396532658</v>
      </c>
      <c r="H127" s="10">
        <f t="shared" si="13"/>
        <v>-5.9326967653196485</v>
      </c>
      <c r="I127">
        <f t="shared" si="9"/>
        <v>-47.461574122557188</v>
      </c>
      <c r="K127">
        <f t="shared" si="10"/>
        <v>-5.9451338888613794</v>
      </c>
      <c r="M127">
        <f t="shared" si="11"/>
        <v>-5.9451338888613794</v>
      </c>
      <c r="N127" s="13">
        <f t="shared" si="12"/>
        <v>1.5468204199227639E-4</v>
      </c>
      <c r="O127" s="13">
        <v>1</v>
      </c>
    </row>
    <row r="128" spans="3:16" x14ac:dyDescent="0.4">
      <c r="D128" s="6">
        <v>1.18</v>
      </c>
      <c r="E128" s="7">
        <f t="shared" si="7"/>
        <v>-0.6951110901725307</v>
      </c>
      <c r="G128">
        <f t="shared" si="8"/>
        <v>3.2631770374627354</v>
      </c>
      <c r="H128" s="10">
        <f t="shared" si="13"/>
        <v>-5.8778593784989193</v>
      </c>
      <c r="I128">
        <f t="shared" si="9"/>
        <v>-47.022875027991354</v>
      </c>
      <c r="K128">
        <f t="shared" si="10"/>
        <v>-5.8908955470498077</v>
      </c>
      <c r="M128">
        <f t="shared" si="11"/>
        <v>-5.8908955470498077</v>
      </c>
      <c r="N128" s="13">
        <f t="shared" si="12"/>
        <v>1.6994169048717189E-4</v>
      </c>
      <c r="O128" s="13">
        <v>1</v>
      </c>
    </row>
    <row r="129" spans="4:15" x14ac:dyDescent="0.4">
      <c r="D129" s="6">
        <v>1.2</v>
      </c>
      <c r="E129" s="7">
        <f t="shared" si="7"/>
        <v>-0.68865044611605897</v>
      </c>
      <c r="G129">
        <f t="shared" si="8"/>
        <v>3.2767441352722058</v>
      </c>
      <c r="H129" s="10">
        <f t="shared" si="13"/>
        <v>-5.8232281723573944</v>
      </c>
      <c r="I129">
        <f t="shared" si="9"/>
        <v>-46.585825378859155</v>
      </c>
      <c r="K129">
        <f t="shared" si="10"/>
        <v>-5.836844067577065</v>
      </c>
      <c r="M129">
        <f t="shared" si="11"/>
        <v>-5.836844067577065</v>
      </c>
      <c r="N129" s="13">
        <f t="shared" si="12"/>
        <v>1.8539260263304729E-4</v>
      </c>
      <c r="O129" s="13">
        <v>1</v>
      </c>
    </row>
    <row r="130" spans="4:15" x14ac:dyDescent="0.4">
      <c r="D130" s="6">
        <v>1.22</v>
      </c>
      <c r="E130" s="7">
        <f t="shared" si="7"/>
        <v>-0.6822156259787433</v>
      </c>
      <c r="G130">
        <f t="shared" si="8"/>
        <v>3.2903112330816757</v>
      </c>
      <c r="H130" s="10">
        <f t="shared" si="13"/>
        <v>-5.7688153332762528</v>
      </c>
      <c r="I130">
        <f t="shared" si="9"/>
        <v>-46.150522666210023</v>
      </c>
      <c r="K130">
        <f t="shared" si="10"/>
        <v>-5.7829913960724975</v>
      </c>
      <c r="M130">
        <f t="shared" si="11"/>
        <v>-5.7829913960724975</v>
      </c>
      <c r="N130" s="13">
        <f t="shared" si="12"/>
        <v>2.0096075640307069E-4</v>
      </c>
      <c r="O130" s="13">
        <v>1</v>
      </c>
    </row>
    <row r="131" spans="4:15" x14ac:dyDescent="0.4">
      <c r="D131" s="6">
        <v>1.24</v>
      </c>
      <c r="E131" s="7">
        <f t="shared" si="7"/>
        <v>-0.67580799294066463</v>
      </c>
      <c r="G131">
        <f t="shared" si="8"/>
        <v>3.3038783308911461</v>
      </c>
      <c r="H131" s="10">
        <f t="shared" si="13"/>
        <v>-5.7146323883062591</v>
      </c>
      <c r="I131">
        <f t="shared" si="9"/>
        <v>-45.717059106450073</v>
      </c>
      <c r="K131">
        <f t="shared" si="10"/>
        <v>-5.7293488743834047</v>
      </c>
      <c r="M131">
        <f t="shared" si="11"/>
        <v>-5.7293488743834047</v>
      </c>
      <c r="N131" s="13">
        <f t="shared" si="12"/>
        <v>2.1657496245882019E-4</v>
      </c>
      <c r="O131" s="13">
        <v>1</v>
      </c>
    </row>
    <row r="132" spans="4:15" x14ac:dyDescent="0.4">
      <c r="D132" s="6">
        <v>1.26</v>
      </c>
      <c r="E132" s="7">
        <f t="shared" si="7"/>
        <v>-0.66942883523515628</v>
      </c>
      <c r="G132">
        <f t="shared" si="8"/>
        <v>3.3174454287006161</v>
      </c>
      <c r="H132" s="10">
        <f t="shared" si="13"/>
        <v>-5.6606902307484814</v>
      </c>
      <c r="I132">
        <f t="shared" si="9"/>
        <v>-45.285521845987851</v>
      </c>
      <c r="K132">
        <f t="shared" si="10"/>
        <v>-5.6759272634065638</v>
      </c>
      <c r="M132">
        <f t="shared" si="11"/>
        <v>-5.6759272634065638</v>
      </c>
      <c r="N132" s="13">
        <f t="shared" si="12"/>
        <v>2.3216716422346979E-4</v>
      </c>
      <c r="O132" s="13">
        <v>1</v>
      </c>
    </row>
    <row r="133" spans="4:15" x14ac:dyDescent="0.4">
      <c r="D133" s="6">
        <v>1.28</v>
      </c>
      <c r="E133" s="7">
        <f t="shared" si="7"/>
        <v>-0.66307936906928355</v>
      </c>
      <c r="G133">
        <f t="shared" si="8"/>
        <v>3.3310125265100861</v>
      </c>
      <c r="H133" s="10">
        <f t="shared" si="13"/>
        <v>-5.6069991448498611</v>
      </c>
      <c r="I133">
        <f t="shared" si="9"/>
        <v>-44.855993158798888</v>
      </c>
      <c r="K133">
        <f t="shared" si="10"/>
        <v>-5.6227367650942996</v>
      </c>
      <c r="M133">
        <f t="shared" si="11"/>
        <v>-5.6227367650942996</v>
      </c>
      <c r="N133" s="13">
        <f t="shared" si="12"/>
        <v>2.4767269095816329E-4</v>
      </c>
      <c r="O133" s="13">
        <v>1</v>
      </c>
    </row>
    <row r="134" spans="4:15" x14ac:dyDescent="0.4">
      <c r="D134" s="6">
        <v>1.3</v>
      </c>
      <c r="E134" s="7">
        <f t="shared" si="7"/>
        <v>-0.65676074144301522</v>
      </c>
      <c r="G134">
        <f t="shared" si="8"/>
        <v>3.3445796243195565</v>
      </c>
      <c r="H134" s="10">
        <f t="shared" si="13"/>
        <v>-5.5535688296421366</v>
      </c>
      <c r="I134">
        <f t="shared" si="9"/>
        <v>-44.428550637137093</v>
      </c>
      <c r="K134">
        <f t="shared" si="10"/>
        <v>-5.5697870436656007</v>
      </c>
      <c r="M134">
        <f t="shared" si="11"/>
        <v>-5.5697870436656007</v>
      </c>
      <c r="N134" s="13">
        <f t="shared" si="12"/>
        <v>2.6303046611088853E-4</v>
      </c>
      <c r="O134" s="13">
        <v>1</v>
      </c>
    </row>
    <row r="135" spans="4:15" x14ac:dyDescent="0.4">
      <c r="D135" s="6">
        <v>1.32</v>
      </c>
      <c r="E135" s="7">
        <f t="shared" si="7"/>
        <v>-0.65047403287036254</v>
      </c>
      <c r="G135">
        <f t="shared" si="8"/>
        <v>3.3581467221290269</v>
      </c>
      <c r="H135" s="10">
        <f t="shared" si="13"/>
        <v>-5.5004084219517857</v>
      </c>
      <c r="I135">
        <f t="shared" si="9"/>
        <v>-44.003267375614286</v>
      </c>
      <c r="K135">
        <f t="shared" si="10"/>
        <v>-5.5170872460515534</v>
      </c>
      <c r="M135">
        <f t="shared" si="11"/>
        <v>-5.5170872460515534</v>
      </c>
      <c r="N135" s="13">
        <f t="shared" si="12"/>
        <v>2.7818317335099284E-4</v>
      </c>
      <c r="O135" s="13">
        <v>1</v>
      </c>
    </row>
    <row r="136" spans="4:15" x14ac:dyDescent="0.4">
      <c r="D136" s="6">
        <v>1.34</v>
      </c>
      <c r="E136" s="7">
        <f t="shared" si="7"/>
        <v>-0.64422026000565269</v>
      </c>
      <c r="G136">
        <f t="shared" si="8"/>
        <v>3.3717138199384968</v>
      </c>
      <c r="H136" s="10">
        <f t="shared" si="13"/>
        <v>-5.4475265186077984</v>
      </c>
      <c r="I136">
        <f t="shared" si="9"/>
        <v>-43.580212148862387</v>
      </c>
      <c r="K136">
        <f t="shared" si="10"/>
        <v>-5.4646460216032429</v>
      </c>
      <c r="M136">
        <f t="shared" si="11"/>
        <v>-5.4646460216032429</v>
      </c>
      <c r="N136" s="13">
        <f t="shared" si="12"/>
        <v>2.9307738281103367E-4</v>
      </c>
      <c r="O136" s="13">
        <v>1</v>
      </c>
    </row>
    <row r="137" spans="4:15" x14ac:dyDescent="0.4">
      <c r="D137" s="6">
        <v>1.36</v>
      </c>
      <c r="E137" s="7">
        <f t="shared" si="7"/>
        <v>-0.63800037817801614</v>
      </c>
      <c r="G137">
        <f t="shared" si="8"/>
        <v>3.3852809177479664</v>
      </c>
      <c r="H137" s="10">
        <f t="shared" si="13"/>
        <v>-5.394931197873305</v>
      </c>
      <c r="I137">
        <f t="shared" si="9"/>
        <v>-43.15944958298644</v>
      </c>
      <c r="K137">
        <f t="shared" si="10"/>
        <v>-5.4124715410891824</v>
      </c>
      <c r="M137">
        <f t="shared" si="11"/>
        <v>-5.4124715410891824</v>
      </c>
      <c r="N137" s="13">
        <f t="shared" si="12"/>
        <v>3.0766364013077582E-4</v>
      </c>
      <c r="O137" s="13">
        <v>1</v>
      </c>
    </row>
    <row r="138" spans="4:15" x14ac:dyDescent="0.4">
      <c r="D138" s="6">
        <v>1.38</v>
      </c>
      <c r="E138" s="7">
        <f t="shared" si="7"/>
        <v>-0.63181528383706353</v>
      </c>
      <c r="G138">
        <f t="shared" si="8"/>
        <v>3.3988480155574363</v>
      </c>
      <c r="H138" s="10">
        <f t="shared" si="13"/>
        <v>-5.3426300401262088</v>
      </c>
      <c r="I138">
        <f t="shared" si="9"/>
        <v>-42.74104032100967</v>
      </c>
      <c r="K138">
        <f t="shared" si="10"/>
        <v>-5.3605715150083277</v>
      </c>
      <c r="M138">
        <f t="shared" si="11"/>
        <v>-5.3605715150083277</v>
      </c>
      <c r="N138" s="13">
        <f t="shared" si="12"/>
        <v>3.2189652094570504E-4</v>
      </c>
      <c r="O138" s="13">
        <v>1</v>
      </c>
    </row>
    <row r="139" spans="4:15" x14ac:dyDescent="0.4">
      <c r="D139" s="6">
        <v>1.4</v>
      </c>
      <c r="E139" s="7">
        <f t="shared" si="7"/>
        <v>-0.625665816912644</v>
      </c>
      <c r="G139">
        <f t="shared" si="8"/>
        <v>3.4124151133669067</v>
      </c>
      <c r="H139" s="10">
        <f t="shared" si="13"/>
        <v>-5.2906301478133173</v>
      </c>
      <c r="I139">
        <f t="shared" si="9"/>
        <v>-42.325041182506538</v>
      </c>
      <c r="K139">
        <f t="shared" si="10"/>
        <v>-5.3089532112436872</v>
      </c>
      <c r="M139">
        <f t="shared" si="11"/>
        <v>-5.3089532112436872</v>
      </c>
      <c r="N139" s="13">
        <f t="shared" si="12"/>
        <v>3.3573465347336003E-4</v>
      </c>
      <c r="O139" s="13">
        <v>1</v>
      </c>
    </row>
    <row r="140" spans="4:15" x14ac:dyDescent="0.4">
      <c r="D140" s="6">
        <v>1.42</v>
      </c>
      <c r="E140" s="7">
        <f t="shared" si="7"/>
        <v>-0.61955276309148222</v>
      </c>
      <c r="G140">
        <f t="shared" si="8"/>
        <v>3.4259822111763767</v>
      </c>
      <c r="H140" s="10">
        <f t="shared" si="13"/>
        <v>-5.2389381647015734</v>
      </c>
      <c r="I140">
        <f t="shared" si="9"/>
        <v>-41.911505317612587</v>
      </c>
      <c r="K140">
        <f t="shared" si="10"/>
        <v>-5.257623472080609</v>
      </c>
      <c r="M140">
        <f t="shared" si="11"/>
        <v>-5.257623472080609</v>
      </c>
      <c r="N140" s="13">
        <f t="shared" si="12"/>
        <v>3.4914071184904299E-4</v>
      </c>
      <c r="O140" s="13">
        <v>1</v>
      </c>
    </row>
    <row r="141" spans="4:15" x14ac:dyDescent="0.4">
      <c r="D141" s="6">
        <v>1.44</v>
      </c>
      <c r="E141" s="7">
        <f t="shared" si="7"/>
        <v>-0.61347685601341095</v>
      </c>
      <c r="G141">
        <f t="shared" si="8"/>
        <v>3.4395493089858471</v>
      </c>
      <c r="H141" s="10">
        <f t="shared" si="13"/>
        <v>-5.187560294449403</v>
      </c>
      <c r="I141">
        <f t="shared" si="9"/>
        <v>-41.500482355595224</v>
      </c>
      <c r="K141">
        <f t="shared" si="10"/>
        <v>-5.2065887306128937</v>
      </c>
      <c r="M141">
        <f t="shared" si="11"/>
        <v>-5.2065887306128937</v>
      </c>
      <c r="N141" s="13">
        <f t="shared" si="12"/>
        <v>3.620813828280408E-4</v>
      </c>
      <c r="O141" s="13">
        <v>1</v>
      </c>
    </row>
    <row r="142" spans="4:15" x14ac:dyDescent="0.4">
      <c r="D142" s="6">
        <v>1.46</v>
      </c>
      <c r="E142" s="7">
        <f t="shared" si="7"/>
        <v>-0.60743877938982538</v>
      </c>
      <c r="G142">
        <f t="shared" si="8"/>
        <v>3.4531164067953171</v>
      </c>
      <c r="H142" s="10">
        <f t="shared" si="13"/>
        <v>-5.1365023185203631</v>
      </c>
      <c r="I142">
        <f t="shared" si="9"/>
        <v>-41.092018548162905</v>
      </c>
      <c r="K142">
        <f t="shared" si="10"/>
        <v>-5.1558550265590233</v>
      </c>
      <c r="M142">
        <f t="shared" si="11"/>
        <v>-5.1558550265590233</v>
      </c>
      <c r="N142" s="13">
        <f t="shared" si="12"/>
        <v>3.7452730842962243E-4</v>
      </c>
      <c r="O142" s="13">
        <v>1</v>
      </c>
    </row>
    <row r="143" spans="4:15" x14ac:dyDescent="0.4">
      <c r="D143" s="6">
        <v>1.48</v>
      </c>
      <c r="E143" s="7">
        <f t="shared" si="7"/>
        <v>-0.60143916904691241</v>
      </c>
      <c r="G143">
        <f t="shared" si="8"/>
        <v>3.4666835046047866</v>
      </c>
      <c r="H143" s="10">
        <f t="shared" si="13"/>
        <v>-5.0857696134606911</v>
      </c>
      <c r="I143">
        <f t="shared" si="9"/>
        <v>-40.686156907685529</v>
      </c>
      <c r="K143">
        <f t="shared" si="10"/>
        <v>-5.1054280215099181</v>
      </c>
      <c r="M143">
        <f t="shared" si="11"/>
        <v>-5.1054280215099181</v>
      </c>
      <c r="N143" s="13">
        <f t="shared" si="12"/>
        <v>3.8645300702991396E-4</v>
      </c>
      <c r="O143" s="13">
        <v>1</v>
      </c>
    </row>
    <row r="144" spans="4:15" x14ac:dyDescent="0.4">
      <c r="D144" s="6">
        <v>1.5</v>
      </c>
      <c r="E144" s="7">
        <f t="shared" si="7"/>
        <v>-0.59547861489612208</v>
      </c>
      <c r="G144">
        <f t="shared" si="8"/>
        <v>3.480250602414257</v>
      </c>
      <c r="H144" s="10">
        <f t="shared" si="13"/>
        <v>-5.0353671675616081</v>
      </c>
      <c r="I144">
        <f t="shared" si="9"/>
        <v>-40.282937340492865</v>
      </c>
      <c r="K144">
        <f t="shared" si="10"/>
        <v>-5.0553130136288535</v>
      </c>
      <c r="M144">
        <f t="shared" si="11"/>
        <v>-5.0553130136288535</v>
      </c>
      <c r="N144" s="13">
        <f t="shared" si="12"/>
        <v>3.9783677533825182E-4</v>
      </c>
      <c r="O144" s="13">
        <v>1</v>
      </c>
    </row>
    <row r="145" spans="4:15" x14ac:dyDescent="0.4">
      <c r="D145" s="6">
        <v>1.52</v>
      </c>
      <c r="E145" s="7">
        <f t="shared" si="7"/>
        <v>-0.58955766283427535</v>
      </c>
      <c r="G145">
        <f t="shared" si="8"/>
        <v>3.493817700223727</v>
      </c>
      <c r="H145" s="10">
        <f t="shared" si="13"/>
        <v>-4.985299596926632</v>
      </c>
      <c r="I145">
        <f t="shared" si="9"/>
        <v>-39.882396775413056</v>
      </c>
      <c r="K145">
        <f t="shared" si="10"/>
        <v>-5.005514951823379</v>
      </c>
      <c r="M145">
        <f t="shared" si="11"/>
        <v>-5.005514951823379</v>
      </c>
      <c r="N145" s="13">
        <f t="shared" si="12"/>
        <v>4.0866057360143185E-4</v>
      </c>
      <c r="O145" s="13">
        <v>1</v>
      </c>
    </row>
    <row r="146" spans="4:15" x14ac:dyDescent="0.4">
      <c r="D146" s="6">
        <v>1.54</v>
      </c>
      <c r="E146" s="7">
        <f t="shared" si="7"/>
        <v>-0.58367681657562898</v>
      </c>
      <c r="G146">
        <f t="shared" si="8"/>
        <v>3.5073847980331974</v>
      </c>
      <c r="H146" s="10">
        <f t="shared" si="13"/>
        <v>-4.9355711609635184</v>
      </c>
      <c r="I146">
        <f t="shared" si="9"/>
        <v>-39.484569287708148</v>
      </c>
      <c r="K146">
        <f t="shared" si="10"/>
        <v>-4.9560384494082896</v>
      </c>
      <c r="M146">
        <f t="shared" si="11"/>
        <v>-4.9560384494082896</v>
      </c>
      <c r="N146" s="13">
        <f t="shared" si="12"/>
        <v>4.1890989628146438E-4</v>
      </c>
      <c r="O146" s="13">
        <v>1</v>
      </c>
    </row>
    <row r="147" spans="4:15" x14ac:dyDescent="0.4">
      <c r="D147" s="6">
        <v>1.56</v>
      </c>
      <c r="E147" s="7">
        <f t="shared" ref="E147:E210" si="14">-(1+D147+$E$5*D147^3)*EXP(-D147)</f>
        <v>-0.57783653941814384</v>
      </c>
      <c r="G147">
        <f t="shared" si="8"/>
        <v>3.5209518958426673</v>
      </c>
      <c r="H147" s="10">
        <f t="shared" si="13"/>
        <v>-4.8861857773198238</v>
      </c>
      <c r="I147">
        <f t="shared" si="9"/>
        <v>-39.089486218558591</v>
      </c>
      <c r="K147">
        <f t="shared" si="10"/>
        <v>-4.9068877972780909</v>
      </c>
      <c r="M147">
        <f t="shared" si="11"/>
        <v>-4.9068877972780909</v>
      </c>
      <c r="N147" s="13">
        <f t="shared" si="12"/>
        <v>4.2857363035248675E-4</v>
      </c>
      <c r="O147" s="13">
        <v>1</v>
      </c>
    </row>
    <row r="148" spans="4:15" x14ac:dyDescent="0.4">
      <c r="D148" s="6">
        <v>1.58</v>
      </c>
      <c r="E148" s="7">
        <f t="shared" si="14"/>
        <v>-0.5720372559461343</v>
      </c>
      <c r="G148">
        <f t="shared" ref="G148:G211" si="15">$E$11*(D148/$E$12+1)</f>
        <v>3.5345189936521373</v>
      </c>
      <c r="H148" s="10">
        <f t="shared" si="13"/>
        <v>-4.8371470362805109</v>
      </c>
      <c r="I148">
        <f t="shared" ref="I148:I211" si="16">H148*$E$6</f>
        <v>-38.697176290244087</v>
      </c>
      <c r="K148">
        <f t="shared" ref="K148:K211" si="17">$L$9*$L$6*EXP(-$L$4*(G148/$L$10-1))+6*$L$6*EXP(-$L$4*(2/SQRT(3)*G148/$L$10-1))+12*$L$6*EXP(-$L$4*(SQRT(2)*2/SQRT(3)*G148/$L$10-1))+24*$L$6*EXP(-$L$4*(SQRT(11)/2*2/SQRT(3)*G148/$L$10-1))-SQRT($L$9*$L$7^2*EXP(-2*$L$5*(G148/$L$10-1))+6*$L$7^2*EXP(-2*$L$5*(2/SQRT(3)*G148/$L$10-1))+12*$L$7^2*EXP(-2*$L$5*(SQRT(2)*2/SQRT(3)*G148/$L$10-1))+24*$L$7^2*EXP(-2*$L$5*(SQRT(11)/2*2/SQRT(3)*G148/$L$10-1)))</f>
        <v>-4.8580669766065672</v>
      </c>
      <c r="M148">
        <f t="shared" ref="M148:M211" si="18">$L$9*$O$6*EXP(-$O$4*(G148/$L$10-1))+6*$O$6*EXP(-$O$4*(2/SQRT(3)*G148/$L$10-1))+12*$O$6*EXP(-$O$4*(SQRT(2)*2/SQRT(3)*G148/$L$10-1))+24*$O$6*EXP(-$O$4*(SQRT(11)/2*2/SQRT(3)*G148/$L$10-1))-SQRT($L$9*$O$7^2*EXP(-2*$O$5*(G148/$L$10-1))+6*$O$7^2*EXP(-2*$O$5*(2/SQRT(3)*G148/$L$10-1))+12*$O$7^2*EXP(-2*$O$5*(SQRT(2)*2/SQRT(3)*G148/$L$10-1))+24*$O$7^2*EXP(-2*$O$5*(SQRT(11)/2*2/SQRT(3)*G148/$L$10-1)))</f>
        <v>-4.8580669766065672</v>
      </c>
      <c r="N148" s="13">
        <f t="shared" ref="N148:N211" si="19">(M148-H148)^2*O148</f>
        <v>4.3764390324575503E-4</v>
      </c>
      <c r="O148" s="13">
        <v>1</v>
      </c>
    </row>
    <row r="149" spans="4:15" x14ac:dyDescent="0.4">
      <c r="D149" s="6">
        <v>1.6</v>
      </c>
      <c r="E149" s="7">
        <f t="shared" si="14"/>
        <v>-0.56627935367140947</v>
      </c>
      <c r="G149">
        <f t="shared" si="15"/>
        <v>3.5480860914616077</v>
      </c>
      <c r="H149" s="10">
        <f t="shared" ref="H149:H212" si="20">-(-$B$4)*(1+D149+$E$5*D149^3)*EXP(-D149)</f>
        <v>-4.7884582146454386</v>
      </c>
      <c r="I149">
        <f t="shared" si="16"/>
        <v>-38.307665717163509</v>
      </c>
      <c r="K149">
        <f t="shared" si="17"/>
        <v>-4.809579671090531</v>
      </c>
      <c r="M149">
        <f t="shared" si="18"/>
        <v>-4.809579671090531</v>
      </c>
      <c r="N149" s="13">
        <f t="shared" si="19"/>
        <v>4.4611592236193251E-4</v>
      </c>
      <c r="O149" s="13">
        <v>1</v>
      </c>
    </row>
    <row r="150" spans="4:15" x14ac:dyDescent="0.4">
      <c r="D150" s="6">
        <v>1.62</v>
      </c>
      <c r="E150" s="7">
        <f t="shared" si="14"/>
        <v>-0.56056318461494858</v>
      </c>
      <c r="G150">
        <f t="shared" si="15"/>
        <v>3.5616531892710772</v>
      </c>
      <c r="H150" s="10">
        <f t="shared" si="20"/>
        <v>-4.7401222891040051</v>
      </c>
      <c r="I150">
        <f t="shared" si="16"/>
        <v>-37.920978312832041</v>
      </c>
      <c r="K150">
        <f t="shared" si="17"/>
        <v>-4.7614292787540933</v>
      </c>
      <c r="M150">
        <f t="shared" si="18"/>
        <v>-4.7614292787540933</v>
      </c>
      <c r="N150" s="13">
        <f t="shared" si="19"/>
        <v>4.5398780794896347E-4</v>
      </c>
      <c r="O150" s="13">
        <v>1</v>
      </c>
    </row>
    <row r="151" spans="4:15" x14ac:dyDescent="0.4">
      <c r="D151" s="6">
        <v>1.64</v>
      </c>
      <c r="E151" s="7">
        <f t="shared" si="14"/>
        <v>-0.5548890668310924</v>
      </c>
      <c r="G151">
        <f t="shared" si="15"/>
        <v>3.5752202870805472</v>
      </c>
      <c r="H151" s="10">
        <f t="shared" si="20"/>
        <v>-4.6921419491237168</v>
      </c>
      <c r="I151">
        <f t="shared" si="16"/>
        <v>-37.537135592989735</v>
      </c>
      <c r="K151">
        <f t="shared" si="17"/>
        <v>-4.7136189233292631</v>
      </c>
      <c r="M151">
        <f t="shared" si="18"/>
        <v>-4.7136189233292631</v>
      </c>
      <c r="N151" s="13">
        <f t="shared" si="19"/>
        <v>4.6126042102570043E-4</v>
      </c>
      <c r="O151" s="13">
        <v>1</v>
      </c>
    </row>
    <row r="152" spans="4:15" x14ac:dyDescent="0.4">
      <c r="D152" s="6">
        <v>1.66</v>
      </c>
      <c r="E152" s="7">
        <f t="shared" si="14"/>
        <v>-0.54925728587616796</v>
      </c>
      <c r="G152">
        <f t="shared" si="15"/>
        <v>3.5887873848900176</v>
      </c>
      <c r="H152" s="10">
        <f t="shared" si="20"/>
        <v>-4.6445196093688761</v>
      </c>
      <c r="I152">
        <f t="shared" si="16"/>
        <v>-37.156156874951009</v>
      </c>
      <c r="K152">
        <f t="shared" si="17"/>
        <v>-4.6661514652280296</v>
      </c>
      <c r="M152">
        <f t="shared" si="18"/>
        <v>-4.6661514652280296</v>
      </c>
      <c r="N152" s="13">
        <f t="shared" si="19"/>
        <v>4.6793718791119374E-4</v>
      </c>
      <c r="O152" s="13">
        <v>1</v>
      </c>
    </row>
    <row r="153" spans="4:15" x14ac:dyDescent="0.4">
      <c r="D153" s="6">
        <v>1.68</v>
      </c>
      <c r="E153" s="7">
        <f t="shared" si="14"/>
        <v>-0.54366809622340362</v>
      </c>
      <c r="G153">
        <f t="shared" si="15"/>
        <v>3.6023544826994875</v>
      </c>
      <c r="H153" s="10">
        <f t="shared" si="20"/>
        <v>-4.5972574216651001</v>
      </c>
      <c r="I153">
        <f t="shared" si="16"/>
        <v>-36.778059373320801</v>
      </c>
      <c r="K153">
        <f t="shared" si="17"/>
        <v>-4.6190295121205853</v>
      </c>
      <c r="M153">
        <f t="shared" si="18"/>
        <v>-4.6190295121205853</v>
      </c>
      <c r="N153" s="13">
        <f t="shared" si="19"/>
        <v>4.7402392280183089E-4</v>
      </c>
      <c r="O153" s="13">
        <v>1</v>
      </c>
    </row>
    <row r="154" spans="4:15" x14ac:dyDescent="0.4">
      <c r="D154" s="6">
        <v>1.7</v>
      </c>
      <c r="E154" s="7">
        <f t="shared" si="14"/>
        <v>-0.53812172262593783</v>
      </c>
      <c r="G154">
        <f t="shared" si="15"/>
        <v>3.6159215805089575</v>
      </c>
      <c r="H154" s="10">
        <f t="shared" si="20"/>
        <v>-4.5503572865249309</v>
      </c>
      <c r="I154">
        <f t="shared" si="16"/>
        <v>-36.402858292199447</v>
      </c>
      <c r="K154">
        <f t="shared" si="17"/>
        <v>-4.5722554291337181</v>
      </c>
      <c r="M154">
        <f t="shared" si="18"/>
        <v>-4.5722554291337181</v>
      </c>
      <c r="N154" s="13">
        <f t="shared" si="19"/>
        <v>4.7952864971478133E-4</v>
      </c>
      <c r="O154" s="13">
        <v>1</v>
      </c>
    </row>
    <row r="155" spans="4:15" x14ac:dyDescent="0.4">
      <c r="D155" s="6">
        <v>1.72</v>
      </c>
      <c r="E155" s="7">
        <f t="shared" si="14"/>
        <v>-0.53261836142965868</v>
      </c>
      <c r="G155">
        <f t="shared" si="15"/>
        <v>3.6294886783184279</v>
      </c>
      <c r="H155" s="10">
        <f t="shared" si="20"/>
        <v>-4.5038208642491933</v>
      </c>
      <c r="I155">
        <f t="shared" si="16"/>
        <v>-36.030566913993546</v>
      </c>
      <c r="K155">
        <f t="shared" si="17"/>
        <v>-4.5258313486829946</v>
      </c>
      <c r="M155">
        <f t="shared" si="18"/>
        <v>-4.5258313486829946</v>
      </c>
      <c r="N155" s="13">
        <f t="shared" si="19"/>
        <v>4.8446142501061285E-4</v>
      </c>
      <c r="O155" s="13">
        <v>1</v>
      </c>
    </row>
    <row r="156" spans="4:15" x14ac:dyDescent="0.4">
      <c r="D156" s="6">
        <v>1.74</v>
      </c>
      <c r="E156" s="7">
        <f t="shared" si="14"/>
        <v>-0.52715818183756913</v>
      </c>
      <c r="G156">
        <f t="shared" si="15"/>
        <v>3.6430557761278979</v>
      </c>
      <c r="H156" s="10">
        <f t="shared" si="20"/>
        <v>-4.4576495856184843</v>
      </c>
      <c r="I156">
        <f t="shared" si="16"/>
        <v>-35.661196684947875</v>
      </c>
      <c r="K156">
        <f t="shared" si="17"/>
        <v>-4.479759179951742</v>
      </c>
      <c r="M156">
        <f t="shared" si="18"/>
        <v>-4.479759179951742</v>
      </c>
      <c r="N156" s="13">
        <f t="shared" si="19"/>
        <v>4.8883416158121895E-4</v>
      </c>
      <c r="O156" s="13">
        <v>1</v>
      </c>
    </row>
    <row r="157" spans="4:15" x14ac:dyDescent="0.4">
      <c r="D157" s="6">
        <v>1.76</v>
      </c>
      <c r="E157" s="7">
        <f t="shared" si="14"/>
        <v>-0.52174132712730814</v>
      </c>
      <c r="G157">
        <f t="shared" si="15"/>
        <v>3.6566228739373683</v>
      </c>
      <c r="H157" s="10">
        <f t="shared" si="20"/>
        <v>-4.4118446621885177</v>
      </c>
      <c r="I157">
        <f t="shared" si="16"/>
        <v>-35.294757297508141</v>
      </c>
      <c r="K157">
        <f t="shared" si="17"/>
        <v>-4.4340406180294201</v>
      </c>
      <c r="M157">
        <f t="shared" si="18"/>
        <v>-4.4340406180294201</v>
      </c>
      <c r="N157" s="13">
        <f t="shared" si="19"/>
        <v>4.9266045569128908E-4</v>
      </c>
      <c r="O157" s="13">
        <v>1</v>
      </c>
    </row>
    <row r="158" spans="4:15" x14ac:dyDescent="0.4">
      <c r="D158" s="6">
        <v>1.78</v>
      </c>
      <c r="E158" s="7">
        <f t="shared" si="14"/>
        <v>-0.51636791582341335</v>
      </c>
      <c r="G158">
        <f t="shared" si="15"/>
        <v>3.6701899717468378</v>
      </c>
      <c r="H158" s="10">
        <f t="shared" si="20"/>
        <v>-4.3664070962027823</v>
      </c>
      <c r="I158">
        <f t="shared" si="16"/>
        <v>-34.931256769622259</v>
      </c>
      <c r="K158">
        <f t="shared" si="17"/>
        <v>-4.3886771527215291</v>
      </c>
      <c r="M158">
        <f t="shared" si="18"/>
        <v>-4.3886771527215291</v>
      </c>
      <c r="N158" s="13">
        <f t="shared" si="19"/>
        <v>4.9595541734817714E-4</v>
      </c>
      <c r="O158" s="13">
        <v>1</v>
      </c>
    </row>
    <row r="159" spans="4:15" x14ac:dyDescent="0.4">
      <c r="D159" s="6">
        <v>1.8</v>
      </c>
      <c r="E159" s="7">
        <f t="shared" si="14"/>
        <v>-0.51103804282585685</v>
      </c>
      <c r="G159">
        <f t="shared" si="15"/>
        <v>3.6837570695563078</v>
      </c>
      <c r="H159" s="10">
        <f t="shared" si="20"/>
        <v>-4.3213376901354454</v>
      </c>
      <c r="I159">
        <f t="shared" si="16"/>
        <v>-34.570701521083564</v>
      </c>
      <c r="K159">
        <f t="shared" si="17"/>
        <v>-4.3436700770426597</v>
      </c>
      <c r="M159">
        <f t="shared" si="18"/>
        <v>-4.3436700770426597</v>
      </c>
      <c r="N159" s="13">
        <f t="shared" si="19"/>
        <v>4.9873550497351606E-4</v>
      </c>
      <c r="O159" s="13">
        <v>1</v>
      </c>
    </row>
    <row r="160" spans="4:15" x14ac:dyDescent="0.4">
      <c r="D160" s="6">
        <v>1.82</v>
      </c>
      <c r="E160" s="7">
        <f t="shared" si="14"/>
        <v>-0.50575178049634195</v>
      </c>
      <c r="G160">
        <f t="shared" si="15"/>
        <v>3.6973241673657782</v>
      </c>
      <c r="H160" s="10">
        <f t="shared" si="20"/>
        <v>-4.2766370558770674</v>
      </c>
      <c r="I160">
        <f t="shared" si="16"/>
        <v>-34.21309644701654</v>
      </c>
      <c r="K160">
        <f t="shared" si="17"/>
        <v>-4.2990204954040028</v>
      </c>
      <c r="M160">
        <f t="shared" si="18"/>
        <v>-4.2990204954040028</v>
      </c>
      <c r="N160" s="13">
        <f t="shared" si="19"/>
        <v>5.0101836505597112E-4</v>
      </c>
      <c r="O160" s="13">
        <v>1</v>
      </c>
    </row>
    <row r="161" spans="4:15" x14ac:dyDescent="0.4">
      <c r="D161" s="6">
        <v>1.84</v>
      </c>
      <c r="E161" s="7">
        <f t="shared" si="14"/>
        <v>-0.50050917970379305</v>
      </c>
      <c r="G161">
        <f t="shared" si="15"/>
        <v>3.7108912651752486</v>
      </c>
      <c r="H161" s="10">
        <f t="shared" si="20"/>
        <v>-4.2323056235752743</v>
      </c>
      <c r="I161">
        <f t="shared" si="16"/>
        <v>-33.858444988602194</v>
      </c>
      <c r="K161">
        <f t="shared" si="17"/>
        <v>-4.254729331506109</v>
      </c>
      <c r="M161">
        <f t="shared" si="18"/>
        <v>-4.254729331506109</v>
      </c>
      <c r="N161" s="13">
        <f t="shared" si="19"/>
        <v>5.0282267736737908E-4</v>
      </c>
      <c r="O161" s="13">
        <v>1</v>
      </c>
    </row>
    <row r="162" spans="4:15" x14ac:dyDescent="0.4">
      <c r="D162" s="6">
        <v>1.86</v>
      </c>
      <c r="E162" s="7">
        <f t="shared" si="14"/>
        <v>-0.49531027083043683</v>
      </c>
      <c r="G162">
        <f t="shared" si="15"/>
        <v>3.7244583629847186</v>
      </c>
      <c r="H162" s="10">
        <f t="shared" si="20"/>
        <v>-4.1883436501421736</v>
      </c>
      <c r="I162">
        <f t="shared" si="16"/>
        <v>-33.506749201137389</v>
      </c>
      <c r="K162">
        <f t="shared" si="17"/>
        <v>-4.210797335947321</v>
      </c>
      <c r="M162">
        <f t="shared" si="18"/>
        <v>-4.210797335947321</v>
      </c>
      <c r="N162" s="13">
        <f t="shared" si="19"/>
        <v>5.041680062362776E-4</v>
      </c>
      <c r="O162" s="13">
        <v>1</v>
      </c>
    </row>
    <row r="163" spans="4:15" x14ac:dyDescent="0.4">
      <c r="D163" s="6">
        <v>1.88</v>
      </c>
      <c r="E163" s="7">
        <f t="shared" si="14"/>
        <v>-0.49015506473981585</v>
      </c>
      <c r="G163">
        <f t="shared" si="15"/>
        <v>3.7380254607941885</v>
      </c>
      <c r="H163" s="10">
        <f t="shared" si="20"/>
        <v>-4.1447512274398823</v>
      </c>
      <c r="I163">
        <f t="shared" si="16"/>
        <v>-33.158009819519059</v>
      </c>
      <c r="K163">
        <f t="shared" si="17"/>
        <v>-4.1672250935579838</v>
      </c>
      <c r="M163">
        <f t="shared" si="18"/>
        <v>-4.1672250935579838</v>
      </c>
      <c r="N163" s="13">
        <f t="shared" si="19"/>
        <v>5.0507465829434731E-4</v>
      </c>
      <c r="O163" s="13">
        <v>1</v>
      </c>
    </row>
    <row r="164" spans="4:15" x14ac:dyDescent="0.4">
      <c r="D164" s="6">
        <v>1.9</v>
      </c>
      <c r="E164" s="7">
        <f t="shared" si="14"/>
        <v>-0.48504355370804436</v>
      </c>
      <c r="G164">
        <f t="shared" si="15"/>
        <v>3.751592558603658</v>
      </c>
      <c r="H164" s="10">
        <f t="shared" si="20"/>
        <v>-4.1015282901552226</v>
      </c>
      <c r="I164">
        <f t="shared" si="16"/>
        <v>-32.812226321241781</v>
      </c>
      <c r="K164">
        <f t="shared" si="17"/>
        <v>-4.1240130304700893</v>
      </c>
      <c r="M164">
        <f t="shared" si="18"/>
        <v>-4.1240130304700893</v>
      </c>
      <c r="N164" s="13">
        <f t="shared" si="19"/>
        <v>5.0556354702699152E-4</v>
      </c>
      <c r="O164" s="13">
        <v>1</v>
      </c>
    </row>
    <row r="165" spans="4:15" x14ac:dyDescent="0.4">
      <c r="D165" s="6">
        <v>1.92</v>
      </c>
      <c r="E165" s="7">
        <f t="shared" si="14"/>
        <v>-0.47997571231956543</v>
      </c>
      <c r="G165">
        <f t="shared" si="15"/>
        <v>3.765159656413128</v>
      </c>
      <c r="H165" s="10">
        <f t="shared" si="20"/>
        <v>-4.0586746233742454</v>
      </c>
      <c r="I165">
        <f t="shared" si="16"/>
        <v>-32.469396986993964</v>
      </c>
      <c r="K165">
        <f t="shared" si="17"/>
        <v>-4.0811614209317053</v>
      </c>
      <c r="M165">
        <f t="shared" si="18"/>
        <v>-4.0811614209317053</v>
      </c>
      <c r="N165" s="13">
        <f t="shared" si="19"/>
        <v>5.0565606439018269E-4</v>
      </c>
      <c r="O165" s="13">
        <v>1</v>
      </c>
    </row>
    <row r="166" spans="4:15" x14ac:dyDescent="0.4">
      <c r="D166" s="6">
        <v>1.94</v>
      </c>
      <c r="E166" s="7">
        <f t="shared" si="14"/>
        <v>-0.47495149832863282</v>
      </c>
      <c r="G166">
        <f t="shared" si="15"/>
        <v>3.7787267542225984</v>
      </c>
      <c r="H166" s="10">
        <f t="shared" si="20"/>
        <v>-4.0161898698669187</v>
      </c>
      <c r="I166">
        <f t="shared" si="16"/>
        <v>-32.12951895893535</v>
      </c>
      <c r="K166">
        <f t="shared" si="17"/>
        <v>-4.0386703938751989</v>
      </c>
      <c r="M166">
        <f t="shared" si="18"/>
        <v>-4.0386703938751989</v>
      </c>
      <c r="N166" s="13">
        <f t="shared" si="19"/>
        <v>5.0537395968686051E-4</v>
      </c>
      <c r="O166" s="13">
        <v>1</v>
      </c>
    </row>
    <row r="167" spans="4:15" x14ac:dyDescent="0.4">
      <c r="D167" s="6">
        <v>1.96</v>
      </c>
      <c r="E167" s="7">
        <f t="shared" si="14"/>
        <v>-0.46997085348770123</v>
      </c>
      <c r="G167">
        <f t="shared" si="15"/>
        <v>3.7922938520320688</v>
      </c>
      <c r="H167" s="10">
        <f t="shared" si="20"/>
        <v>-3.9740735370920013</v>
      </c>
      <c r="I167">
        <f t="shared" si="16"/>
        <v>-31.79258829673601</v>
      </c>
      <c r="K167">
        <f t="shared" si="17"/>
        <v>-3.9965399392479251</v>
      </c>
      <c r="M167">
        <f t="shared" si="18"/>
        <v>-3.9965399392479251</v>
      </c>
      <c r="N167" s="13">
        <f t="shared" si="19"/>
        <v>5.0473922583169626E-4</v>
      </c>
      <c r="O167" s="13">
        <v>1</v>
      </c>
    </row>
    <row r="168" spans="4:15" x14ac:dyDescent="0.4">
      <c r="D168" s="6">
        <v>1.98</v>
      </c>
      <c r="E168" s="7">
        <f t="shared" si="14"/>
        <v>-0.46503370434386943</v>
      </c>
      <c r="G168">
        <f t="shared" si="15"/>
        <v>3.8058609498415388</v>
      </c>
      <c r="H168" s="10">
        <f t="shared" si="20"/>
        <v>-3.9323250039317599</v>
      </c>
      <c r="I168">
        <f t="shared" si="16"/>
        <v>-31.458600031454079</v>
      </c>
      <c r="K168">
        <f t="shared" si="17"/>
        <v>-3.9547699141137342</v>
      </c>
      <c r="M168">
        <f t="shared" si="18"/>
        <v>-3.9547699141137342</v>
      </c>
      <c r="N168" s="13">
        <f t="shared" si="19"/>
        <v>5.0377399307689654E-4</v>
      </c>
      <c r="O168" s="13">
        <v>1</v>
      </c>
    </row>
    <row r="169" spans="4:15" x14ac:dyDescent="0.4">
      <c r="D169" s="6">
        <v>2</v>
      </c>
      <c r="E169" s="7">
        <f t="shared" si="14"/>
        <v>-0.46013996300448318</v>
      </c>
      <c r="G169">
        <f t="shared" si="15"/>
        <v>3.8194280476510087</v>
      </c>
      <c r="H169" s="10">
        <f t="shared" si="20"/>
        <v>-3.8909435271659096</v>
      </c>
      <c r="I169">
        <f t="shared" si="16"/>
        <v>-31.127548217327277</v>
      </c>
      <c r="K169">
        <f t="shared" si="17"/>
        <v>-3.9133600485333866</v>
      </c>
      <c r="M169">
        <f t="shared" si="18"/>
        <v>-3.9133600485333866</v>
      </c>
      <c r="N169" s="13">
        <f t="shared" si="19"/>
        <v>5.0250043021855112E-4</v>
      </c>
      <c r="O169" s="13">
        <v>1</v>
      </c>
    </row>
    <row r="170" spans="4:15" x14ac:dyDescent="0.4">
      <c r="D170" s="6">
        <v>2.02</v>
      </c>
      <c r="E170" s="7">
        <f t="shared" si="14"/>
        <v>-0.45528952787297339</v>
      </c>
      <c r="G170">
        <f t="shared" si="15"/>
        <v>3.8329951454604791</v>
      </c>
      <c r="H170" s="10">
        <f t="shared" si="20"/>
        <v>-3.8499282476938625</v>
      </c>
      <c r="I170">
        <f t="shared" si="16"/>
        <v>-30.7994259815509</v>
      </c>
      <c r="K170">
        <f t="shared" si="17"/>
        <v>-3.8723099512316237</v>
      </c>
      <c r="M170">
        <f t="shared" si="18"/>
        <v>-3.8723099512316237</v>
      </c>
      <c r="N170" s="13">
        <f t="shared" si="19"/>
        <v>5.0094065325222972E-4</v>
      </c>
      <c r="O170" s="13">
        <v>1</v>
      </c>
    </row>
    <row r="171" spans="4:15" x14ac:dyDescent="0.4">
      <c r="D171" s="6">
        <v>2.04</v>
      </c>
      <c r="E171" s="7">
        <f t="shared" si="14"/>
        <v>-0.45048228435596382</v>
      </c>
      <c r="G171">
        <f t="shared" si="15"/>
        <v>3.8465622432699487</v>
      </c>
      <c r="H171" s="10">
        <f t="shared" si="20"/>
        <v>-3.8092781965140299</v>
      </c>
      <c r="I171">
        <f t="shared" si="16"/>
        <v>-30.474225572112239</v>
      </c>
      <c r="K171">
        <f t="shared" si="17"/>
        <v>-3.8316191150584125</v>
      </c>
      <c r="M171">
        <f t="shared" si="18"/>
        <v>-3.8316191150584125</v>
      </c>
      <c r="N171" s="13">
        <f t="shared" si="19"/>
        <v>4.9911664140673759E-4</v>
      </c>
      <c r="O171" s="13">
        <v>1</v>
      </c>
    </row>
    <row r="172" spans="4:15" x14ac:dyDescent="0.4">
      <c r="D172" s="6">
        <v>2.06</v>
      </c>
      <c r="E172" s="7">
        <f t="shared" si="14"/>
        <v>-0.44571810554265462</v>
      </c>
      <c r="G172">
        <f t="shared" si="15"/>
        <v>3.8601293410794191</v>
      </c>
      <c r="H172" s="10">
        <f t="shared" si="20"/>
        <v>-3.7689923004686872</v>
      </c>
      <c r="I172">
        <f t="shared" si="16"/>
        <v>-30.151938403749497</v>
      </c>
      <c r="K172">
        <f t="shared" si="17"/>
        <v>-3.7912869222515573</v>
      </c>
      <c r="M172">
        <f t="shared" si="18"/>
        <v>-3.7912869222515573</v>
      </c>
      <c r="N172" s="13">
        <f t="shared" si="19"/>
        <v>4.9705016044122668E-4</v>
      </c>
      <c r="O172" s="13">
        <v>1</v>
      </c>
    </row>
    <row r="173" spans="4:15" x14ac:dyDescent="0.4">
      <c r="D173" s="6">
        <v>2.08</v>
      </c>
      <c r="E173" s="7">
        <f t="shared" si="14"/>
        <v>-0.44099685285745233</v>
      </c>
      <c r="G173">
        <f t="shared" si="15"/>
        <v>3.873696438888889</v>
      </c>
      <c r="H173" s="10">
        <f t="shared" si="20"/>
        <v>-3.7290693877626166</v>
      </c>
      <c r="I173">
        <f t="shared" si="16"/>
        <v>-29.832555102100933</v>
      </c>
      <c r="K173">
        <f t="shared" si="17"/>
        <v>-3.7513126495076943</v>
      </c>
      <c r="M173">
        <f t="shared" si="18"/>
        <v>-3.7513126495076943</v>
      </c>
      <c r="N173" s="13">
        <f t="shared" si="19"/>
        <v>4.9476269306003367E-4</v>
      </c>
      <c r="O173" s="13">
        <v>1</v>
      </c>
    </row>
    <row r="174" spans="4:15" x14ac:dyDescent="0.4">
      <c r="D174" s="6">
        <v>2.1</v>
      </c>
      <c r="E174" s="7">
        <f t="shared" si="14"/>
        <v>-0.43631837668678719</v>
      </c>
      <c r="G174">
        <f t="shared" si="15"/>
        <v>3.887263536698359</v>
      </c>
      <c r="H174" s="10">
        <f t="shared" si="20"/>
        <v>-3.6895081932634719</v>
      </c>
      <c r="I174">
        <f t="shared" si="16"/>
        <v>-29.516065546107775</v>
      </c>
      <c r="K174">
        <f t="shared" si="17"/>
        <v>-3.7116954728683265</v>
      </c>
      <c r="M174">
        <f t="shared" si="18"/>
        <v>-3.7116954728683265</v>
      </c>
      <c r="N174" s="13">
        <f t="shared" si="19"/>
        <v>4.9227537626399514E-4</v>
      </c>
      <c r="O174" s="13">
        <v>1</v>
      </c>
    </row>
    <row r="175" spans="4:15" x14ac:dyDescent="0.4">
      <c r="D175" s="6">
        <v>2.12</v>
      </c>
      <c r="E175" s="7">
        <f t="shared" si="14"/>
        <v>-0.43168251698102544</v>
      </c>
      <c r="G175">
        <f t="shared" si="15"/>
        <v>3.9008306345078294</v>
      </c>
      <c r="H175" s="10">
        <f t="shared" si="20"/>
        <v>-3.6503073635915508</v>
      </c>
      <c r="I175">
        <f t="shared" si="16"/>
        <v>-29.202458908732407</v>
      </c>
      <c r="K175">
        <f t="shared" si="17"/>
        <v>-3.6724344724274331</v>
      </c>
      <c r="M175">
        <f t="shared" si="18"/>
        <v>-3.6724344724274331</v>
      </c>
      <c r="N175" s="13">
        <f t="shared" si="19"/>
        <v>4.8960894543498116E-4</v>
      </c>
      <c r="O175" s="13">
        <v>1</v>
      </c>
    </row>
    <row r="176" spans="4:15" x14ac:dyDescent="0.4">
      <c r="D176" s="6">
        <v>2.14</v>
      </c>
      <c r="E176" s="7">
        <f t="shared" si="14"/>
        <v>-0.42708910383235843</v>
      </c>
      <c r="G176">
        <f t="shared" si="15"/>
        <v>3.9143977323172994</v>
      </c>
      <c r="H176" s="10">
        <f t="shared" si="20"/>
        <v>-3.6114654620064228</v>
      </c>
      <c r="I176">
        <f t="shared" si="16"/>
        <v>-28.891723696051383</v>
      </c>
      <c r="K176">
        <f t="shared" si="17"/>
        <v>-3.6335286368668847</v>
      </c>
      <c r="M176">
        <f t="shared" si="18"/>
        <v>-3.6335286368668847</v>
      </c>
      <c r="N176" s="13">
        <f t="shared" si="19"/>
        <v>4.8678368492331497E-4</v>
      </c>
      <c r="O176" s="13">
        <v>1</v>
      </c>
    </row>
    <row r="177" spans="4:15" x14ac:dyDescent="0.4">
      <c r="D177" s="6">
        <v>2.16</v>
      </c>
      <c r="E177" s="7">
        <f t="shared" si="14"/>
        <v>-0.42253795802951749</v>
      </c>
      <c r="G177">
        <f t="shared" si="15"/>
        <v>3.9279648301267698</v>
      </c>
      <c r="H177" s="10">
        <f t="shared" si="20"/>
        <v>-3.5729809730976001</v>
      </c>
      <c r="I177">
        <f t="shared" si="16"/>
        <v>-28.583847784780801</v>
      </c>
      <c r="K177">
        <f t="shared" si="17"/>
        <v>-3.5949768678256597</v>
      </c>
      <c r="M177">
        <f t="shared" si="18"/>
        <v>-3.5949768678256597</v>
      </c>
      <c r="N177" s="13">
        <f t="shared" si="19"/>
        <v>4.8381938488788136E-4</v>
      </c>
      <c r="O177" s="13">
        <v>1</v>
      </c>
    </row>
    <row r="178" spans="4:15" x14ac:dyDescent="0.4">
      <c r="D178" s="6">
        <v>2.1800000000000002</v>
      </c>
      <c r="E178" s="7">
        <f t="shared" si="14"/>
        <v>-0.41802889159013895</v>
      </c>
      <c r="G178">
        <f t="shared" si="15"/>
        <v>3.9415319279362397</v>
      </c>
      <c r="H178" s="10">
        <f t="shared" si="20"/>
        <v>-3.534852307286215</v>
      </c>
      <c r="I178">
        <f t="shared" si="16"/>
        <v>-28.27881845828972</v>
      </c>
      <c r="K178">
        <f t="shared" si="17"/>
        <v>-3.5567779841087339</v>
      </c>
      <c r="M178">
        <f t="shared" si="18"/>
        <v>-3.5567779841087339</v>
      </c>
      <c r="N178" s="13">
        <f t="shared" si="19"/>
        <v>4.8073530412554212E-4</v>
      </c>
      <c r="O178" s="13">
        <v>1</v>
      </c>
    </row>
    <row r="179" spans="4:15" x14ac:dyDescent="0.4">
      <c r="D179" s="6">
        <v>2.2000000000000002</v>
      </c>
      <c r="E179" s="7">
        <f t="shared" si="14"/>
        <v>-0.41356170827157496</v>
      </c>
      <c r="G179">
        <f t="shared" si="15"/>
        <v>3.9550990257457093</v>
      </c>
      <c r="H179" s="10">
        <f t="shared" si="20"/>
        <v>-3.4970778051444373</v>
      </c>
      <c r="I179">
        <f t="shared" si="16"/>
        <v>-27.976622441155499</v>
      </c>
      <c r="K179">
        <f t="shared" si="17"/>
        <v>-3.5189307257411868</v>
      </c>
      <c r="M179">
        <f t="shared" si="18"/>
        <v>-3.5189307257411868</v>
      </c>
      <c r="N179" s="13">
        <f t="shared" si="19"/>
        <v>4.775501386078377E-4</v>
      </c>
      <c r="O179" s="13">
        <v>1</v>
      </c>
    </row>
    <row r="180" spans="4:15" x14ac:dyDescent="0.4">
      <c r="D180" s="6">
        <v>2.2200000000000002</v>
      </c>
      <c r="E180" s="7">
        <f t="shared" si="14"/>
        <v>-0.40913620406091911</v>
      </c>
      <c r="G180">
        <f t="shared" si="15"/>
        <v>3.9686661235551797</v>
      </c>
      <c r="H180" s="10">
        <f t="shared" si="20"/>
        <v>-3.4596557415391316</v>
      </c>
      <c r="I180">
        <f t="shared" si="16"/>
        <v>-27.677245932313053</v>
      </c>
      <c r="K180">
        <f t="shared" si="17"/>
        <v>-3.4814337578729897</v>
      </c>
      <c r="M180">
        <f t="shared" si="18"/>
        <v>-3.4814337578729897</v>
      </c>
      <c r="N180" s="13">
        <f t="shared" si="19"/>
        <v>4.7428199543779101E-4</v>
      </c>
      <c r="O180" s="13">
        <v>1</v>
      </c>
    </row>
    <row r="181" spans="4:15" x14ac:dyDescent="0.4">
      <c r="D181" s="6">
        <v>2.2400000000000002</v>
      </c>
      <c r="E181" s="7">
        <f t="shared" si="14"/>
        <v>-0.40475216764499311</v>
      </c>
      <c r="G181">
        <f t="shared" si="15"/>
        <v>3.9822332213646496</v>
      </c>
      <c r="H181" s="10">
        <f t="shared" si="20"/>
        <v>-3.4225843296060612</v>
      </c>
      <c r="I181">
        <f t="shared" si="16"/>
        <v>-27.380674636848489</v>
      </c>
      <c r="K181">
        <f t="shared" si="17"/>
        <v>-3.4442856745396528</v>
      </c>
      <c r="M181">
        <f t="shared" si="18"/>
        <v>-3.4442856745396528</v>
      </c>
      <c r="N181" s="13">
        <f t="shared" si="19"/>
        <v>4.7094837192672439E-4</v>
      </c>
      <c r="O181" s="13">
        <v>1</v>
      </c>
    </row>
    <row r="182" spans="4:15" x14ac:dyDescent="0.4">
      <c r="D182" s="6">
        <v>2.2599999999999998</v>
      </c>
      <c r="E182" s="7">
        <f t="shared" si="14"/>
        <v>-0.40040938086101246</v>
      </c>
      <c r="G182">
        <f t="shared" si="15"/>
        <v>3.9958003191741196</v>
      </c>
      <c r="H182" s="10">
        <f t="shared" si="20"/>
        <v>-3.385861724560721</v>
      </c>
      <c r="I182">
        <f t="shared" si="16"/>
        <v>-27.086893796485768</v>
      </c>
      <c r="K182">
        <f t="shared" si="17"/>
        <v>-3.407485002283777</v>
      </c>
      <c r="M182">
        <f t="shared" si="18"/>
        <v>-3.407485002283777</v>
      </c>
      <c r="N182" s="13">
        <f t="shared" si="19"/>
        <v>4.6756613948841229E-4</v>
      </c>
      <c r="O182" s="13">
        <v>1</v>
      </c>
    </row>
    <row r="183" spans="4:15" x14ac:dyDescent="0.4">
      <c r="D183" s="6">
        <v>2.2799999999999998</v>
      </c>
      <c r="E183" s="7">
        <f t="shared" si="14"/>
        <v>-0.39610761912862863</v>
      </c>
      <c r="G183">
        <f t="shared" si="15"/>
        <v>4.00936741698359</v>
      </c>
      <c r="H183" s="10">
        <f t="shared" si="20"/>
        <v>-3.3494860273516838</v>
      </c>
      <c r="I183">
        <f t="shared" si="16"/>
        <v>-26.79588821881347</v>
      </c>
      <c r="K183">
        <f t="shared" si="17"/>
        <v>-3.3710302036423769</v>
      </c>
      <c r="M183">
        <f t="shared" si="18"/>
        <v>-3.3710302036423769</v>
      </c>
      <c r="N183" s="13">
        <f t="shared" si="19"/>
        <v>4.6415153204446539E-4</v>
      </c>
      <c r="O183" s="13">
        <v>1</v>
      </c>
    </row>
    <row r="184" spans="4:15" x14ac:dyDescent="0.4">
      <c r="D184" s="6">
        <v>2.2999999999999998</v>
      </c>
      <c r="E184" s="7">
        <f t="shared" si="14"/>
        <v>-0.39184665186401996</v>
      </c>
      <c r="G184">
        <f t="shared" si="15"/>
        <v>4.02293451479306</v>
      </c>
      <c r="H184" s="10">
        <f t="shared" si="20"/>
        <v>-3.3134552881621531</v>
      </c>
      <c r="I184">
        <f t="shared" si="16"/>
        <v>-26.507642305297225</v>
      </c>
      <c r="K184">
        <f t="shared" si="17"/>
        <v>-3.3349196805046515</v>
      </c>
      <c r="M184">
        <f t="shared" si="18"/>
        <v>-3.3349196805046515</v>
      </c>
      <c r="N184" s="13">
        <f t="shared" si="19"/>
        <v>4.6072013863270467E-4</v>
      </c>
      <c r="O184" s="13">
        <v>1</v>
      </c>
    </row>
    <row r="185" spans="4:15" x14ac:dyDescent="0.4">
      <c r="D185" s="6">
        <v>2.3199999999999998</v>
      </c>
      <c r="E185" s="7">
        <f t="shared" si="14"/>
        <v>-0.38762624287668251</v>
      </c>
      <c r="G185">
        <f t="shared" si="15"/>
        <v>4.0365016126025299</v>
      </c>
      <c r="H185" s="10">
        <f t="shared" si="20"/>
        <v>-3.2777675097652268</v>
      </c>
      <c r="I185">
        <f t="shared" si="16"/>
        <v>-26.222140078121814</v>
      </c>
      <c r="K185">
        <f t="shared" si="17"/>
        <v>-3.2991517773447119</v>
      </c>
      <c r="M185">
        <f t="shared" si="18"/>
        <v>-3.2991517773447119</v>
      </c>
      <c r="N185" s="13">
        <f t="shared" si="19"/>
        <v>4.5728689991101685E-4</v>
      </c>
      <c r="O185" s="13">
        <v>1</v>
      </c>
    </row>
    <row r="186" spans="4:15" x14ac:dyDescent="0.4">
      <c r="D186" s="6">
        <v>2.34</v>
      </c>
      <c r="E186" s="7">
        <f t="shared" si="14"/>
        <v>-0.38344615074954858</v>
      </c>
      <c r="G186">
        <f t="shared" si="15"/>
        <v>4.0500687104119999</v>
      </c>
      <c r="H186" s="10">
        <f t="shared" si="20"/>
        <v>-3.2424206507381821</v>
      </c>
      <c r="I186">
        <f t="shared" si="16"/>
        <v>-25.939365205905457</v>
      </c>
      <c r="K186">
        <f t="shared" si="17"/>
        <v>-3.2637247843336512</v>
      </c>
      <c r="M186">
        <f t="shared" si="18"/>
        <v>-3.2637247843336512</v>
      </c>
      <c r="N186" s="13">
        <f t="shared" si="19"/>
        <v>4.5386610825359606E-4</v>
      </c>
      <c r="O186" s="13">
        <v>1</v>
      </c>
    </row>
    <row r="187" spans="4:15" x14ac:dyDescent="0.4">
      <c r="D187" s="6">
        <v>2.36</v>
      </c>
      <c r="E187" s="7">
        <f t="shared" si="14"/>
        <v>-0.37930612920304263</v>
      </c>
      <c r="G187">
        <f t="shared" si="15"/>
        <v>4.0636358082214699</v>
      </c>
      <c r="H187" s="10">
        <f t="shared" si="20"/>
        <v>-3.2074126285409279</v>
      </c>
      <c r="I187">
        <f t="shared" si="16"/>
        <v>-25.659301028327423</v>
      </c>
      <c r="K187">
        <f t="shared" si="17"/>
        <v>-3.2286369403351536</v>
      </c>
      <c r="M187">
        <f t="shared" si="18"/>
        <v>-3.2286369403351536</v>
      </c>
      <c r="N187" s="13">
        <f t="shared" si="19"/>
        <v>4.5047141113850733E-4</v>
      </c>
      <c r="O187" s="13">
        <v>1</v>
      </c>
    </row>
    <row r="188" spans="4:15" x14ac:dyDescent="0.4">
      <c r="D188" s="6">
        <v>2.38</v>
      </c>
      <c r="E188" s="7">
        <f t="shared" si="14"/>
        <v>-0.37520592744366138</v>
      </c>
      <c r="G188">
        <f t="shared" si="15"/>
        <v>4.0772029060309407</v>
      </c>
      <c r="H188" s="10">
        <f t="shared" si="20"/>
        <v>-3.1727413224636005</v>
      </c>
      <c r="I188">
        <f t="shared" si="16"/>
        <v>-25.381930579708804</v>
      </c>
      <c r="K188">
        <f t="shared" si="17"/>
        <v>-3.1938864357886896</v>
      </c>
      <c r="M188">
        <f t="shared" si="18"/>
        <v>-3.1938864357886896</v>
      </c>
      <c r="N188" s="13">
        <f t="shared" si="19"/>
        <v>4.4711581753085892E-4</v>
      </c>
      <c r="O188" s="13">
        <v>1</v>
      </c>
    </row>
    <row r="189" spans="4:15" x14ac:dyDescent="0.4">
      <c r="D189" s="6">
        <v>2.4</v>
      </c>
      <c r="E189" s="7">
        <f t="shared" si="14"/>
        <v>-0.37114529049764444</v>
      </c>
      <c r="G189">
        <f t="shared" si="15"/>
        <v>4.0907700038404098</v>
      </c>
      <c r="H189" s="10">
        <f t="shared" si="20"/>
        <v>-3.1384045764480812</v>
      </c>
      <c r="I189">
        <f t="shared" si="16"/>
        <v>-25.10723661158465</v>
      </c>
      <c r="K189">
        <f t="shared" si="17"/>
        <v>-3.1594714154842647</v>
      </c>
      <c r="M189">
        <f t="shared" si="18"/>
        <v>-3.1594714154842647</v>
      </c>
      <c r="N189" s="13">
        <f t="shared" si="19"/>
        <v>4.4381170697646279E-4</v>
      </c>
      <c r="O189" s="13">
        <v>1</v>
      </c>
    </row>
    <row r="190" spans="4:15" x14ac:dyDescent="0.4">
      <c r="D190" s="6">
        <v>2.42</v>
      </c>
      <c r="E190" s="7">
        <f t="shared" si="14"/>
        <v>-0.36712395953028842</v>
      </c>
      <c r="G190">
        <f t="shared" si="15"/>
        <v>4.1043371016498797</v>
      </c>
      <c r="H190" s="10">
        <f t="shared" si="20"/>
        <v>-3.1044002017881187</v>
      </c>
      <c r="I190">
        <f t="shared" si="16"/>
        <v>-24.83520161430495</v>
      </c>
      <c r="K190">
        <f t="shared" si="17"/>
        <v>-3.1253899812324244</v>
      </c>
      <c r="M190">
        <f t="shared" si="18"/>
        <v>-3.1253899812324244</v>
      </c>
      <c r="N190" s="13">
        <f t="shared" si="19"/>
        <v>4.4057084112059764E-4</v>
      </c>
      <c r="O190" s="13">
        <v>1</v>
      </c>
    </row>
    <row r="191" spans="4:15" x14ac:dyDescent="0.4">
      <c r="D191" s="6">
        <v>2.44</v>
      </c>
      <c r="E191" s="7">
        <f t="shared" si="14"/>
        <v>-0.36314167215142995</v>
      </c>
      <c r="G191">
        <f t="shared" si="15"/>
        <v>4.1179041994593497</v>
      </c>
      <c r="H191" s="10">
        <f t="shared" si="20"/>
        <v>-3.0707259797124915</v>
      </c>
      <c r="I191">
        <f t="shared" si="16"/>
        <v>-24.565807837699932</v>
      </c>
      <c r="K191">
        <f t="shared" si="17"/>
        <v>-3.0916401944332654</v>
      </c>
      <c r="M191">
        <f t="shared" si="18"/>
        <v>-3.0916401944332654</v>
      </c>
      <c r="N191" s="13">
        <f t="shared" si="19"/>
        <v>4.3740437738663682E-4</v>
      </c>
      <c r="O191" s="13">
        <v>1</v>
      </c>
    </row>
    <row r="192" spans="4:15" x14ac:dyDescent="0.4">
      <c r="D192" s="6">
        <v>2.46</v>
      </c>
      <c r="E192" s="7">
        <f t="shared" si="14"/>
        <v>-0.3591981627076139</v>
      </c>
      <c r="G192">
        <f t="shared" si="15"/>
        <v>4.1314712972688206</v>
      </c>
      <c r="H192" s="10">
        <f t="shared" si="20"/>
        <v>-3.0373796638555834</v>
      </c>
      <c r="I192">
        <f t="shared" si="16"/>
        <v>-24.299037310844668</v>
      </c>
      <c r="K192">
        <f t="shared" si="17"/>
        <v>-3.0582200785478926</v>
      </c>
      <c r="M192">
        <f t="shared" si="18"/>
        <v>-3.0582200785478926</v>
      </c>
      <c r="N192" s="13">
        <f t="shared" si="19"/>
        <v>4.3432288454741416E-4</v>
      </c>
      <c r="O192" s="13">
        <v>1</v>
      </c>
    </row>
    <row r="193" spans="4:15" x14ac:dyDescent="0.4">
      <c r="D193" s="6">
        <v>2.48</v>
      </c>
      <c r="E193" s="7">
        <f t="shared" si="14"/>
        <v>-0.35529316256143995</v>
      </c>
      <c r="G193">
        <f t="shared" si="15"/>
        <v>4.1450383950782905</v>
      </c>
      <c r="H193" s="10">
        <f t="shared" si="20"/>
        <v>-3.0043589826195363</v>
      </c>
      <c r="I193">
        <f t="shared" si="16"/>
        <v>-24.03487186095629</v>
      </c>
      <c r="K193">
        <f t="shared" si="17"/>
        <v>-3.0251276214757699</v>
      </c>
      <c r="M193">
        <f t="shared" si="18"/>
        <v>-3.0251276214757699</v>
      </c>
      <c r="N193" s="13">
        <f t="shared" si="19"/>
        <v>4.3133635994065567E-4</v>
      </c>
      <c r="O193" s="13">
        <v>1</v>
      </c>
    </row>
    <row r="194" spans="4:15" x14ac:dyDescent="0.4">
      <c r="D194" s="6">
        <v>2.5</v>
      </c>
      <c r="E194" s="7">
        <f t="shared" si="14"/>
        <v>-0.35142640035856676</v>
      </c>
      <c r="G194">
        <f t="shared" si="15"/>
        <v>4.1586054928877605</v>
      </c>
      <c r="H194" s="10">
        <f t="shared" si="20"/>
        <v>-2.9716616414320405</v>
      </c>
      <c r="I194">
        <f t="shared" si="16"/>
        <v>-23.773293131456324</v>
      </c>
      <c r="K194">
        <f t="shared" si="17"/>
        <v>-2.992360777841232</v>
      </c>
      <c r="M194">
        <f t="shared" si="18"/>
        <v>-2.992360777841232</v>
      </c>
      <c r="N194" s="13">
        <f t="shared" si="19"/>
        <v>4.2845424808631802E-4</v>
      </c>
      <c r="O194" s="13">
        <v>1</v>
      </c>
    </row>
    <row r="195" spans="4:15" x14ac:dyDescent="0.4">
      <c r="D195" s="6">
        <v>2.52</v>
      </c>
      <c r="E195" s="7">
        <f t="shared" si="14"/>
        <v>-0.34759760228283526</v>
      </c>
      <c r="G195">
        <f t="shared" si="15"/>
        <v>4.1721725906972305</v>
      </c>
      <c r="H195" s="10">
        <f t="shared" si="20"/>
        <v>-2.939285324903655</v>
      </c>
      <c r="I195">
        <f t="shared" si="16"/>
        <v>-23.51428259922924</v>
      </c>
      <c r="K195">
        <f t="shared" si="17"/>
        <v>-2.9599174711923251</v>
      </c>
      <c r="M195">
        <f t="shared" si="18"/>
        <v>-2.9599174711923251</v>
      </c>
      <c r="N195" s="13">
        <f t="shared" si="19"/>
        <v>4.2568546047708135E-4</v>
      </c>
      <c r="O195" s="13">
        <v>1</v>
      </c>
    </row>
    <row r="196" spans="4:15" x14ac:dyDescent="0.4">
      <c r="D196" s="6">
        <v>2.54</v>
      </c>
      <c r="E196" s="7">
        <f t="shared" si="14"/>
        <v>-0.34380649229995819</v>
      </c>
      <c r="G196">
        <f t="shared" si="15"/>
        <v>4.1857396885067013</v>
      </c>
      <c r="H196" s="10">
        <f t="shared" si="20"/>
        <v>-2.907227698888446</v>
      </c>
      <c r="I196">
        <f t="shared" si="16"/>
        <v>-23.257821591107568</v>
      </c>
      <c r="K196">
        <f t="shared" si="17"/>
        <v>-2.9277955961150468</v>
      </c>
      <c r="M196">
        <f t="shared" si="18"/>
        <v>-2.9277955961150468</v>
      </c>
      <c r="N196" s="13">
        <f t="shared" si="19"/>
        <v>4.2303839632401271E-4</v>
      </c>
      <c r="O196" s="13">
        <v>1</v>
      </c>
    </row>
    <row r="197" spans="4:15" x14ac:dyDescent="0.4">
      <c r="D197" s="6">
        <v>2.56</v>
      </c>
      <c r="E197" s="7">
        <f t="shared" si="14"/>
        <v>-0.34005279239020592</v>
      </c>
      <c r="G197">
        <f t="shared" si="15"/>
        <v>4.1993067863161704</v>
      </c>
      <c r="H197" s="10">
        <f t="shared" si="20"/>
        <v>-2.8754864124515809</v>
      </c>
      <c r="I197">
        <f t="shared" si="16"/>
        <v>-23.003891299612647</v>
      </c>
      <c r="K197">
        <f t="shared" si="17"/>
        <v>-2.8959930202659381</v>
      </c>
      <c r="M197">
        <f t="shared" si="18"/>
        <v>-2.8959930202659381</v>
      </c>
      <c r="N197" s="13">
        <f t="shared" si="19"/>
        <v>4.2052096405185589E-4</v>
      </c>
      <c r="O197" s="13">
        <v>1</v>
      </c>
    </row>
    <row r="198" spans="4:15" x14ac:dyDescent="0.4">
      <c r="D198" s="6">
        <v>2.58</v>
      </c>
      <c r="E198" s="7">
        <f t="shared" si="14"/>
        <v>-0.33633622277050607</v>
      </c>
      <c r="G198">
        <f t="shared" si="15"/>
        <v>4.2128738841256412</v>
      </c>
      <c r="H198" s="10">
        <f t="shared" si="20"/>
        <v>-2.8440590997473989</v>
      </c>
      <c r="I198">
        <f t="shared" si="16"/>
        <v>-22.752472797979191</v>
      </c>
      <c r="K198">
        <f t="shared" si="17"/>
        <v>-2.8645075863258351</v>
      </c>
      <c r="M198">
        <f t="shared" si="18"/>
        <v>-2.8645075863258351</v>
      </c>
      <c r="N198" s="13">
        <f t="shared" si="19"/>
        <v>4.1814060334848668E-4</v>
      </c>
      <c r="O198" s="13">
        <v>1</v>
      </c>
    </row>
    <row r="199" spans="4:15" x14ac:dyDescent="0.4">
      <c r="D199" s="6">
        <v>2.6</v>
      </c>
      <c r="E199" s="7">
        <f t="shared" si="14"/>
        <v>-0.33265650210635861</v>
      </c>
      <c r="G199">
        <f t="shared" si="15"/>
        <v>4.2264409819351112</v>
      </c>
      <c r="H199" s="10">
        <f t="shared" si="20"/>
        <v>-2.812943381811368</v>
      </c>
      <c r="I199">
        <f t="shared" si="16"/>
        <v>-22.503547054490944</v>
      </c>
      <c r="K199">
        <f t="shared" si="17"/>
        <v>-2.8333371138776355</v>
      </c>
      <c r="M199">
        <f t="shared" si="18"/>
        <v>-2.8333371138776355</v>
      </c>
      <c r="N199" s="13">
        <f t="shared" si="19"/>
        <v>4.1590430759070685E-4</v>
      </c>
      <c r="O199" s="13">
        <v>1</v>
      </c>
    </row>
    <row r="200" spans="4:15" x14ac:dyDescent="0.4">
      <c r="D200" s="6">
        <v>2.62</v>
      </c>
      <c r="E200" s="7">
        <f t="shared" si="14"/>
        <v>-0.32901334771395385</v>
      </c>
      <c r="G200">
        <f t="shared" si="15"/>
        <v>4.2400080797445812</v>
      </c>
      <c r="H200" s="10">
        <f t="shared" si="20"/>
        <v>-2.7821368682691938</v>
      </c>
      <c r="I200">
        <f t="shared" si="16"/>
        <v>-22.257094946153551</v>
      </c>
      <c r="K200">
        <f t="shared" si="17"/>
        <v>-2.8024794012105985</v>
      </c>
      <c r="M200">
        <f t="shared" si="18"/>
        <v>-2.8024794012105985</v>
      </c>
      <c r="N200" s="13">
        <f t="shared" si="19"/>
        <v>4.1381864647213314E-4</v>
      </c>
      <c r="O200" s="13">
        <v>1</v>
      </c>
    </row>
    <row r="201" spans="4:15" x14ac:dyDescent="0.4">
      <c r="D201" s="6">
        <v>2.64</v>
      </c>
      <c r="E201" s="7">
        <f t="shared" si="14"/>
        <v>-0.32540647575287007</v>
      </c>
      <c r="G201">
        <f t="shared" si="15"/>
        <v>4.2535751775540511</v>
      </c>
      <c r="H201" s="10">
        <f t="shared" si="20"/>
        <v>-2.7516371589662691</v>
      </c>
      <c r="I201">
        <f t="shared" si="16"/>
        <v>-22.013097271730153</v>
      </c>
      <c r="K201">
        <f t="shared" si="17"/>
        <v>-2.77193222705387</v>
      </c>
      <c r="M201">
        <f t="shared" si="18"/>
        <v>-2.77193222705387</v>
      </c>
      <c r="N201" s="13">
        <f t="shared" si="19"/>
        <v>4.1188978868035412E-4</v>
      </c>
      <c r="O201" s="13">
        <v>1</v>
      </c>
    </row>
    <row r="202" spans="4:15" x14ac:dyDescent="0.4">
      <c r="D202" s="6">
        <v>2.66</v>
      </c>
      <c r="E202" s="7">
        <f t="shared" si="14"/>
        <v>-0.3218356014097109</v>
      </c>
      <c r="G202">
        <f t="shared" si="15"/>
        <v>4.2671422753635211</v>
      </c>
      <c r="H202" s="10">
        <f t="shared" si="20"/>
        <v>-2.7214418455205154</v>
      </c>
      <c r="I202">
        <f t="shared" si="16"/>
        <v>-21.771534764164123</v>
      </c>
      <c r="K202">
        <f t="shared" si="17"/>
        <v>-2.7416933522416316</v>
      </c>
      <c r="M202">
        <f t="shared" si="18"/>
        <v>-2.7416933522416316</v>
      </c>
      <c r="N202" s="13">
        <f t="shared" si="19"/>
        <v>4.1012352447541452E-4</v>
      </c>
      <c r="O202" s="13">
        <v>1</v>
      </c>
    </row>
    <row r="203" spans="4:15" x14ac:dyDescent="0.4">
      <c r="D203" s="6">
        <v>2.68</v>
      </c>
      <c r="E203" s="7">
        <f t="shared" si="14"/>
        <v>-0.31830043907303263</v>
      </c>
      <c r="G203">
        <f t="shared" si="15"/>
        <v>4.2807093731729919</v>
      </c>
      <c r="H203" s="10">
        <f t="shared" si="20"/>
        <v>-2.6915485128015639</v>
      </c>
      <c r="I203">
        <f t="shared" si="16"/>
        <v>-21.532388102412511</v>
      </c>
      <c r="K203">
        <f t="shared" si="17"/>
        <v>-2.7117605213122937</v>
      </c>
      <c r="M203">
        <f t="shared" si="18"/>
        <v>-2.7117605213122937</v>
      </c>
      <c r="N203" s="13">
        <f t="shared" si="19"/>
        <v>4.0852528803781368E-4</v>
      </c>
      <c r="O203" s="13">
        <v>1</v>
      </c>
    </row>
    <row r="204" spans="4:15" x14ac:dyDescent="0.4">
      <c r="D204" s="6">
        <v>2.7</v>
      </c>
      <c r="E204" s="7">
        <f t="shared" si="14"/>
        <v>-0.31480070249989889</v>
      </c>
      <c r="G204">
        <f t="shared" si="15"/>
        <v>4.294276470982461</v>
      </c>
      <c r="H204" s="10">
        <f t="shared" si="20"/>
        <v>-2.6619547403391448</v>
      </c>
      <c r="I204">
        <f t="shared" si="16"/>
        <v>-21.295637922713158</v>
      </c>
      <c r="K204">
        <f t="shared" si="17"/>
        <v>-2.682131464044057</v>
      </c>
      <c r="M204">
        <f t="shared" si="18"/>
        <v>-2.682131464044057</v>
      </c>
      <c r="N204" s="13">
        <f t="shared" si="19"/>
        <v>4.0710017946436554E-4</v>
      </c>
      <c r="O204" s="13">
        <v>1</v>
      </c>
    </row>
    <row r="205" spans="4:15" x14ac:dyDescent="0.4">
      <c r="D205" s="6">
        <v>2.72</v>
      </c>
      <c r="E205" s="7">
        <f t="shared" si="14"/>
        <v>-0.31133610497438774</v>
      </c>
      <c r="G205">
        <f t="shared" si="15"/>
        <v>4.307843568791931</v>
      </c>
      <c r="H205" s="10">
        <f t="shared" si="20"/>
        <v>-2.6326581036634229</v>
      </c>
      <c r="I205">
        <f t="shared" si="16"/>
        <v>-21.061264829307383</v>
      </c>
      <c r="K205">
        <f t="shared" si="17"/>
        <v>-2.6528038969290129</v>
      </c>
      <c r="M205">
        <f t="shared" si="18"/>
        <v>-2.6528038969290129</v>
      </c>
      <c r="N205" s="13">
        <f t="shared" si="19"/>
        <v>4.0585298629988985E-4</v>
      </c>
      <c r="O205" s="13">
        <v>1</v>
      </c>
    </row>
    <row r="206" spans="4:15" x14ac:dyDescent="0.4">
      <c r="D206" s="6">
        <v>2.74</v>
      </c>
      <c r="E206" s="7">
        <f t="shared" si="14"/>
        <v>-0.30790635945836586</v>
      </c>
      <c r="G206">
        <f t="shared" si="15"/>
        <v>4.3214106666014018</v>
      </c>
      <c r="H206" s="10">
        <f t="shared" si="20"/>
        <v>-2.6036561755799417</v>
      </c>
      <c r="I206">
        <f t="shared" si="16"/>
        <v>-20.829249404639533</v>
      </c>
      <c r="K206">
        <f t="shared" si="17"/>
        <v>-2.6237755245880248</v>
      </c>
      <c r="M206">
        <f t="shared" si="18"/>
        <v>-2.6237755245880248</v>
      </c>
      <c r="N206" s="13">
        <f t="shared" si="19"/>
        <v>4.0478820450905433E-4</v>
      </c>
      <c r="O206" s="13">
        <v>1</v>
      </c>
    </row>
    <row r="207" spans="4:15" x14ac:dyDescent="0.4">
      <c r="D207" s="6">
        <v>2.76</v>
      </c>
      <c r="E207" s="7">
        <f t="shared" si="14"/>
        <v>-0.30451117873483219</v>
      </c>
      <c r="G207">
        <f t="shared" si="15"/>
        <v>4.3349777644108709</v>
      </c>
      <c r="H207" s="10">
        <f t="shared" si="20"/>
        <v>-2.5749465273817411</v>
      </c>
      <c r="I207">
        <f t="shared" si="16"/>
        <v>-20.599572219053929</v>
      </c>
      <c r="K207">
        <f t="shared" si="17"/>
        <v>-2.5950440411284004</v>
      </c>
      <c r="M207">
        <f t="shared" si="18"/>
        <v>-2.5950440411284004</v>
      </c>
      <c r="N207" s="13">
        <f t="shared" si="19"/>
        <v>4.0391005879715736E-4</v>
      </c>
      <c r="O207" s="13">
        <v>1</v>
      </c>
    </row>
    <row r="208" spans="4:15" x14ac:dyDescent="0.4">
      <c r="D208" s="6">
        <v>2.78</v>
      </c>
      <c r="E208" s="7">
        <f t="shared" si="14"/>
        <v>-0.30115027554412388</v>
      </c>
      <c r="G208">
        <f t="shared" si="15"/>
        <v>4.3485448622203418</v>
      </c>
      <c r="H208" s="10">
        <f t="shared" si="20"/>
        <v>-2.5465267300011112</v>
      </c>
      <c r="I208">
        <f t="shared" si="16"/>
        <v>-20.372213840008889</v>
      </c>
      <c r="K208">
        <f t="shared" si="17"/>
        <v>-2.5666071314463701</v>
      </c>
      <c r="M208">
        <f t="shared" si="18"/>
        <v>-2.5666071314463701</v>
      </c>
      <c r="N208" s="13">
        <f t="shared" si="19"/>
        <v>4.0322252220275614E-4</v>
      </c>
      <c r="O208" s="13">
        <v>1</v>
      </c>
    </row>
    <row r="209" spans="4:15" x14ac:dyDescent="0.4">
      <c r="D209" s="6">
        <v>2.8</v>
      </c>
      <c r="E209" s="7">
        <f t="shared" si="14"/>
        <v>-0.29782336271326754</v>
      </c>
      <c r="G209">
        <f t="shared" si="15"/>
        <v>4.3621119600298117</v>
      </c>
      <c r="H209" s="10">
        <f t="shared" si="20"/>
        <v>-2.51839435510339</v>
      </c>
      <c r="I209">
        <f t="shared" si="16"/>
        <v>-20.14715484082712</v>
      </c>
      <c r="K209">
        <f t="shared" si="17"/>
        <v>-2.5384624724763611</v>
      </c>
      <c r="M209">
        <f t="shared" si="18"/>
        <v>-2.5384624724763611</v>
      </c>
      <c r="N209" s="13">
        <f t="shared" si="19"/>
        <v>4.0272933489534426E-4</v>
      </c>
      <c r="O209" s="13">
        <v>1</v>
      </c>
    </row>
    <row r="210" spans="4:15" x14ac:dyDescent="0.4">
      <c r="D210" s="6">
        <v>2.82</v>
      </c>
      <c r="E210" s="7">
        <f t="shared" si="14"/>
        <v>-0.29453015327874665</v>
      </c>
      <c r="G210">
        <f t="shared" si="15"/>
        <v>4.3756790578392817</v>
      </c>
      <c r="H210" s="10">
        <f t="shared" si="20"/>
        <v>-2.4905469761250814</v>
      </c>
      <c r="I210">
        <f t="shared" si="16"/>
        <v>-19.924375809000651</v>
      </c>
      <c r="K210">
        <f t="shared" si="17"/>
        <v>-2.5106077343888686</v>
      </c>
      <c r="M210">
        <f t="shared" si="18"/>
        <v>-2.5106077343888686</v>
      </c>
      <c r="N210" s="13">
        <f t="shared" si="19"/>
        <v>4.0243402211810971E-4</v>
      </c>
      <c r="O210" s="13">
        <v>1</v>
      </c>
    </row>
    <row r="211" spans="4:15" x14ac:dyDescent="0.4">
      <c r="D211" s="6">
        <v>2.84</v>
      </c>
      <c r="E211" s="7">
        <f t="shared" ref="E211:E274" si="21">-(1+D211+$E$5*D211^3)*EXP(-D211)</f>
        <v>-0.29127036060294864</v>
      </c>
      <c r="G211">
        <f t="shared" si="15"/>
        <v>4.3892461556487516</v>
      </c>
      <c r="H211" s="10">
        <f t="shared" si="20"/>
        <v>-2.4629821692585332</v>
      </c>
      <c r="I211">
        <f t="shared" si="16"/>
        <v>-19.703857354068266</v>
      </c>
      <c r="K211">
        <f t="shared" si="17"/>
        <v>-2.4830405817387922</v>
      </c>
      <c r="M211">
        <f t="shared" si="18"/>
        <v>-2.4830405817387922</v>
      </c>
      <c r="N211" s="13">
        <f t="shared" si="19"/>
        <v>4.0233991122820876E-4</v>
      </c>
      <c r="O211" s="13">
        <v>1</v>
      </c>
    </row>
    <row r="212" spans="4:15" x14ac:dyDescent="0.4">
      <c r="D212" s="6">
        <v>2.86</v>
      </c>
      <c r="E212" s="7">
        <f t="shared" si="21"/>
        <v>-0.28804369848454459</v>
      </c>
      <c r="G212">
        <f t="shared" ref="G212:G275" si="22">$E$11*(D212/$E$12+1)</f>
        <v>4.4028132534582216</v>
      </c>
      <c r="H212" s="10">
        <f t="shared" si="20"/>
        <v>-2.4356975143853092</v>
      </c>
      <c r="I212">
        <f t="shared" ref="I212:I275" si="23">H212*$E$6</f>
        <v>-19.485580115082474</v>
      </c>
      <c r="K212">
        <f t="shared" ref="K212:K275" si="24">$L$9*$L$6*EXP(-$L$4*(G212/$L$10-1))+6*$L$6*EXP(-$L$4*(2/SQRT(3)*G212/$L$10-1))+12*$L$6*EXP(-$L$4*(SQRT(2)*2/SQRT(3)*G212/$L$10-1))+24*$L$6*EXP(-$L$4*(SQRT(11)/2*2/SQRT(3)*G212/$L$10-1))-SQRT($L$9*$L$7^2*EXP(-2*$L$5*(G212/$L$10-1))+6*$L$7^2*EXP(-2*$L$5*(2/SQRT(3)*G212/$L$10-1))+12*$L$7^2*EXP(-2*$L$5*(SQRT(2)*2/SQRT(3)*G212/$L$10-1))+24*$L$7^2*EXP(-2*$L$5*(SQRT(11)/2*2/SQRT(3)*G212/$L$10-1)))</f>
        <v>-2.4557586745659497</v>
      </c>
      <c r="M212">
        <f t="shared" ref="M212:M275" si="25">$L$9*$O$6*EXP(-$O$4*(G212/$L$10-1))+6*$O$6*EXP(-$O$4*(2/SQRT(3)*G212/$L$10-1))+12*$O$6*EXP(-$O$4*(SQRT(2)*2/SQRT(3)*G212/$L$10-1))+24*$O$6*EXP(-$O$4*(SQRT(11)/2*2/SQRT(3)*G212/$L$10-1))-SQRT($L$9*$O$7^2*EXP(-2*$O$5*(G212/$L$10-1))+6*$O$7^2*EXP(-2*$O$5*(2/SQRT(3)*G212/$L$10-1))+12*$O$7^2*EXP(-2*$O$5*(SQRT(2)*2/SQRT(3)*G212/$L$10-1))+24*$O$7^2*EXP(-2*$O$5*(SQRT(11)/2*2/SQRT(3)*G212/$L$10-1)))</f>
        <v>-2.4557586745659497</v>
      </c>
      <c r="N212" s="13">
        <f t="shared" ref="N212:N275" si="26">(M212-H212)^2*O212</f>
        <v>4.0245014779331252E-4</v>
      </c>
      <c r="O212" s="13">
        <v>1</v>
      </c>
    </row>
    <row r="213" spans="4:15" x14ac:dyDescent="0.4">
      <c r="D213" s="6">
        <v>2.88</v>
      </c>
      <c r="E213" s="7">
        <f t="shared" si="21"/>
        <v>-0.284849881263046</v>
      </c>
      <c r="G213">
        <f t="shared" si="22"/>
        <v>4.4163803512676916</v>
      </c>
      <c r="H213" s="10">
        <f t="shared" ref="H213:H276" si="27">-(-$B$4)*(1+D213+$E$5*D213^3)*EXP(-D213)</f>
        <v>-2.4086905959603171</v>
      </c>
      <c r="I213">
        <f t="shared" si="23"/>
        <v>-19.269524767682537</v>
      </c>
      <c r="K213">
        <f t="shared" si="24"/>
        <v>-2.4287596694494655</v>
      </c>
      <c r="M213">
        <f t="shared" si="25"/>
        <v>-2.4287596694494655</v>
      </c>
      <c r="N213" s="13">
        <f t="shared" si="26"/>
        <v>4.0276771071284063E-4</v>
      </c>
      <c r="O213" s="13">
        <v>1</v>
      </c>
    </row>
    <row r="214" spans="4:15" x14ac:dyDescent="0.4">
      <c r="D214" s="6">
        <v>2.9</v>
      </c>
      <c r="E214" s="7">
        <f t="shared" si="21"/>
        <v>-0.28168862391777405</v>
      </c>
      <c r="G214">
        <f t="shared" si="22"/>
        <v>4.4299474490771624</v>
      </c>
      <c r="H214" s="10">
        <f t="shared" si="27"/>
        <v>-2.3819590038486971</v>
      </c>
      <c r="I214">
        <f t="shared" si="23"/>
        <v>-19.055672030789577</v>
      </c>
      <c r="K214">
        <f t="shared" si="24"/>
        <v>-2.4020412205176664</v>
      </c>
      <c r="M214">
        <f t="shared" si="25"/>
        <v>-2.4020412205176664</v>
      </c>
      <c r="N214" s="13">
        <f t="shared" si="26"/>
        <v>4.0329542633943106E-4</v>
      </c>
      <c r="O214" s="13">
        <v>1</v>
      </c>
    </row>
    <row r="215" spans="4:15" x14ac:dyDescent="0.4">
      <c r="D215" s="6">
        <v>2.92</v>
      </c>
      <c r="E215" s="7">
        <f t="shared" si="21"/>
        <v>-0.27855964216146789</v>
      </c>
      <c r="G215">
        <f t="shared" si="22"/>
        <v>4.4435145468866324</v>
      </c>
      <c r="H215" s="10">
        <f t="shared" si="27"/>
        <v>-2.3555003341173721</v>
      </c>
      <c r="I215">
        <f t="shared" si="23"/>
        <v>-18.844002672938977</v>
      </c>
      <c r="K215">
        <f t="shared" si="24"/>
        <v>-2.375600980415054</v>
      </c>
      <c r="M215">
        <f t="shared" si="25"/>
        <v>-2.375600980415054</v>
      </c>
      <c r="N215" s="13">
        <f t="shared" si="26"/>
        <v>4.0403598158450998E-4</v>
      </c>
      <c r="O215" s="13">
        <v>1</v>
      </c>
    </row>
    <row r="216" spans="4:15" x14ac:dyDescent="0.4">
      <c r="D216" s="6">
        <v>2.94</v>
      </c>
      <c r="E216" s="7">
        <f t="shared" si="21"/>
        <v>-0.27546265252875285</v>
      </c>
      <c r="G216">
        <f t="shared" si="22"/>
        <v>4.4570816446961024</v>
      </c>
      <c r="H216" s="10">
        <f t="shared" si="27"/>
        <v>-2.3293121897831339</v>
      </c>
      <c r="I216">
        <f t="shared" si="23"/>
        <v>-18.634497518265071</v>
      </c>
      <c r="K216">
        <f t="shared" si="24"/>
        <v>-2.3494366012278669</v>
      </c>
      <c r="M216">
        <f t="shared" si="25"/>
        <v>-2.3494366012278669</v>
      </c>
      <c r="N216" s="13">
        <f t="shared" si="26"/>
        <v>4.0499193599689978E-4</v>
      </c>
      <c r="O216" s="13">
        <v>1</v>
      </c>
    </row>
    <row r="217" spans="4:15" x14ac:dyDescent="0.4">
      <c r="D217" s="6">
        <v>2.96</v>
      </c>
      <c r="E217" s="7">
        <f t="shared" si="21"/>
        <v>-0.27239737245967638</v>
      </c>
      <c r="G217">
        <f t="shared" si="22"/>
        <v>4.4706487425055714</v>
      </c>
      <c r="H217" s="10">
        <f t="shared" si="27"/>
        <v>-2.303392181519023</v>
      </c>
      <c r="I217">
        <f t="shared" si="23"/>
        <v>-18.427137452152184</v>
      </c>
      <c r="K217">
        <f t="shared" si="24"/>
        <v>-2.3235457353697146</v>
      </c>
      <c r="M217">
        <f t="shared" si="25"/>
        <v>-2.3235457353697146</v>
      </c>
      <c r="N217" s="13">
        <f t="shared" si="26"/>
        <v>4.06165732812727E-4</v>
      </c>
      <c r="O217" s="13">
        <v>1</v>
      </c>
    </row>
    <row r="218" spans="4:15" x14ac:dyDescent="0.4">
      <c r="D218" s="6">
        <v>2.98</v>
      </c>
      <c r="E218" s="7">
        <f t="shared" si="21"/>
        <v>-0.26936352037851891</v>
      </c>
      <c r="G218">
        <f t="shared" si="22"/>
        <v>4.4842158403150423</v>
      </c>
      <c r="H218" s="10">
        <f t="shared" si="27"/>
        <v>-2.2777379283207559</v>
      </c>
      <c r="I218">
        <f t="shared" si="23"/>
        <v>-18.221903426566048</v>
      </c>
      <c r="K218">
        <f t="shared" si="24"/>
        <v>-2.2979260364286809</v>
      </c>
      <c r="M218">
        <f t="shared" si="25"/>
        <v>-2.2979260364286809</v>
      </c>
      <c r="N218" s="13">
        <f t="shared" si="26"/>
        <v>4.0755970897726426E-4</v>
      </c>
      <c r="O218" s="13">
        <v>1</v>
      </c>
    </row>
    <row r="219" spans="4:15" x14ac:dyDescent="0.4">
      <c r="D219" s="6">
        <v>3</v>
      </c>
      <c r="E219" s="7">
        <f t="shared" si="21"/>
        <v>-0.26636081576807208</v>
      </c>
      <c r="G219">
        <f t="shared" si="22"/>
        <v>4.4977829381245122</v>
      </c>
      <c r="H219" s="10">
        <f t="shared" si="27"/>
        <v>-2.2523470581348173</v>
      </c>
      <c r="I219">
        <f t="shared" si="23"/>
        <v>-18.018776465078538</v>
      </c>
      <c r="K219">
        <f t="shared" si="24"/>
        <v>-2.2725751599773085</v>
      </c>
      <c r="M219">
        <f t="shared" si="25"/>
        <v>-2.2725751599773085</v>
      </c>
      <c r="N219" s="13">
        <f t="shared" si="26"/>
        <v>4.0917610415019755E-4</v>
      </c>
      <c r="O219" s="13">
        <v>1</v>
      </c>
    </row>
    <row r="220" spans="4:15" x14ac:dyDescent="0.4">
      <c r="D220" s="6">
        <v>3.02</v>
      </c>
      <c r="E220" s="7">
        <f t="shared" si="21"/>
        <v>-0.26338897923957644</v>
      </c>
      <c r="G220">
        <f t="shared" si="22"/>
        <v>4.5113500359339822</v>
      </c>
      <c r="H220" s="10">
        <f t="shared" si="27"/>
        <v>-2.2272172084498583</v>
      </c>
      <c r="I220">
        <f t="shared" si="23"/>
        <v>-17.817737667598866</v>
      </c>
      <c r="K220">
        <f t="shared" si="24"/>
        <v>-2.2474907643467152</v>
      </c>
      <c r="M220">
        <f t="shared" si="25"/>
        <v>-2.2474907643467152</v>
      </c>
      <c r="N220" s="13">
        <f t="shared" si="26"/>
        <v>4.1101706870298429E-4</v>
      </c>
      <c r="O220" s="13">
        <v>1</v>
      </c>
    </row>
    <row r="221" spans="4:15" x14ac:dyDescent="0.4">
      <c r="D221" s="6">
        <v>3.04</v>
      </c>
      <c r="E221" s="7">
        <f t="shared" si="21"/>
        <v>-0.26044773259849813</v>
      </c>
      <c r="G221">
        <f t="shared" si="22"/>
        <v>4.5249171337434522</v>
      </c>
      <c r="H221" s="10">
        <f t="shared" si="27"/>
        <v>-2.2023460268528998</v>
      </c>
      <c r="I221">
        <f t="shared" si="23"/>
        <v>-17.618768214823199</v>
      </c>
      <c r="K221">
        <f t="shared" si="24"/>
        <v>-2.2226705113661906</v>
      </c>
      <c r="M221">
        <f t="shared" si="25"/>
        <v>-2.2226705113661906</v>
      </c>
      <c r="N221" s="13">
        <f t="shared" si="26"/>
        <v>4.1308467073099882E-4</v>
      </c>
      <c r="O221" s="13">
        <v>1</v>
      </c>
    </row>
    <row r="222" spans="4:15" x14ac:dyDescent="0.4">
      <c r="D222" s="6">
        <v>3.06</v>
      </c>
      <c r="E222" s="7">
        <f t="shared" si="21"/>
        <v>-0.25753679890632158</v>
      </c>
      <c r="G222">
        <f t="shared" si="22"/>
        <v>4.538484231552923</v>
      </c>
      <c r="H222" s="10">
        <f t="shared" si="27"/>
        <v>-2.177731171551855</v>
      </c>
      <c r="I222">
        <f t="shared" si="23"/>
        <v>-17.42184937241484</v>
      </c>
      <c r="K222">
        <f t="shared" si="24"/>
        <v>-2.1981120670694621</v>
      </c>
      <c r="M222">
        <f t="shared" si="25"/>
        <v>-2.1981120670694621</v>
      </c>
      <c r="N222" s="13">
        <f t="shared" si="26"/>
        <v>4.1538090209961405E-4</v>
      </c>
      <c r="O222" s="13">
        <v>1</v>
      </c>
    </row>
    <row r="223" spans="4:15" x14ac:dyDescent="0.4">
      <c r="D223" s="6">
        <v>3.08</v>
      </c>
      <c r="E223" s="7">
        <f t="shared" si="21"/>
        <v>-0.25465590253852627</v>
      </c>
      <c r="G223">
        <f t="shared" si="22"/>
        <v>4.552051329362393</v>
      </c>
      <c r="H223" s="10">
        <f t="shared" si="27"/>
        <v>-2.1533703118657783</v>
      </c>
      <c r="I223">
        <f t="shared" si="23"/>
        <v>-17.226962494926227</v>
      </c>
      <c r="K223">
        <f t="shared" si="24"/>
        <v>-2.1738131023688534</v>
      </c>
      <c r="M223">
        <f t="shared" si="25"/>
        <v>-2.1738131023688534</v>
      </c>
      <c r="N223" s="13">
        <f t="shared" si="26"/>
        <v>4.1790768355261628E-4</v>
      </c>
      <c r="O223" s="13">
        <v>1</v>
      </c>
    </row>
    <row r="224" spans="4:15" x14ac:dyDescent="0.4">
      <c r="D224" s="6">
        <v>3.1</v>
      </c>
      <c r="E224" s="7">
        <f t="shared" si="21"/>
        <v>-0.25180476923891099</v>
      </c>
      <c r="G224">
        <f t="shared" si="22"/>
        <v>4.5656184271718629</v>
      </c>
      <c r="H224" s="10">
        <f t="shared" si="27"/>
        <v>-2.1292611286842313</v>
      </c>
      <c r="I224">
        <f t="shared" si="23"/>
        <v>-17.034089029473851</v>
      </c>
      <c r="K224">
        <f t="shared" si="24"/>
        <v>-2.1497712936984468</v>
      </c>
      <c r="M224">
        <f t="shared" si="25"/>
        <v>-2.1497712936984468</v>
      </c>
      <c r="N224" s="13">
        <f t="shared" si="26"/>
        <v>4.2066686891034666E-4</v>
      </c>
      <c r="O224" s="13">
        <v>1</v>
      </c>
    </row>
    <row r="225" spans="4:15" x14ac:dyDescent="0.4">
      <c r="D225" s="6">
        <v>3.12</v>
      </c>
      <c r="E225" s="7">
        <f t="shared" si="21"/>
        <v>-0.24898312617042126</v>
      </c>
      <c r="G225">
        <f t="shared" si="22"/>
        <v>4.5791855249813329</v>
      </c>
      <c r="H225" s="10">
        <f t="shared" si="27"/>
        <v>-2.1054013148970823</v>
      </c>
      <c r="I225">
        <f t="shared" si="23"/>
        <v>-16.843210519176658</v>
      </c>
      <c r="K225">
        <f t="shared" si="24"/>
        <v>-2.1259843236274034</v>
      </c>
      <c r="M225">
        <f t="shared" si="25"/>
        <v>-2.1259843236274034</v>
      </c>
      <c r="N225" s="13">
        <f t="shared" si="26"/>
        <v>4.2366024839247669E-4</v>
      </c>
      <c r="O225" s="13">
        <v>1</v>
      </c>
    </row>
    <row r="226" spans="4:15" x14ac:dyDescent="0.4">
      <c r="D226" s="6">
        <v>3.14</v>
      </c>
      <c r="E226" s="7">
        <f t="shared" si="21"/>
        <v>-0.24619070196263182</v>
      </c>
      <c r="G226">
        <f t="shared" si="22"/>
        <v>4.5927526227908029</v>
      </c>
      <c r="H226" s="10">
        <f t="shared" si="27"/>
        <v>-2.0817885757960148</v>
      </c>
      <c r="I226">
        <f t="shared" si="23"/>
        <v>-16.654308606368119</v>
      </c>
      <c r="K226">
        <f t="shared" si="24"/>
        <v>-2.1024498814444907</v>
      </c>
      <c r="M226">
        <f t="shared" si="25"/>
        <v>-2.1024498814444907</v>
      </c>
      <c r="N226" s="13">
        <f t="shared" si="26"/>
        <v>4.2688955109974224E-4</v>
      </c>
      <c r="O226" s="13">
        <v>1</v>
      </c>
    </row>
    <row r="227" spans="4:15" x14ac:dyDescent="0.4">
      <c r="D227" s="6">
        <v>3.16</v>
      </c>
      <c r="E227" s="7">
        <f t="shared" si="21"/>
        <v>-0.24342722675602899</v>
      </c>
      <c r="G227">
        <f t="shared" si="22"/>
        <v>4.6063197206002728</v>
      </c>
      <c r="H227" s="10">
        <f t="shared" si="27"/>
        <v>-2.0584206294489813</v>
      </c>
      <c r="I227">
        <f t="shared" si="23"/>
        <v>-16.46736503559185</v>
      </c>
      <c r="K227">
        <f t="shared" si="24"/>
        <v>-2.0791656637148588</v>
      </c>
      <c r="M227">
        <f t="shared" si="25"/>
        <v>-2.0791656637148588</v>
      </c>
      <c r="N227" s="13">
        <f t="shared" si="26"/>
        <v>4.3035644669243089E-4</v>
      </c>
      <c r="O227" s="13">
        <v>1</v>
      </c>
    </row>
    <row r="228" spans="4:15" x14ac:dyDescent="0.4">
      <c r="D228" s="6">
        <v>3.18</v>
      </c>
      <c r="E228" s="7">
        <f t="shared" si="21"/>
        <v>-0.2406924322432327</v>
      </c>
      <c r="G228">
        <f t="shared" si="22"/>
        <v>4.6198868184097428</v>
      </c>
      <c r="H228" s="10">
        <f t="shared" si="27"/>
        <v>-2.0352952070487755</v>
      </c>
      <c r="I228">
        <f t="shared" si="23"/>
        <v>-16.282361656390204</v>
      </c>
      <c r="K228">
        <f t="shared" si="24"/>
        <v>-2.0561293748100704</v>
      </c>
      <c r="M228">
        <f t="shared" si="25"/>
        <v>-2.0561293748100704</v>
      </c>
      <c r="N228" s="13">
        <f t="shared" si="26"/>
        <v>4.340625463057787E-4</v>
      </c>
      <c r="O228" s="13">
        <v>1</v>
      </c>
    </row>
    <row r="229" spans="4:15" x14ac:dyDescent="0.4">
      <c r="D229" s="6">
        <v>3.2</v>
      </c>
      <c r="E229" s="7">
        <f t="shared" si="21"/>
        <v>-0.23798605170729334</v>
      </c>
      <c r="G229">
        <f t="shared" si="22"/>
        <v>4.6334539162192137</v>
      </c>
      <c r="H229" s="10">
        <f t="shared" si="27"/>
        <v>-2.0124100532368723</v>
      </c>
      <c r="I229">
        <f t="shared" si="23"/>
        <v>-16.099280425894978</v>
      </c>
      <c r="K229">
        <f t="shared" si="24"/>
        <v>-2.0333387274123504</v>
      </c>
      <c r="M229">
        <f t="shared" si="25"/>
        <v>-2.0333387274123504</v>
      </c>
      <c r="N229" s="13">
        <f t="shared" si="26"/>
        <v>4.3800940274332675E-4</v>
      </c>
      <c r="O229" s="13">
        <v>1</v>
      </c>
    </row>
    <row r="230" spans="4:15" x14ac:dyDescent="0.4">
      <c r="D230" s="6">
        <v>3.22</v>
      </c>
      <c r="E230" s="7">
        <f t="shared" si="21"/>
        <v>-0.23530782005719147</v>
      </c>
      <c r="G230">
        <f t="shared" si="22"/>
        <v>4.6470210140286836</v>
      </c>
      <c r="H230" s="10">
        <f t="shared" si="27"/>
        <v>-1.989762926403611</v>
      </c>
      <c r="I230">
        <f t="shared" si="23"/>
        <v>-15.918103411228888</v>
      </c>
      <c r="K230">
        <f t="shared" si="24"/>
        <v>-2.0107914429939955</v>
      </c>
      <c r="M230">
        <f t="shared" si="25"/>
        <v>-2.0107914429939955</v>
      </c>
      <c r="N230" s="13">
        <f t="shared" si="26"/>
        <v>4.4219850999207682E-4</v>
      </c>
      <c r="O230" s="13">
        <v>1</v>
      </c>
    </row>
    <row r="231" spans="4:15" x14ac:dyDescent="0.4">
      <c r="D231" s="6">
        <v>3.24</v>
      </c>
      <c r="E231" s="7">
        <f t="shared" si="21"/>
        <v>-0.23265747386066771</v>
      </c>
      <c r="G231">
        <f t="shared" si="22"/>
        <v>4.6605881118381527</v>
      </c>
      <c r="H231" s="10">
        <f t="shared" si="27"/>
        <v>-1.9673515989658061</v>
      </c>
      <c r="I231">
        <f t="shared" si="23"/>
        <v>-15.738812791726449</v>
      </c>
      <c r="K231">
        <f t="shared" si="24"/>
        <v>-1.9884852522728327</v>
      </c>
      <c r="M231">
        <f t="shared" si="25"/>
        <v>-1.9884852522728327</v>
      </c>
      <c r="N231" s="13">
        <f t="shared" si="26"/>
        <v>4.4663130210159403E-4</v>
      </c>
      <c r="O231" s="13">
        <v>1</v>
      </c>
    </row>
    <row r="232" spans="4:15" x14ac:dyDescent="0.4">
      <c r="D232" s="6">
        <v>3.26</v>
      </c>
      <c r="E232" s="7">
        <f t="shared" si="21"/>
        <v>-0.23003475137449966</v>
      </c>
      <c r="G232">
        <f t="shared" si="22"/>
        <v>4.6741552096476227</v>
      </c>
      <c r="H232" s="10">
        <f t="shared" si="27"/>
        <v>-1.9451738576227691</v>
      </c>
      <c r="I232">
        <f t="shared" si="23"/>
        <v>-15.561390860982153</v>
      </c>
      <c r="K232">
        <f t="shared" si="24"/>
        <v>-1.9664178956446114</v>
      </c>
      <c r="M232">
        <f t="shared" si="25"/>
        <v>-1.9664178956446114</v>
      </c>
      <c r="N232" s="13">
        <f t="shared" si="26"/>
        <v>4.513091514734848E-4</v>
      </c>
      <c r="O232" s="13">
        <v>1</v>
      </c>
    </row>
    <row r="233" spans="4:15" x14ac:dyDescent="0.4">
      <c r="D233" s="6">
        <v>3.28</v>
      </c>
      <c r="E233" s="7">
        <f t="shared" si="21"/>
        <v>-0.22743939257234341</v>
      </c>
      <c r="G233">
        <f t="shared" si="22"/>
        <v>4.6877223074570926</v>
      </c>
      <c r="H233" s="10">
        <f t="shared" si="27"/>
        <v>-1.9232275035917359</v>
      </c>
      <c r="I233">
        <f t="shared" si="23"/>
        <v>-15.385820028733887</v>
      </c>
      <c r="K233">
        <f t="shared" si="24"/>
        <v>-1.9445871235931822</v>
      </c>
      <c r="M233">
        <f t="shared" si="25"/>
        <v>-1.9445871235931822</v>
      </c>
      <c r="N233" s="13">
        <f t="shared" si="26"/>
        <v>4.562333666061853E-4</v>
      </c>
      <c r="O233" s="13">
        <v>1</v>
      </c>
    </row>
    <row r="234" spans="4:15" x14ac:dyDescent="0.4">
      <c r="D234" s="6">
        <v>3.3</v>
      </c>
      <c r="E234" s="7">
        <f t="shared" si="21"/>
        <v>-0.22487113917025017</v>
      </c>
      <c r="G234">
        <f t="shared" si="22"/>
        <v>4.7012894052665635</v>
      </c>
      <c r="H234" s="10">
        <f t="shared" si="27"/>
        <v>-1.9015103528236352</v>
      </c>
      <c r="I234">
        <f t="shared" si="23"/>
        <v>-15.212082822589082</v>
      </c>
      <c r="K234">
        <f t="shared" si="24"/>
        <v>-1.9229906970792412</v>
      </c>
      <c r="M234">
        <f t="shared" si="25"/>
        <v>-1.9229906970792412</v>
      </c>
      <c r="N234" s="13">
        <f t="shared" si="26"/>
        <v>4.6140518933934419E-4</v>
      </c>
      <c r="O234" s="13">
        <v>1</v>
      </c>
    </row>
    <row r="235" spans="4:15" x14ac:dyDescent="0.4">
      <c r="D235" s="6">
        <v>3.32</v>
      </c>
      <c r="E235" s="7">
        <f t="shared" si="21"/>
        <v>-0.22232973464996358</v>
      </c>
      <c r="G235">
        <f t="shared" si="22"/>
        <v>4.7148565030760334</v>
      </c>
      <c r="H235" s="10">
        <f t="shared" si="27"/>
        <v>-1.8800202362000922</v>
      </c>
      <c r="I235">
        <f t="shared" si="23"/>
        <v>-15.040161889600737</v>
      </c>
      <c r="K235">
        <f t="shared" si="24"/>
        <v>-1.9016263879084658</v>
      </c>
      <c r="M235">
        <f t="shared" si="25"/>
        <v>-1.9016263879084658</v>
      </c>
      <c r="N235" s="13">
        <f t="shared" si="26"/>
        <v>4.6682579164525784E-4</v>
      </c>
      <c r="O235" s="13">
        <v>1</v>
      </c>
    </row>
    <row r="236" spans="4:15" x14ac:dyDescent="0.4">
      <c r="D236" s="6">
        <v>3.34</v>
      </c>
      <c r="E236" s="7">
        <f t="shared" si="21"/>
        <v>-0.21981492428010208</v>
      </c>
      <c r="G236">
        <f t="shared" si="22"/>
        <v>4.7284236008855034</v>
      </c>
      <c r="H236" s="10">
        <f t="shared" si="27"/>
        <v>-1.8587549997125432</v>
      </c>
      <c r="I236">
        <f t="shared" si="23"/>
        <v>-14.870039997700346</v>
      </c>
      <c r="K236">
        <f t="shared" si="24"/>
        <v>-1.8804919790797709</v>
      </c>
      <c r="M236">
        <f t="shared" si="25"/>
        <v>-1.8804919790797709</v>
      </c>
      <c r="N236" s="13">
        <f t="shared" si="26"/>
        <v>4.7249627201128441E-4</v>
      </c>
      <c r="O236" s="13">
        <v>1</v>
      </c>
    </row>
    <row r="237" spans="4:15" x14ac:dyDescent="0.4">
      <c r="D237" s="6">
        <v>3.36</v>
      </c>
      <c r="E237" s="7">
        <f t="shared" si="21"/>
        <v>-0.21732645513532356</v>
      </c>
      <c r="G237">
        <f t="shared" si="22"/>
        <v>4.7419906986949734</v>
      </c>
      <c r="H237" s="10">
        <f t="shared" si="27"/>
        <v>-1.8377125046242959</v>
      </c>
      <c r="I237">
        <f t="shared" si="23"/>
        <v>-14.701700036994367</v>
      </c>
      <c r="K237">
        <f t="shared" si="24"/>
        <v>-1.859585265114434</v>
      </c>
      <c r="M237">
        <f t="shared" si="25"/>
        <v>-1.859585265114434</v>
      </c>
      <c r="N237" s="13">
        <f t="shared" si="26"/>
        <v>4.7841765145894579E-4</v>
      </c>
      <c r="O237" s="13">
        <v>1</v>
      </c>
    </row>
    <row r="238" spans="4:15" x14ac:dyDescent="0.4">
      <c r="D238" s="6">
        <v>3.38</v>
      </c>
      <c r="E238" s="7">
        <f t="shared" si="21"/>
        <v>-0.21486407611356781</v>
      </c>
      <c r="G238">
        <f t="shared" si="22"/>
        <v>4.7555577965044433</v>
      </c>
      <c r="H238" s="10">
        <f t="shared" si="27"/>
        <v>-1.8168906276163292</v>
      </c>
      <c r="I238">
        <f t="shared" si="23"/>
        <v>-14.535125020930634</v>
      </c>
      <c r="K238">
        <f t="shared" si="24"/>
        <v>-1.8389040523668001</v>
      </c>
      <c r="M238">
        <f t="shared" si="25"/>
        <v>-1.8389040523668001</v>
      </c>
      <c r="N238" s="13">
        <f t="shared" si="26"/>
        <v>4.8459086924464287E-4</v>
      </c>
      <c r="O238" s="13">
        <v>1</v>
      </c>
    </row>
    <row r="239" spans="4:15" x14ac:dyDescent="0.4">
      <c r="D239" s="6">
        <v>3.4</v>
      </c>
      <c r="E239" s="7">
        <f t="shared" si="21"/>
        <v>-0.21242753795146754</v>
      </c>
      <c r="G239">
        <f t="shared" si="22"/>
        <v>4.7691248943139133</v>
      </c>
      <c r="H239" s="10">
        <f t="shared" si="27"/>
        <v>-1.7962872609176095</v>
      </c>
      <c r="I239">
        <f t="shared" si="23"/>
        <v>-14.370298087340876</v>
      </c>
      <c r="K239">
        <f t="shared" si="24"/>
        <v>-1.818446159317241</v>
      </c>
      <c r="M239">
        <f t="shared" si="25"/>
        <v>-1.818446159317241</v>
      </c>
      <c r="N239" s="13">
        <f t="shared" si="26"/>
        <v>4.9101677828519046E-4</v>
      </c>
      <c r="O239" s="13">
        <v>1</v>
      </c>
    </row>
    <row r="240" spans="4:15" x14ac:dyDescent="0.4">
      <c r="D240" s="6">
        <v>3.42</v>
      </c>
      <c r="E240" s="7">
        <f t="shared" si="21"/>
        <v>-0.21001659323801611</v>
      </c>
      <c r="G240">
        <f t="shared" si="22"/>
        <v>4.7826919921233841</v>
      </c>
      <c r="H240" s="10">
        <f t="shared" si="27"/>
        <v>-1.775900312420664</v>
      </c>
      <c r="I240">
        <f t="shared" si="23"/>
        <v>-14.207202499365312</v>
      </c>
      <c r="K240">
        <f t="shared" si="24"/>
        <v>-1.7982094168480325</v>
      </c>
      <c r="M240">
        <f t="shared" si="25"/>
        <v>-1.7982094168480325</v>
      </c>
      <c r="N240" s="13">
        <f t="shared" si="26"/>
        <v>4.9769614035123026E-4</v>
      </c>
      <c r="O240" s="13">
        <v>1</v>
      </c>
    </row>
    <row r="241" spans="4:15" x14ac:dyDescent="0.4">
      <c r="D241" s="6">
        <v>3.44</v>
      </c>
      <c r="E241" s="7">
        <f t="shared" si="21"/>
        <v>-0.20763099642657476</v>
      </c>
      <c r="G241">
        <f t="shared" si="22"/>
        <v>4.7962590899328541</v>
      </c>
      <c r="H241" s="10">
        <f t="shared" si="27"/>
        <v>-1.755727705783116</v>
      </c>
      <c r="I241">
        <f t="shared" si="23"/>
        <v>-14.045821646264928</v>
      </c>
      <c r="K241">
        <f t="shared" si="24"/>
        <v>-1.7781916685027976</v>
      </c>
      <c r="M241">
        <f t="shared" si="25"/>
        <v>-1.7781916685027976</v>
      </c>
      <c r="N241" s="13">
        <f t="shared" si="26"/>
        <v>5.0462962107124709E-4</v>
      </c>
      <c r="O241" s="13">
        <v>1</v>
      </c>
    </row>
    <row r="242" spans="4:15" x14ac:dyDescent="0.4">
      <c r="D242" s="6">
        <v>3.46</v>
      </c>
      <c r="E242" s="7">
        <f t="shared" si="21"/>
        <v>-0.20527050384530274</v>
      </c>
      <c r="G242">
        <f t="shared" si="22"/>
        <v>4.8098261877423241</v>
      </c>
      <c r="H242" s="10">
        <f t="shared" si="27"/>
        <v>-1.7357673805158798</v>
      </c>
      <c r="I242">
        <f t="shared" si="23"/>
        <v>-13.886139044127038</v>
      </c>
      <c r="K242">
        <f t="shared" si="24"/>
        <v>-1.7583907707301101</v>
      </c>
      <c r="M242">
        <f t="shared" si="25"/>
        <v>-1.7583907707301101</v>
      </c>
      <c r="N242" s="13">
        <f t="shared" si="26"/>
        <v>5.1181778478533223E-4</v>
      </c>
      <c r="O242" s="13">
        <v>1</v>
      </c>
    </row>
    <row r="243" spans="4:15" x14ac:dyDescent="0.4">
      <c r="D243" s="6">
        <v>3.48</v>
      </c>
      <c r="E243" s="7">
        <f t="shared" si="21"/>
        <v>-0.20293487370608385</v>
      </c>
      <c r="G243">
        <f t="shared" si="22"/>
        <v>4.823393285551794</v>
      </c>
      <c r="H243" s="10">
        <f t="shared" si="27"/>
        <v>-1.7160172920586447</v>
      </c>
      <c r="I243">
        <f t="shared" si="23"/>
        <v>-13.728138336469158</v>
      </c>
      <c r="K243">
        <f t="shared" si="24"/>
        <v>-1.7388045931118832</v>
      </c>
      <c r="M243">
        <f t="shared" si="25"/>
        <v>-1.7388045931118832</v>
      </c>
      <c r="N243" s="13">
        <f t="shared" si="26"/>
        <v>5.1926108929092223E-4</v>
      </c>
      <c r="O243" s="13">
        <v>1</v>
      </c>
    </row>
    <row r="244" spans="4:15" x14ac:dyDescent="0.4">
      <c r="D244" s="6">
        <v>3.5</v>
      </c>
      <c r="E244" s="7">
        <f t="shared" si="21"/>
        <v>-0.20062386611202856</v>
      </c>
      <c r="G244">
        <f t="shared" si="22"/>
        <v>4.836960383361264</v>
      </c>
      <c r="H244" s="10">
        <f t="shared" si="27"/>
        <v>-1.6964754118433136</v>
      </c>
      <c r="I244">
        <f t="shared" si="23"/>
        <v>-13.571803294746509</v>
      </c>
      <c r="K244">
        <f t="shared" si="24"/>
        <v>-1.7194310185770951</v>
      </c>
      <c r="M244">
        <f t="shared" si="25"/>
        <v>-1.7194310185770951</v>
      </c>
      <c r="N244" s="13">
        <f t="shared" si="26"/>
        <v>5.2695988051603446E-4</v>
      </c>
      <c r="O244" s="13">
        <v>1</v>
      </c>
    </row>
    <row r="245" spans="4:15" x14ac:dyDescent="0.4">
      <c r="D245" s="6">
        <v>3.52</v>
      </c>
      <c r="E245" s="7">
        <f t="shared" si="21"/>
        <v>-0.19833724306361966</v>
      </c>
      <c r="G245">
        <f t="shared" si="22"/>
        <v>4.8505274811707348</v>
      </c>
      <c r="H245" s="10">
        <f t="shared" si="27"/>
        <v>-1.6771397273459678</v>
      </c>
      <c r="I245">
        <f t="shared" si="23"/>
        <v>-13.417117818767743</v>
      </c>
      <c r="K245">
        <f t="shared" si="24"/>
        <v>-1.7002679436014125</v>
      </c>
      <c r="M245">
        <f t="shared" si="25"/>
        <v>-1.7002679436014125</v>
      </c>
      <c r="N245" s="13">
        <f t="shared" si="26"/>
        <v>5.3491438715861652E-4</v>
      </c>
      <c r="O245" s="13">
        <v>1</v>
      </c>
    </row>
    <row r="246" spans="4:15" x14ac:dyDescent="0.4">
      <c r="D246" s="6">
        <v>3.54</v>
      </c>
      <c r="E246" s="7">
        <f t="shared" si="21"/>
        <v>-0.19607476846357175</v>
      </c>
      <c r="G246">
        <f t="shared" si="22"/>
        <v>4.8640945789802039</v>
      </c>
      <c r="H246" s="10">
        <f t="shared" si="27"/>
        <v>-1.6580082421279625</v>
      </c>
      <c r="I246">
        <f t="shared" si="23"/>
        <v>-13.2640659370237</v>
      </c>
      <c r="K246">
        <f t="shared" si="24"/>
        <v>-1.6813132783932676</v>
      </c>
      <c r="M246">
        <f t="shared" si="25"/>
        <v>-1.6813132783932676</v>
      </c>
      <c r="N246" s="13">
        <f t="shared" si="26"/>
        <v>5.4312471532718645E-4</v>
      </c>
      <c r="O246" s="13">
        <v>1</v>
      </c>
    </row>
    <row r="247" spans="4:15" x14ac:dyDescent="0.4">
      <c r="D247" s="6">
        <v>3.56</v>
      </c>
      <c r="E247" s="7">
        <f t="shared" si="21"/>
        <v>-0.19383620812046998</v>
      </c>
      <c r="G247">
        <f t="shared" si="22"/>
        <v>4.8776616767896739</v>
      </c>
      <c r="H247" s="10">
        <f t="shared" si="27"/>
        <v>-1.6390789758666942</v>
      </c>
      <c r="I247">
        <f t="shared" si="23"/>
        <v>-13.112631806933553</v>
      </c>
      <c r="K247">
        <f t="shared" si="24"/>
        <v>-1.6625649470668589</v>
      </c>
      <c r="M247">
        <f t="shared" si="25"/>
        <v>-1.6625649470668589</v>
      </c>
      <c r="N247" s="13">
        <f t="shared" si="26"/>
        <v>5.515908432149663E-4</v>
      </c>
      <c r="O247" s="13">
        <v>1</v>
      </c>
    </row>
    <row r="248" spans="4:15" x14ac:dyDescent="0.4">
      <c r="D248" s="6">
        <v>3.58</v>
      </c>
      <c r="E248" s="7">
        <f t="shared" si="21"/>
        <v>-0.1916213297512514</v>
      </c>
      <c r="G248">
        <f t="shared" si="22"/>
        <v>4.8912287745991438</v>
      </c>
      <c r="H248" s="10">
        <f t="shared" si="27"/>
        <v>-1.620349964376582</v>
      </c>
      <c r="I248">
        <f t="shared" si="23"/>
        <v>-12.962799715012656</v>
      </c>
      <c r="K248">
        <f t="shared" si="24"/>
        <v>-1.6440208878026441</v>
      </c>
      <c r="M248">
        <f t="shared" si="25"/>
        <v>-1.6440208878026441</v>
      </c>
      <c r="N248" s="13">
        <f t="shared" si="26"/>
        <v>5.6031261584249743E-4</v>
      </c>
      <c r="O248" s="13">
        <v>1</v>
      </c>
    </row>
    <row r="249" spans="4:15" x14ac:dyDescent="0.4">
      <c r="D249" s="6">
        <v>3.6</v>
      </c>
      <c r="E249" s="7">
        <f t="shared" si="21"/>
        <v>-0.18942990298258985</v>
      </c>
      <c r="G249">
        <f t="shared" si="22"/>
        <v>4.9047958724086147</v>
      </c>
      <c r="H249" s="10">
        <f t="shared" si="27"/>
        <v>-1.6018192596207799</v>
      </c>
      <c r="I249">
        <f t="shared" si="23"/>
        <v>-12.814554076966239</v>
      </c>
      <c r="K249">
        <f t="shared" si="24"/>
        <v>-1.6256790529957466</v>
      </c>
      <c r="M249">
        <f t="shared" si="25"/>
        <v>-1.6256790529957466</v>
      </c>
      <c r="N249" s="13">
        <f t="shared" si="26"/>
        <v>5.6928973989610419E-4</v>
      </c>
      <c r="O249" s="13">
        <v>1</v>
      </c>
    </row>
    <row r="250" spans="4:15" x14ac:dyDescent="0.4">
      <c r="D250" s="6">
        <v>3.62</v>
      </c>
      <c r="E250" s="7">
        <f t="shared" si="21"/>
        <v>-0.18726169935124148</v>
      </c>
      <c r="G250">
        <f t="shared" si="22"/>
        <v>4.9183629702180847</v>
      </c>
      <c r="H250" s="10">
        <f t="shared" si="27"/>
        <v>-1.5834849297140978</v>
      </c>
      <c r="I250">
        <f t="shared" si="23"/>
        <v>-12.667879437712783</v>
      </c>
      <c r="K250">
        <f t="shared" si="24"/>
        <v>-1.6075374093927766</v>
      </c>
      <c r="M250">
        <f t="shared" si="25"/>
        <v>-1.6075374093927766</v>
      </c>
      <c r="N250" s="13">
        <f t="shared" si="26"/>
        <v>5.7852177869325378E-4</v>
      </c>
      <c r="O250" s="13">
        <v>1</v>
      </c>
    </row>
    <row r="251" spans="4:15" x14ac:dyDescent="0.4">
      <c r="D251" s="6">
        <v>3.64</v>
      </c>
      <c r="E251" s="7">
        <f t="shared" si="21"/>
        <v>-0.18511649230340799</v>
      </c>
      <c r="G251">
        <f t="shared" si="22"/>
        <v>4.9319300680275546</v>
      </c>
      <c r="H251" s="10">
        <f t="shared" si="27"/>
        <v>-1.5653450589176179</v>
      </c>
      <c r="I251">
        <f t="shared" si="23"/>
        <v>-12.522760471340943</v>
      </c>
      <c r="K251">
        <f t="shared" si="24"/>
        <v>-1.5895939382175046</v>
      </c>
      <c r="M251">
        <f t="shared" si="25"/>
        <v>-1.5895939382175046</v>
      </c>
      <c r="N251" s="13">
        <f t="shared" si="26"/>
        <v>5.8800814730047498E-4</v>
      </c>
      <c r="O251" s="13">
        <v>1</v>
      </c>
    </row>
    <row r="252" spans="4:15" x14ac:dyDescent="0.4">
      <c r="D252" s="6">
        <v>3.66</v>
      </c>
      <c r="E252" s="7">
        <f t="shared" si="21"/>
        <v>-0.18299405719316994</v>
      </c>
      <c r="G252">
        <f t="shared" si="22"/>
        <v>4.9454971658370246</v>
      </c>
      <c r="H252" s="10">
        <f t="shared" si="27"/>
        <v>-1.5473977476254448</v>
      </c>
      <c r="I252">
        <f t="shared" si="23"/>
        <v>-12.379181981003558</v>
      </c>
      <c r="K252">
        <f t="shared" si="24"/>
        <v>-1.5718466352858282</v>
      </c>
      <c r="M252">
        <f t="shared" si="25"/>
        <v>-1.5718466352858282</v>
      </c>
      <c r="N252" s="13">
        <f t="shared" si="26"/>
        <v>5.9774810783004984E-4</v>
      </c>
      <c r="O252" s="13">
        <v>1</v>
      </c>
    </row>
    <row r="253" spans="4:15" x14ac:dyDescent="0.4">
      <c r="D253" s="6">
        <v>3.68</v>
      </c>
      <c r="E253" s="7">
        <f t="shared" si="21"/>
        <v>-0.18089417128004226</v>
      </c>
      <c r="G253">
        <f t="shared" si="22"/>
        <v>4.9590642636464954</v>
      </c>
      <c r="H253" s="10">
        <f t="shared" si="27"/>
        <v>-1.5296411123440372</v>
      </c>
      <c r="I253">
        <f t="shared" si="23"/>
        <v>-12.237128898752298</v>
      </c>
      <c r="K253">
        <f t="shared" si="24"/>
        <v>-1.5542935111104481</v>
      </c>
      <c r="M253">
        <f t="shared" si="25"/>
        <v>-1.5542935111104481</v>
      </c>
      <c r="N253" s="13">
        <f t="shared" si="26"/>
        <v>6.0774076493813763E-4</v>
      </c>
      <c r="O253" s="13">
        <v>1</v>
      </c>
    </row>
    <row r="254" spans="4:15" x14ac:dyDescent="0.4">
      <c r="D254" s="6">
        <v>3.7</v>
      </c>
      <c r="E254" s="7">
        <f t="shared" si="21"/>
        <v>-0.17881661372570018</v>
      </c>
      <c r="G254">
        <f t="shared" si="22"/>
        <v>4.9726313614559645</v>
      </c>
      <c r="H254" s="10">
        <f t="shared" si="27"/>
        <v>-1.5120732856645207</v>
      </c>
      <c r="I254">
        <f t="shared" si="23"/>
        <v>-12.096586285316166</v>
      </c>
      <c r="K254">
        <f t="shared" si="24"/>
        <v>-1.5369325909956701</v>
      </c>
      <c r="M254">
        <f t="shared" si="25"/>
        <v>-1.5369325909956701</v>
      </c>
      <c r="N254" s="13">
        <f t="shared" si="26"/>
        <v>6.1798506154731492E-4</v>
      </c>
      <c r="O254" s="13">
        <v>1</v>
      </c>
    </row>
    <row r="255" spans="4:15" x14ac:dyDescent="0.4">
      <c r="D255" s="6">
        <v>3.72</v>
      </c>
      <c r="E255" s="7">
        <f t="shared" si="21"/>
        <v>-0.17676116558992308</v>
      </c>
      <c r="G255">
        <f t="shared" si="22"/>
        <v>4.9861984592654354</v>
      </c>
      <c r="H255" s="10">
        <f t="shared" si="27"/>
        <v>-1.4946924162283894</v>
      </c>
      <c r="I255">
        <f t="shared" si="23"/>
        <v>-11.957539329827116</v>
      </c>
      <c r="K255">
        <f t="shared" si="24"/>
        <v>-1.5197619151226902</v>
      </c>
      <c r="M255">
        <f t="shared" si="25"/>
        <v>-1.5197619151226902</v>
      </c>
      <c r="N255" s="13">
        <f t="shared" si="26"/>
        <v>6.2847977481134739E-4</v>
      </c>
      <c r="O255" s="13">
        <v>1</v>
      </c>
    </row>
    <row r="256" spans="4:15" x14ac:dyDescent="0.4">
      <c r="D256" s="6">
        <v>3.74</v>
      </c>
      <c r="E256" s="7">
        <f t="shared" si="21"/>
        <v>-0.17472760982580132</v>
      </c>
      <c r="G256">
        <f t="shared" si="22"/>
        <v>4.9997655570749053</v>
      </c>
      <c r="H256" s="10">
        <f t="shared" si="27"/>
        <v>-1.4774966686869759</v>
      </c>
      <c r="I256">
        <f t="shared" si="23"/>
        <v>-11.819973349495807</v>
      </c>
      <c r="K256">
        <f t="shared" si="24"/>
        <v>-1.5027795386258049</v>
      </c>
      <c r="M256">
        <f t="shared" si="25"/>
        <v>-1.5027795386258049</v>
      </c>
      <c r="N256" s="13">
        <f t="shared" si="26"/>
        <v>6.3922351234374313E-4</v>
      </c>
      <c r="O256" s="13">
        <v>1</v>
      </c>
    </row>
    <row r="257" spans="4:15" x14ac:dyDescent="0.4">
      <c r="D257" s="6">
        <v>3.76</v>
      </c>
      <c r="E257" s="7">
        <f t="shared" si="21"/>
        <v>-0.1727157312742488</v>
      </c>
      <c r="G257">
        <f t="shared" si="22"/>
        <v>5.0133326548843753</v>
      </c>
      <c r="H257" s="10">
        <f t="shared" si="27"/>
        <v>-1.4604842236550477</v>
      </c>
      <c r="I257">
        <f t="shared" si="23"/>
        <v>-11.683873789240382</v>
      </c>
      <c r="K257">
        <f t="shared" si="24"/>
        <v>-1.4859835316598349</v>
      </c>
      <c r="M257">
        <f t="shared" si="25"/>
        <v>-1.4859835316598349</v>
      </c>
      <c r="N257" s="13">
        <f t="shared" si="26"/>
        <v>6.5021470872300301E-4</v>
      </c>
      <c r="O257" s="13">
        <v>1</v>
      </c>
    </row>
    <row r="258" spans="4:15" x14ac:dyDescent="0.4">
      <c r="D258" s="6">
        <v>3.78</v>
      </c>
      <c r="E258" s="7">
        <f t="shared" si="21"/>
        <v>-0.17072531665786286</v>
      </c>
      <c r="G258">
        <f t="shared" si="22"/>
        <v>5.0268997526938453</v>
      </c>
      <c r="H258" s="10">
        <f t="shared" si="27"/>
        <v>-1.4436532776588882</v>
      </c>
      <c r="I258">
        <f t="shared" si="23"/>
        <v>-11.549226221271105</v>
      </c>
      <c r="K258">
        <f t="shared" si="24"/>
        <v>-1.469371979459178</v>
      </c>
      <c r="M258">
        <f t="shared" si="25"/>
        <v>-1.469371979459178</v>
      </c>
      <c r="N258" s="13">
        <f t="shared" si="26"/>
        <v>6.6145162229222921E-4</v>
      </c>
      <c r="O258" s="13">
        <v>1</v>
      </c>
    </row>
    <row r="259" spans="4:15" x14ac:dyDescent="0.4">
      <c r="D259" s="6">
        <v>3.8</v>
      </c>
      <c r="E259" s="7">
        <f t="shared" si="21"/>
        <v>-0.16875615457417081</v>
      </c>
      <c r="G259">
        <f t="shared" si="22"/>
        <v>5.0404668505033143</v>
      </c>
      <c r="H259" s="10">
        <f t="shared" si="27"/>
        <v>-1.4270020430791885</v>
      </c>
      <c r="I259">
        <f t="shared" si="23"/>
        <v>-11.416016344633508</v>
      </c>
      <c r="K259">
        <f t="shared" si="24"/>
        <v>-1.4529429823887972</v>
      </c>
      <c r="M259">
        <f t="shared" si="25"/>
        <v>-1.4529429823887972</v>
      </c>
      <c r="N259" s="13">
        <f t="shared" si="26"/>
        <v>6.7293233226479738E-4</v>
      </c>
      <c r="O259" s="13">
        <v>1</v>
      </c>
    </row>
    <row r="260" spans="4:15" x14ac:dyDescent="0.4">
      <c r="D260" s="6">
        <v>3.82</v>
      </c>
      <c r="E260" s="7">
        <f t="shared" si="21"/>
        <v>-0.16680803548830084</v>
      </c>
      <c r="G260">
        <f t="shared" si="22"/>
        <v>5.0540339483127861</v>
      </c>
      <c r="H260" s="10">
        <f t="shared" si="27"/>
        <v>-1.4105287480890718</v>
      </c>
      <c r="I260">
        <f t="shared" si="23"/>
        <v>-11.284229984712574</v>
      </c>
      <c r="K260">
        <f t="shared" si="24"/>
        <v>-1.4366946559874794</v>
      </c>
      <c r="M260">
        <f t="shared" si="25"/>
        <v>-1.4366946559874794</v>
      </c>
      <c r="N260" s="13">
        <f t="shared" si="26"/>
        <v>6.8465473614794711E-4</v>
      </c>
      <c r="O260" s="13">
        <v>1</v>
      </c>
    </row>
    <row r="261" spans="4:15" x14ac:dyDescent="0.4">
      <c r="D261" s="6">
        <v>3.84</v>
      </c>
      <c r="E261" s="7">
        <f t="shared" si="21"/>
        <v>-0.16488075172511354</v>
      </c>
      <c r="G261">
        <f t="shared" si="22"/>
        <v>5.0676010461222543</v>
      </c>
      <c r="H261" s="10">
        <f t="shared" si="27"/>
        <v>-1.39423163658756</v>
      </c>
      <c r="I261">
        <f t="shared" si="23"/>
        <v>-11.15385309270048</v>
      </c>
      <c r="K261">
        <f t="shared" si="24"/>
        <v>-1.4206251310037008</v>
      </c>
      <c r="M261">
        <f t="shared" si="25"/>
        <v>-1.4206251310037008</v>
      </c>
      <c r="N261" s="13">
        <f t="shared" si="26"/>
        <v>6.9661654749485593E-4</v>
      </c>
      <c r="O261" s="13">
        <v>1</v>
      </c>
    </row>
    <row r="262" spans="4:15" x14ac:dyDescent="0.4">
      <c r="D262" s="6">
        <v>3.86</v>
      </c>
      <c r="E262" s="7">
        <f t="shared" si="21"/>
        <v>-0.16297409746082844</v>
      </c>
      <c r="G262">
        <f t="shared" si="22"/>
        <v>5.0811681439317251</v>
      </c>
      <c r="H262" s="10">
        <f t="shared" si="27"/>
        <v>-1.3781089681287653</v>
      </c>
      <c r="I262">
        <f t="shared" si="23"/>
        <v>-11.024871745030122</v>
      </c>
      <c r="K262">
        <f t="shared" si="24"/>
        <v>-1.404732553424354</v>
      </c>
      <c r="M262">
        <f t="shared" si="25"/>
        <v>-1.404732553424354</v>
      </c>
      <c r="N262" s="13">
        <f t="shared" si="26"/>
        <v>7.0881529399148817E-4</v>
      </c>
      <c r="O262" s="13">
        <v>1</v>
      </c>
    </row>
    <row r="263" spans="4:15" x14ac:dyDescent="0.4">
      <c r="D263" s="6">
        <v>3.88</v>
      </c>
      <c r="E263" s="7">
        <f t="shared" si="21"/>
        <v>-0.1610878687141786</v>
      </c>
      <c r="G263">
        <f t="shared" si="22"/>
        <v>5.0947352417411951</v>
      </c>
      <c r="H263" s="10">
        <f t="shared" si="27"/>
        <v>-1.3621590178470944</v>
      </c>
      <c r="I263">
        <f t="shared" si="23"/>
        <v>-10.897272142776755</v>
      </c>
      <c r="K263">
        <f t="shared" si="24"/>
        <v>-1.3890150844967124</v>
      </c>
      <c r="M263">
        <f t="shared" si="25"/>
        <v>-1.3890150844967124</v>
      </c>
      <c r="N263" s="13">
        <f t="shared" si="26"/>
        <v>7.2124831588872616E-4</v>
      </c>
      <c r="O263" s="13">
        <v>1</v>
      </c>
    </row>
    <row r="264" spans="4:15" x14ac:dyDescent="0.4">
      <c r="D264" s="6">
        <v>3.9</v>
      </c>
      <c r="E264" s="7">
        <f t="shared" si="21"/>
        <v>-0.15922186333712504</v>
      </c>
      <c r="G264">
        <f t="shared" si="22"/>
        <v>5.108302339550665</v>
      </c>
      <c r="H264" s="10">
        <f t="shared" si="27"/>
        <v>-1.3463800763787295</v>
      </c>
      <c r="I264">
        <f t="shared" si="23"/>
        <v>-10.771040611029836</v>
      </c>
      <c r="K264">
        <f t="shared" si="24"/>
        <v>-1.3734709007438319</v>
      </c>
      <c r="M264">
        <f t="shared" si="25"/>
        <v>-1.3734709007438319</v>
      </c>
      <c r="N264" s="13">
        <f t="shared" si="26"/>
        <v>7.3391276478082924E-4</v>
      </c>
      <c r="O264" s="13">
        <v>1</v>
      </c>
    </row>
    <row r="265" spans="4:15" x14ac:dyDescent="0.4">
      <c r="D265" s="6">
        <v>3.92</v>
      </c>
      <c r="E265" s="7">
        <f t="shared" si="21"/>
        <v>-0.15737588100516056</v>
      </c>
      <c r="G265">
        <f t="shared" si="22"/>
        <v>5.1218694373601359</v>
      </c>
      <c r="H265" s="10">
        <f t="shared" si="27"/>
        <v>-1.3307704497796378</v>
      </c>
      <c r="I265">
        <f t="shared" si="23"/>
        <v>-10.646163598237102</v>
      </c>
      <c r="K265">
        <f t="shared" si="24"/>
        <v>-1.3580981939737256</v>
      </c>
      <c r="M265">
        <f t="shared" si="25"/>
        <v>-1.3580981939737256</v>
      </c>
      <c r="N265" s="13">
        <f t="shared" si="26"/>
        <v>7.4680560273749882E-4</v>
      </c>
      <c r="O265" s="13">
        <v>1</v>
      </c>
    </row>
    <row r="266" spans="4:15" x14ac:dyDescent="0.4">
      <c r="D266" s="6">
        <v>3.94</v>
      </c>
      <c r="E266" s="7">
        <f t="shared" si="21"/>
        <v>-0.15554972320723237</v>
      </c>
      <c r="G266">
        <f t="shared" si="22"/>
        <v>5.135436535169605</v>
      </c>
      <c r="H266" s="10">
        <f t="shared" si="27"/>
        <v>-1.3153284594403569</v>
      </c>
      <c r="I266">
        <f t="shared" si="23"/>
        <v>-10.522627675522855</v>
      </c>
      <c r="K266">
        <f t="shared" si="24"/>
        <v>-1.342895171282557</v>
      </c>
      <c r="M266">
        <f t="shared" si="25"/>
        <v>-1.342895171282557</v>
      </c>
      <c r="N266" s="13">
        <f t="shared" si="26"/>
        <v>7.5992360179089264E-4</v>
      </c>
      <c r="O266" s="13">
        <v>1</v>
      </c>
    </row>
    <row r="267" spans="4:15" x14ac:dyDescent="0.4">
      <c r="D267" s="6">
        <v>3.96</v>
      </c>
      <c r="E267" s="7">
        <f t="shared" si="21"/>
        <v>-0.15374319323531047</v>
      </c>
      <c r="G267">
        <f t="shared" si="22"/>
        <v>5.1490036329790758</v>
      </c>
      <c r="H267" s="10">
        <f t="shared" si="27"/>
        <v>-1.3000524419977852</v>
      </c>
      <c r="I267">
        <f t="shared" si="23"/>
        <v>-10.400419535982282</v>
      </c>
      <c r="K267">
        <f t="shared" si="24"/>
        <v>-1.3278600550520898</v>
      </c>
      <c r="M267">
        <f t="shared" si="25"/>
        <v>-1.3278600550520898</v>
      </c>
      <c r="N267" s="13">
        <f t="shared" si="26"/>
        <v>7.732633437779299E-4</v>
      </c>
      <c r="O267" s="13">
        <v>1</v>
      </c>
    </row>
    <row r="268" spans="4:15" x14ac:dyDescent="0.4">
      <c r="D268" s="6">
        <v>3.98</v>
      </c>
      <c r="E268" s="7">
        <f t="shared" si="21"/>
        <v>-0.15195609617362824</v>
      </c>
      <c r="G268">
        <f t="shared" si="22"/>
        <v>5.1625707307885458</v>
      </c>
      <c r="H268" s="10">
        <f t="shared" si="27"/>
        <v>-1.2849407492442002</v>
      </c>
      <c r="I268">
        <f t="shared" si="23"/>
        <v>-10.279525993953602</v>
      </c>
      <c r="K268">
        <f t="shared" si="24"/>
        <v>-1.312991082941686</v>
      </c>
      <c r="M268">
        <f t="shared" si="25"/>
        <v>-1.312991082941686</v>
      </c>
      <c r="N268" s="13">
        <f t="shared" si="26"/>
        <v>7.868212205403059E-4</v>
      </c>
      <c r="O268" s="13">
        <v>1</v>
      </c>
    </row>
    <row r="269" spans="4:15" x14ac:dyDescent="0.4">
      <c r="D269" s="6">
        <v>4</v>
      </c>
      <c r="E269" s="7">
        <f t="shared" si="21"/>
        <v>-0.15018823888762026</v>
      </c>
      <c r="G269">
        <f t="shared" si="22"/>
        <v>5.1761378285980157</v>
      </c>
      <c r="H269" s="10">
        <f t="shared" si="27"/>
        <v>-1.2699917480337168</v>
      </c>
      <c r="I269">
        <f t="shared" si="23"/>
        <v>-10.159933984269735</v>
      </c>
      <c r="K269">
        <f t="shared" si="24"/>
        <v>-1.2982865078750372</v>
      </c>
      <c r="M269">
        <f t="shared" si="25"/>
        <v>-1.2982865078750372</v>
      </c>
      <c r="N269" s="13">
        <f t="shared" si="26"/>
        <v>8.0059343447799476E-4</v>
      </c>
      <c r="O269" s="13">
        <v>1</v>
      </c>
    </row>
    <row r="270" spans="4:15" x14ac:dyDescent="0.4">
      <c r="D270" s="6">
        <v>4.0199999999999996</v>
      </c>
      <c r="E270" s="7">
        <f t="shared" si="21"/>
        <v>-0.14843943001258111</v>
      </c>
      <c r="G270">
        <f t="shared" si="22"/>
        <v>5.1897049264074866</v>
      </c>
      <c r="H270" s="10">
        <f t="shared" si="27"/>
        <v>-1.255203820186386</v>
      </c>
      <c r="I270">
        <f t="shared" si="23"/>
        <v>-10.041630561491088</v>
      </c>
      <c r="K270">
        <f t="shared" si="24"/>
        <v>-1.2837445980219051</v>
      </c>
      <c r="M270">
        <f t="shared" si="25"/>
        <v>-1.2837445980219051</v>
      </c>
      <c r="N270" s="13">
        <f t="shared" si="26"/>
        <v>8.1457599945645922E-4</v>
      </c>
      <c r="O270" s="13">
        <v>1</v>
      </c>
    </row>
    <row r="271" spans="4:15" x14ac:dyDescent="0.4">
      <c r="D271" s="6">
        <v>4.04</v>
      </c>
      <c r="E271" s="7">
        <f t="shared" si="21"/>
        <v>-0.14670947994206732</v>
      </c>
      <c r="G271">
        <f t="shared" si="22"/>
        <v>5.2032720242169566</v>
      </c>
      <c r="H271" s="10">
        <f t="shared" si="27"/>
        <v>-1.2405753623901212</v>
      </c>
      <c r="I271">
        <f t="shared" si="23"/>
        <v>-9.9246028991209698</v>
      </c>
      <c r="K271">
        <f t="shared" si="24"/>
        <v>-1.2693636367750687</v>
      </c>
      <c r="M271">
        <f t="shared" si="25"/>
        <v>-1.2693636367750687</v>
      </c>
      <c r="N271" s="13">
        <f t="shared" si="26"/>
        <v>8.2876474206302231E-4</v>
      </c>
      <c r="O271" s="13">
        <v>1</v>
      </c>
    </row>
    <row r="272" spans="4:15" x14ac:dyDescent="0.4">
      <c r="D272" s="6">
        <v>4.0599999999999996</v>
      </c>
      <c r="E272" s="7">
        <f t="shared" si="21"/>
        <v>-0.14499820081606568</v>
      </c>
      <c r="G272">
        <f t="shared" si="22"/>
        <v>5.2168391220264265</v>
      </c>
      <c r="H272" s="10">
        <f t="shared" si="27"/>
        <v>-1.2261047861006513</v>
      </c>
      <c r="I272">
        <f t="shared" si="23"/>
        <v>-9.8088382888052106</v>
      </c>
      <c r="K272">
        <f t="shared" si="24"/>
        <v>-1.2551419227226943</v>
      </c>
      <c r="M272">
        <f t="shared" si="25"/>
        <v>-1.2551419227226943</v>
      </c>
      <c r="N272" s="13">
        <f t="shared" si="26"/>
        <v>8.4315530320719031E-4</v>
      </c>
      <c r="O272" s="13">
        <v>1</v>
      </c>
    </row>
    <row r="273" spans="4:15" x14ac:dyDescent="0.4">
      <c r="D273" s="6">
        <v>4.08</v>
      </c>
      <c r="E273" s="7">
        <f t="shared" si="21"/>
        <v>-0.14330540650894621</v>
      </c>
      <c r="G273">
        <f t="shared" si="22"/>
        <v>5.2304062198358956</v>
      </c>
      <c r="H273" s="10">
        <f t="shared" si="27"/>
        <v>-1.2117905174396493</v>
      </c>
      <c r="I273">
        <f t="shared" si="23"/>
        <v>-9.6943241395171942</v>
      </c>
      <c r="K273">
        <f t="shared" si="24"/>
        <v>-1.2410777696163457</v>
      </c>
      <c r="M273">
        <f t="shared" si="25"/>
        <v>-1.2410777696163457</v>
      </c>
      <c r="N273" s="13">
        <f t="shared" si="26"/>
        <v>8.5774314006141256E-4</v>
      </c>
      <c r="O273" s="13">
        <v>1</v>
      </c>
    </row>
    <row r="274" spans="4:15" x14ac:dyDescent="0.4">
      <c r="D274" s="6">
        <v>4.0999999999999996</v>
      </c>
      <c r="E274" s="7">
        <f t="shared" si="21"/>
        <v>-0.14163091261722177</v>
      </c>
      <c r="G274">
        <f t="shared" si="22"/>
        <v>5.2439733176453656</v>
      </c>
      <c r="H274" s="10">
        <f t="shared" si="27"/>
        <v>-1.1976309970912271</v>
      </c>
      <c r="I274">
        <f t="shared" si="23"/>
        <v>-9.5810479767298169</v>
      </c>
      <c r="K274">
        <f t="shared" si="24"/>
        <v>-1.2271695063348238</v>
      </c>
      <c r="M274">
        <f t="shared" si="25"/>
        <v>-1.2271695063348238</v>
      </c>
      <c r="N274" s="13">
        <f t="shared" si="26"/>
        <v>8.7252352833404702E-4</v>
      </c>
      <c r="O274" s="13">
        <v>1</v>
      </c>
    </row>
    <row r="275" spans="4:15" x14ac:dyDescent="0.4">
      <c r="D275" s="6">
        <v>4.12</v>
      </c>
      <c r="E275" s="7">
        <f t="shared" ref="E275:E338" si="28">-(1+D275+$E$5*D275^3)*EXP(-D275)</f>
        <v>-0.13997453644713073</v>
      </c>
      <c r="G275">
        <f t="shared" si="22"/>
        <v>5.2575404154548364</v>
      </c>
      <c r="H275" s="10">
        <f t="shared" si="27"/>
        <v>-1.1836246801969375</v>
      </c>
      <c r="I275">
        <f t="shared" si="23"/>
        <v>-9.4689974415754996</v>
      </c>
      <c r="K275">
        <f t="shared" si="24"/>
        <v>-1.2134154768440326</v>
      </c>
      <c r="M275">
        <f t="shared" si="25"/>
        <v>-1.2134154768440326</v>
      </c>
      <c r="N275" s="13">
        <f t="shared" si="26"/>
        <v>8.8749156486857641E-4</v>
      </c>
      <c r="O275" s="13">
        <v>1</v>
      </c>
    </row>
    <row r="276" spans="4:15" x14ac:dyDescent="0.4">
      <c r="D276" s="6">
        <v>4.1399999999999997</v>
      </c>
      <c r="E276" s="7">
        <f t="shared" si="28"/>
        <v>-0.13833609700206295</v>
      </c>
      <c r="G276">
        <f t="shared" ref="G276:G339" si="29">$E$11*(D276/$E$12+1)</f>
        <v>5.2711075132643055</v>
      </c>
      <c r="H276" s="10">
        <f t="shared" si="27"/>
        <v>-1.1697700362494441</v>
      </c>
      <c r="I276">
        <f t="shared" ref="I276:I339" si="30">H276*$E$6</f>
        <v>-9.3581602899955527</v>
      </c>
      <c r="K276">
        <f t="shared" ref="K276:K339" si="31">$L$9*$L$6*EXP(-$L$4*(G276/$L$10-1))+6*$L$6*EXP(-$L$4*(2/SQRT(3)*G276/$L$10-1))+12*$L$6*EXP(-$L$4*(SQRT(2)*2/SQRT(3)*G276/$L$10-1))+24*$L$6*EXP(-$L$4*(SQRT(11)/2*2/SQRT(3)*G276/$L$10-1))-SQRT($L$9*$L$7^2*EXP(-2*$L$5*(G276/$L$10-1))+6*$L$7^2*EXP(-2*$L$5*(2/SQRT(3)*G276/$L$10-1))+12*$L$7^2*EXP(-2*$L$5*(SQRT(2)*2/SQRT(3)*G276/$L$10-1))+24*$L$7^2*EXP(-2*$L$5*(SQRT(11)/2*2/SQRT(3)*G276/$L$10-1)))</f>
        <v>-1.1998140401530615</v>
      </c>
      <c r="M276">
        <f t="shared" ref="M276:M339" si="32">$L$9*$O$6*EXP(-$O$4*(G276/$L$10-1))+6*$O$6*EXP(-$O$4*(2/SQRT(3)*G276/$L$10-1))+12*$O$6*EXP(-$O$4*(SQRT(2)*2/SQRT(3)*G276/$L$10-1))+24*$O$6*EXP(-$O$4*(SQRT(11)/2*2/SQRT(3)*G276/$L$10-1))-SQRT($L$9*$O$7^2*EXP(-2*$O$5*(G276/$L$10-1))+6*$O$7^2*EXP(-2*$O$5*(2/SQRT(3)*G276/$L$10-1))+12*$O$7^2*EXP(-2*$O$5*(SQRT(2)*2/SQRT(3)*G276/$L$10-1))+24*$O$7^2*EXP(-2*$O$5*(SQRT(11)/2*2/SQRT(3)*G276/$L$10-1)))</f>
        <v>-1.1998140401530615</v>
      </c>
      <c r="N276" s="13">
        <f t="shared" ref="N276:N339" si="33">(M276-H276)^2*O276</f>
        <v>9.0264217056057689E-4</v>
      </c>
      <c r="O276" s="13">
        <v>1</v>
      </c>
    </row>
    <row r="277" spans="4:15" x14ac:dyDescent="0.4">
      <c r="D277" s="6">
        <v>4.16</v>
      </c>
      <c r="E277" s="7">
        <f t="shared" si="28"/>
        <v>-0.13671541496984282</v>
      </c>
      <c r="G277">
        <f t="shared" si="29"/>
        <v>5.2846746110737763</v>
      </c>
      <c r="H277" s="10">
        <f t="shared" ref="H277:H340" si="34">-(-$B$4)*(1+D277+$E$5*D277^3)*EXP(-D277)</f>
        <v>-1.1560655489849909</v>
      </c>
      <c r="I277">
        <f t="shared" si="30"/>
        <v>-9.2485243918799274</v>
      </c>
      <c r="K277">
        <f t="shared" si="31"/>
        <v>-1.1863635702666395</v>
      </c>
      <c r="M277">
        <f t="shared" si="32"/>
        <v>-1.1863635702666395</v>
      </c>
      <c r="N277" s="13">
        <f t="shared" si="33"/>
        <v>9.179700935832316E-4</v>
      </c>
      <c r="O277" s="13">
        <v>1</v>
      </c>
    </row>
    <row r="278" spans="4:15" x14ac:dyDescent="0.4">
      <c r="D278" s="6">
        <v>4.1800000000000104</v>
      </c>
      <c r="E278" s="7">
        <f t="shared" si="28"/>
        <v>-0.13511231270988799</v>
      </c>
      <c r="G278">
        <f t="shared" si="29"/>
        <v>5.2982417088832543</v>
      </c>
      <c r="H278" s="10">
        <f t="shared" si="34"/>
        <v>-1.1425097162748128</v>
      </c>
      <c r="I278">
        <f t="shared" si="30"/>
        <v>-9.1400777301985023</v>
      </c>
      <c r="K278">
        <f t="shared" si="31"/>
        <v>-1.1730624561341754</v>
      </c>
      <c r="M278">
        <f t="shared" si="32"/>
        <v>-1.1730624561341754</v>
      </c>
      <c r="N278" s="13">
        <f t="shared" si="33"/>
        <v>9.3346991291388276E-4</v>
      </c>
      <c r="O278" s="13">
        <v>1</v>
      </c>
    </row>
    <row r="279" spans="4:15" x14ac:dyDescent="0.4">
      <c r="D279" s="6">
        <v>4.2</v>
      </c>
      <c r="E279" s="7">
        <f t="shared" si="28"/>
        <v>-0.13352661424026166</v>
      </c>
      <c r="G279">
        <f t="shared" si="29"/>
        <v>5.3118088066927163</v>
      </c>
      <c r="H279" s="10">
        <f t="shared" si="34"/>
        <v>-1.1291010500156526</v>
      </c>
      <c r="I279">
        <f t="shared" si="30"/>
        <v>-9.0328084001252211</v>
      </c>
      <c r="K279">
        <f t="shared" si="31"/>
        <v>-1.1599091015955383</v>
      </c>
      <c r="M279">
        <f t="shared" si="32"/>
        <v>-1.1599091015955383</v>
      </c>
      <c r="N279" s="13">
        <f t="shared" si="33"/>
        <v>9.4913604214889424E-4</v>
      </c>
      <c r="O279" s="13">
        <v>1</v>
      </c>
    </row>
    <row r="280" spans="4:15" x14ac:dyDescent="0.4">
      <c r="D280" s="6">
        <v>4.22</v>
      </c>
      <c r="E280" s="7">
        <f t="shared" si="28"/>
        <v>-0.13195814522461791</v>
      </c>
      <c r="G280">
        <f t="shared" si="29"/>
        <v>5.3253759045021871</v>
      </c>
      <c r="H280" s="10">
        <f t="shared" si="34"/>
        <v>-1.1158380760193691</v>
      </c>
      <c r="I280">
        <f t="shared" si="30"/>
        <v>-8.926704608154953</v>
      </c>
      <c r="K280">
        <f t="shared" si="31"/>
        <v>-1.146901925323639</v>
      </c>
      <c r="M280">
        <f t="shared" si="32"/>
        <v>-1.146901925323639</v>
      </c>
      <c r="N280" s="13">
        <f t="shared" si="33"/>
        <v>9.6496273359838731E-4</v>
      </c>
      <c r="O280" s="13">
        <v>1</v>
      </c>
    </row>
    <row r="281" spans="4:15" x14ac:dyDescent="0.4">
      <c r="D281" s="6">
        <v>4.24</v>
      </c>
      <c r="E281" s="7">
        <f t="shared" si="28"/>
        <v>-0.1304067329590809</v>
      </c>
      <c r="G281">
        <f t="shared" si="29"/>
        <v>5.3389430023116571</v>
      </c>
      <c r="H281" s="10">
        <f t="shared" si="34"/>
        <v>-1.1027193339019881</v>
      </c>
      <c r="I281">
        <f t="shared" si="30"/>
        <v>-8.8217546712159045</v>
      </c>
      <c r="K281">
        <f t="shared" si="31"/>
        <v>-1.1340393607641954</v>
      </c>
      <c r="M281">
        <f t="shared" si="32"/>
        <v>-1.1340393607641954</v>
      </c>
      <c r="N281" s="13">
        <f t="shared" si="33"/>
        <v>9.8094408264939067E-4</v>
      </c>
      <c r="O281" s="13">
        <v>1</v>
      </c>
    </row>
    <row r="282" spans="4:15" x14ac:dyDescent="0.4">
      <c r="D282" s="6">
        <v>4.2600000000000096</v>
      </c>
      <c r="E282" s="7">
        <f t="shared" si="28"/>
        <v>-0.12887220635904298</v>
      </c>
      <c r="G282">
        <f t="shared" si="29"/>
        <v>5.3525101001211333</v>
      </c>
      <c r="H282" s="10">
        <f t="shared" si="34"/>
        <v>-1.0897433769720675</v>
      </c>
      <c r="I282">
        <f t="shared" si="30"/>
        <v>-8.7179470157765397</v>
      </c>
      <c r="K282">
        <f t="shared" si="31"/>
        <v>-1.1213198560725701</v>
      </c>
      <c r="M282">
        <f t="shared" si="32"/>
        <v>-1.1213198560725701</v>
      </c>
      <c r="N282" s="13">
        <f t="shared" si="33"/>
        <v>9.9707403238448087E-4</v>
      </c>
      <c r="O282" s="13">
        <v>1</v>
      </c>
    </row>
    <row r="283" spans="4:15" x14ac:dyDescent="0.4">
      <c r="D283" s="6">
        <v>4.28</v>
      </c>
      <c r="E283" s="7">
        <f t="shared" si="28"/>
        <v>-0.12735439594591452</v>
      </c>
      <c r="G283">
        <f t="shared" si="29"/>
        <v>5.366077197930597</v>
      </c>
      <c r="H283" s="10">
        <f t="shared" si="34"/>
        <v>-1.0769087721186532</v>
      </c>
      <c r="I283">
        <f t="shared" si="30"/>
        <v>-8.6152701769492257</v>
      </c>
      <c r="K283">
        <f t="shared" si="31"/>
        <v>-1.1087418740480319</v>
      </c>
      <c r="M283">
        <f t="shared" si="32"/>
        <v>-1.1087418740480319</v>
      </c>
      <c r="N283" s="13">
        <f t="shared" si="33"/>
        <v>1.0133463784462149E-3</v>
      </c>
      <c r="O283" s="13">
        <v>1</v>
      </c>
    </row>
    <row r="284" spans="4:15" x14ac:dyDescent="0.4">
      <c r="D284" s="6">
        <v>4.3</v>
      </c>
      <c r="E284" s="7">
        <f t="shared" si="28"/>
        <v>-0.12585313383381794</v>
      </c>
      <c r="G284">
        <f t="shared" si="29"/>
        <v>5.379644295740067</v>
      </c>
      <c r="H284" s="10">
        <f t="shared" si="34"/>
        <v>-1.0642140996987643</v>
      </c>
      <c r="I284">
        <f t="shared" si="30"/>
        <v>-8.5137127975901148</v>
      </c>
      <c r="K284">
        <f t="shared" si="31"/>
        <v>-1.09630389206539</v>
      </c>
      <c r="M284">
        <f t="shared" si="32"/>
        <v>-1.09630389206539</v>
      </c>
      <c r="N284" s="13">
        <f t="shared" si="33"/>
        <v>1.0297547741331477E-3</v>
      </c>
      <c r="O284" s="13">
        <v>1</v>
      </c>
    </row>
    <row r="285" spans="4:15" x14ac:dyDescent="0.4">
      <c r="D285" s="6">
        <v>4.32</v>
      </c>
      <c r="E285" s="7">
        <f t="shared" si="28"/>
        <v>-0.12436825371626142</v>
      </c>
      <c r="G285">
        <f t="shared" si="29"/>
        <v>5.3932113935495378</v>
      </c>
      <c r="H285" s="10">
        <f t="shared" si="34"/>
        <v>-1.0516579534247066</v>
      </c>
      <c r="I285">
        <f t="shared" si="30"/>
        <v>-8.4132636273976527</v>
      </c>
      <c r="K285">
        <f t="shared" si="31"/>
        <v>-1.0840044020043582</v>
      </c>
      <c r="M285">
        <f t="shared" si="32"/>
        <v>-1.0840044020043582</v>
      </c>
      <c r="N285" s="13">
        <f t="shared" si="33"/>
        <v>1.046292735716047E-3</v>
      </c>
      <c r="O285" s="13">
        <v>1</v>
      </c>
    </row>
    <row r="286" spans="4:15" x14ac:dyDescent="0.4">
      <c r="D286" s="6">
        <v>4.3400000000000096</v>
      </c>
      <c r="E286" s="7">
        <f t="shared" si="28"/>
        <v>-0.12289959085277859</v>
      </c>
      <c r="G286">
        <f t="shared" si="29"/>
        <v>5.4067784913590131</v>
      </c>
      <c r="H286" s="10">
        <f t="shared" si="34"/>
        <v>-1.0392389402510958</v>
      </c>
      <c r="I286">
        <f t="shared" si="30"/>
        <v>-8.313911522008766</v>
      </c>
      <c r="K286">
        <f t="shared" si="31"/>
        <v>-1.0718419101765639</v>
      </c>
      <c r="M286">
        <f t="shared" si="32"/>
        <v>-1.0718419101765639</v>
      </c>
      <c r="N286" s="13">
        <f t="shared" si="33"/>
        <v>1.0629536479609828E-3</v>
      </c>
      <c r="O286" s="13">
        <v>1</v>
      </c>
    </row>
    <row r="287" spans="4:15" x14ac:dyDescent="0.4">
      <c r="D287" s="6">
        <v>4.3600000000000003</v>
      </c>
      <c r="E287" s="7">
        <f t="shared" si="28"/>
        <v>-0.12144698205556177</v>
      </c>
      <c r="G287">
        <f t="shared" si="29"/>
        <v>5.4203455891684778</v>
      </c>
      <c r="H287" s="10">
        <f t="shared" si="34"/>
        <v>-1.0269556802618303</v>
      </c>
      <c r="I287">
        <f t="shared" si="30"/>
        <v>-8.2156454420946421</v>
      </c>
      <c r="K287">
        <f t="shared" si="31"/>
        <v>-1.0598149372504744</v>
      </c>
      <c r="M287">
        <f t="shared" si="32"/>
        <v>-1.0598149372504744</v>
      </c>
      <c r="N287" s="13">
        <f t="shared" si="33"/>
        <v>1.0797307698457571E-3</v>
      </c>
      <c r="O287" s="13">
        <v>1</v>
      </c>
    </row>
    <row r="288" spans="4:15" x14ac:dyDescent="0.4">
      <c r="D288" s="6">
        <v>4.38</v>
      </c>
      <c r="E288" s="7">
        <f t="shared" si="28"/>
        <v>-0.12001026567608071</v>
      </c>
      <c r="G288">
        <f t="shared" si="29"/>
        <v>5.4339126869779468</v>
      </c>
      <c r="H288" s="10">
        <f t="shared" si="34"/>
        <v>-1.0148068065569384</v>
      </c>
      <c r="I288">
        <f t="shared" si="30"/>
        <v>-8.1184544524555076</v>
      </c>
      <c r="K288">
        <f t="shared" si="31"/>
        <v>-1.0479220181742326</v>
      </c>
      <c r="M288">
        <f t="shared" si="32"/>
        <v>-1.0479220181742326</v>
      </c>
      <c r="N288" s="13">
        <f t="shared" si="33"/>
        <v>1.0966172404581727E-3</v>
      </c>
      <c r="O288" s="13">
        <v>1</v>
      </c>
    </row>
    <row r="289" spans="4:15" x14ac:dyDescent="0.4">
      <c r="D289" s="6">
        <v>4.4000000000000004</v>
      </c>
      <c r="E289" s="7">
        <f t="shared" si="28"/>
        <v>-0.11858928159171866</v>
      </c>
      <c r="G289">
        <f t="shared" si="29"/>
        <v>5.4474797847874168</v>
      </c>
      <c r="H289" s="10">
        <f t="shared" si="34"/>
        <v>-1.002790965139573</v>
      </c>
      <c r="I289">
        <f t="shared" si="30"/>
        <v>-8.022327721116584</v>
      </c>
      <c r="K289">
        <f t="shared" si="31"/>
        <v>-1.0361617020966831</v>
      </c>
      <c r="M289">
        <f t="shared" si="32"/>
        <v>-1.0361617020966831</v>
      </c>
      <c r="N289" s="13">
        <f t="shared" si="33"/>
        <v>1.1136060850606355E-3</v>
      </c>
      <c r="O289" s="13">
        <v>1</v>
      </c>
    </row>
    <row r="290" spans="4:15" x14ac:dyDescent="0.4">
      <c r="D290" s="6">
        <v>4.4200000000000097</v>
      </c>
      <c r="E290" s="7">
        <f t="shared" si="28"/>
        <v>-0.11718387119241051</v>
      </c>
      <c r="G290">
        <f t="shared" si="29"/>
        <v>5.4610468825968947</v>
      </c>
      <c r="H290" s="10">
        <f t="shared" si="34"/>
        <v>-0.99090681480302312</v>
      </c>
      <c r="I290">
        <f t="shared" si="30"/>
        <v>-7.9272545184241849</v>
      </c>
      <c r="K290">
        <f t="shared" si="31"/>
        <v>-1.0245325522865196</v>
      </c>
      <c r="M290">
        <f t="shared" si="32"/>
        <v>-1.0245325522865196</v>
      </c>
      <c r="N290" s="13">
        <f t="shared" si="33"/>
        <v>1.1306902213090223E-3</v>
      </c>
      <c r="O290" s="13">
        <v>1</v>
      </c>
    </row>
    <row r="291" spans="4:15" x14ac:dyDescent="0.4">
      <c r="D291" s="6">
        <v>4.4400000000000004</v>
      </c>
      <c r="E291" s="7">
        <f t="shared" si="28"/>
        <v>-0.11579387736730884</v>
      </c>
      <c r="G291">
        <f t="shared" si="29"/>
        <v>5.4746139804063576</v>
      </c>
      <c r="H291" s="10">
        <f t="shared" si="34"/>
        <v>-0.97915302701796347</v>
      </c>
      <c r="I291">
        <f t="shared" si="30"/>
        <v>-7.8332242161437078</v>
      </c>
      <c r="K291">
        <f t="shared" si="31"/>
        <v>-1.0130331460498179</v>
      </c>
      <c r="M291">
        <f t="shared" si="32"/>
        <v>-1.0130331460498179</v>
      </c>
      <c r="N291" s="13">
        <f t="shared" si="33"/>
        <v>1.1478624656126224E-3</v>
      </c>
      <c r="O291" s="13">
        <v>1</v>
      </c>
    </row>
    <row r="292" spans="4:15" x14ac:dyDescent="0.4">
      <c r="D292" s="6">
        <v>4.46</v>
      </c>
      <c r="E292" s="7">
        <f t="shared" si="28"/>
        <v>-0.11441914449146724</v>
      </c>
      <c r="G292">
        <f t="shared" si="29"/>
        <v>5.4881810782158276</v>
      </c>
      <c r="H292" s="10">
        <f t="shared" si="34"/>
        <v>-0.96752828581984696</v>
      </c>
      <c r="I292">
        <f t="shared" si="30"/>
        <v>-7.7402262865587756</v>
      </c>
      <c r="K292">
        <f t="shared" si="31"/>
        <v>-1.0016620746458804</v>
      </c>
      <c r="M292">
        <f t="shared" si="32"/>
        <v>-1.0016620746458804</v>
      </c>
      <c r="N292" s="13">
        <f t="shared" si="33"/>
        <v>1.1651155396202469E-3</v>
      </c>
      <c r="O292" s="13">
        <v>1</v>
      </c>
    </row>
    <row r="293" spans="4:15" x14ac:dyDescent="0.4">
      <c r="D293" s="6">
        <v>4.4800000000000004</v>
      </c>
      <c r="E293" s="7">
        <f t="shared" si="28"/>
        <v>-0.11305951841257106</v>
      </c>
      <c r="G293">
        <f t="shared" si="29"/>
        <v>5.5017481760252975</v>
      </c>
      <c r="H293" s="10">
        <f t="shared" si="34"/>
        <v>-0.95603128769670076</v>
      </c>
      <c r="I293">
        <f t="shared" si="30"/>
        <v>-7.6482503015736061</v>
      </c>
      <c r="K293">
        <f t="shared" si="31"/>
        <v>-0.99041794320171883</v>
      </c>
      <c r="M293">
        <f t="shared" si="32"/>
        <v>-0.99041794320171883</v>
      </c>
      <c r="N293" s="13">
        <f t="shared" si="33"/>
        <v>1.1824420768207897E-3</v>
      </c>
      <c r="O293" s="13">
        <v>1</v>
      </c>
    </row>
    <row r="294" spans="4:15" x14ac:dyDescent="0.4">
      <c r="D294" s="6">
        <v>4.5000000000000098</v>
      </c>
      <c r="E294" s="7">
        <f t="shared" si="28"/>
        <v>-0.11171484643769855</v>
      </c>
      <c r="G294">
        <f t="shared" si="29"/>
        <v>5.5153152738347737</v>
      </c>
      <c r="H294" s="10">
        <f t="shared" si="34"/>
        <v>-0.94466074147717893</v>
      </c>
      <c r="I294">
        <f t="shared" si="30"/>
        <v>-7.5572859318174315</v>
      </c>
      <c r="K294">
        <f t="shared" si="31"/>
        <v>-0.97929937062504813</v>
      </c>
      <c r="M294">
        <f t="shared" si="32"/>
        <v>-0.97929937062504813</v>
      </c>
      <c r="N294" s="13">
        <f t="shared" si="33"/>
        <v>1.1998346292436133E-3</v>
      </c>
      <c r="O294" s="13">
        <v>1</v>
      </c>
    </row>
    <row r="295" spans="4:15" x14ac:dyDescent="0.4">
      <c r="D295" s="6">
        <v>4.5199999999999996</v>
      </c>
      <c r="E295" s="7">
        <f t="shared" si="28"/>
        <v>-0.11038497732013643</v>
      </c>
      <c r="G295">
        <f t="shared" si="29"/>
        <v>5.5288823716442375</v>
      </c>
      <c r="H295" s="10">
        <f t="shared" si="34"/>
        <v>-0.93341536821907367</v>
      </c>
      <c r="I295">
        <f t="shared" si="30"/>
        <v>-7.4673229457525894</v>
      </c>
      <c r="K295">
        <f t="shared" si="31"/>
        <v>-0.9683049895160496</v>
      </c>
      <c r="M295">
        <f t="shared" si="32"/>
        <v>-0.9683049895160496</v>
      </c>
      <c r="N295" s="13">
        <f t="shared" si="33"/>
        <v>1.2172856742463962E-3</v>
      </c>
      <c r="O295" s="13">
        <v>1</v>
      </c>
    </row>
    <row r="296" spans="4:15" x14ac:dyDescent="0.4">
      <c r="D296" s="6">
        <v>4.54</v>
      </c>
      <c r="E296" s="7">
        <f t="shared" si="28"/>
        <v>-0.10906976124623763</v>
      </c>
      <c r="G296">
        <f t="shared" si="29"/>
        <v>5.5424494694537074</v>
      </c>
      <c r="H296" s="10">
        <f t="shared" si="34"/>
        <v>-0.92229390109818543</v>
      </c>
      <c r="I296">
        <f t="shared" si="30"/>
        <v>-7.3783512087854835</v>
      </c>
      <c r="K296">
        <f t="shared" si="31"/>
        <v>-0.95743344607783454</v>
      </c>
      <c r="M296">
        <f t="shared" si="32"/>
        <v>-0.95743344607783454</v>
      </c>
      <c r="N296" s="13">
        <f t="shared" si="33"/>
        <v>1.2347876213767827E-3</v>
      </c>
      <c r="O296" s="13">
        <v>1</v>
      </c>
    </row>
    <row r="297" spans="4:15" x14ac:dyDescent="0.4">
      <c r="D297" s="6">
        <v>4.5599999999999996</v>
      </c>
      <c r="E297" s="7">
        <f t="shared" si="28"/>
        <v>-0.10776904982235004</v>
      </c>
      <c r="G297">
        <f t="shared" si="29"/>
        <v>5.5560165672631783</v>
      </c>
      <c r="H297" s="10">
        <f t="shared" si="34"/>
        <v>-0.91129508529779191</v>
      </c>
      <c r="I297">
        <f t="shared" si="30"/>
        <v>-7.2903606823823353</v>
      </c>
      <c r="K297">
        <f t="shared" si="31"/>
        <v>-0.94668340002588647</v>
      </c>
      <c r="M297">
        <f t="shared" si="32"/>
        <v>-0.94668340002588647</v>
      </c>
      <c r="N297" s="13">
        <f t="shared" si="33"/>
        <v>1.2523328192946745E-3</v>
      </c>
      <c r="O297" s="13">
        <v>1</v>
      </c>
    </row>
    <row r="298" spans="4:15" x14ac:dyDescent="0.4">
      <c r="D298" s="6">
        <v>4.5800000000000098</v>
      </c>
      <c r="E298" s="7">
        <f t="shared" si="28"/>
        <v>-0.10648269606179649</v>
      </c>
      <c r="G298">
        <f t="shared" si="29"/>
        <v>5.5695836650726545</v>
      </c>
      <c r="H298" s="10">
        <f t="shared" si="34"/>
        <v>-0.90041767789855109</v>
      </c>
      <c r="I298">
        <f t="shared" si="30"/>
        <v>-7.2033414231884088</v>
      </c>
      <c r="K298">
        <f t="shared" si="31"/>
        <v>-0.93605352449637713</v>
      </c>
      <c r="M298">
        <f t="shared" si="32"/>
        <v>-0.93605352449637713</v>
      </c>
      <c r="N298" s="13">
        <f t="shared" si="33"/>
        <v>1.2699135627437896E-3</v>
      </c>
      <c r="O298" s="13">
        <v>1</v>
      </c>
    </row>
    <row r="299" spans="4:15" x14ac:dyDescent="0.4">
      <c r="D299" s="6">
        <v>4.5999999999999996</v>
      </c>
      <c r="E299" s="7">
        <f t="shared" si="28"/>
        <v>-0.1052105543719308</v>
      </c>
      <c r="G299">
        <f t="shared" si="29"/>
        <v>5.5831507628821182</v>
      </c>
      <c r="H299" s="10">
        <f t="shared" si="34"/>
        <v>-0.88966044776904685</v>
      </c>
      <c r="I299">
        <f t="shared" si="30"/>
        <v>-7.1172835821523748</v>
      </c>
      <c r="K299">
        <f t="shared" si="31"/>
        <v>-0.92554250595356791</v>
      </c>
      <c r="M299">
        <f t="shared" si="32"/>
        <v>-0.92554250595356791</v>
      </c>
      <c r="N299" s="13">
        <f t="shared" si="33"/>
        <v>1.2875220995573547E-3</v>
      </c>
      <c r="O299" s="13">
        <v>1</v>
      </c>
    </row>
    <row r="300" spans="4:15" x14ac:dyDescent="0.4">
      <c r="D300" s="6">
        <v>4.62</v>
      </c>
      <c r="E300" s="7">
        <f t="shared" si="28"/>
        <v>-0.10395248054125403</v>
      </c>
      <c r="G300">
        <f t="shared" si="29"/>
        <v>5.5967178606915891</v>
      </c>
      <c r="H300" s="10">
        <f t="shared" si="34"/>
        <v>-0.87902217545684391</v>
      </c>
      <c r="I300">
        <f t="shared" si="30"/>
        <v>-7.0321774036547513</v>
      </c>
      <c r="K300">
        <f t="shared" si="31"/>
        <v>-0.9151490440962462</v>
      </c>
      <c r="M300">
        <f t="shared" si="32"/>
        <v>-0.9151490440962462</v>
      </c>
      <c r="N300" s="13">
        <f t="shared" si="33"/>
        <v>1.3051506376886284E-3</v>
      </c>
      <c r="O300" s="13">
        <v>1</v>
      </c>
    </row>
    <row r="301" spans="4:15" x14ac:dyDescent="0.4">
      <c r="D301" s="6">
        <v>4.6400000000000103</v>
      </c>
      <c r="E301" s="7">
        <f t="shared" si="28"/>
        <v>-0.10270833172661867</v>
      </c>
      <c r="G301">
        <f t="shared" si="29"/>
        <v>5.6102849585010652</v>
      </c>
      <c r="H301" s="10">
        <f t="shared" si="34"/>
        <v>-0.86850165308028737</v>
      </c>
      <c r="I301">
        <f t="shared" si="30"/>
        <v>-6.948013224642299</v>
      </c>
      <c r="K301">
        <f t="shared" si="31"/>
        <v>-0.90487185176343821</v>
      </c>
      <c r="M301">
        <f t="shared" si="32"/>
        <v>-0.90487185176343821</v>
      </c>
      <c r="N301" s="13">
        <f t="shared" si="33"/>
        <v>1.3227913522518666E-3</v>
      </c>
      <c r="O301" s="13">
        <v>1</v>
      </c>
    </row>
    <row r="302" spans="4:15" x14ac:dyDescent="0.4">
      <c r="D302" s="6">
        <v>4.6600000000000099</v>
      </c>
      <c r="E302" s="7">
        <f t="shared" si="28"/>
        <v>-0.10147796644050515</v>
      </c>
      <c r="G302">
        <f t="shared" si="29"/>
        <v>5.6238520563105352</v>
      </c>
      <c r="H302" s="10">
        <f t="shared" si="34"/>
        <v>-0.85809768422091148</v>
      </c>
      <c r="I302">
        <f t="shared" si="30"/>
        <v>-6.8647814737672919</v>
      </c>
      <c r="K302">
        <f t="shared" si="31"/>
        <v>-0.89470965483931064</v>
      </c>
      <c r="M302">
        <f t="shared" si="32"/>
        <v>-0.89470965483931064</v>
      </c>
      <c r="N302" s="13">
        <f t="shared" si="33"/>
        <v>1.3404363925625233E-3</v>
      </c>
      <c r="O302" s="13">
        <v>1</v>
      </c>
    </row>
    <row r="303" spans="4:15" x14ac:dyDescent="0.4">
      <c r="D303" s="6">
        <v>4.6800000000000104</v>
      </c>
      <c r="E303" s="7">
        <f t="shared" si="28"/>
        <v>-0.10026124453837805</v>
      </c>
      <c r="G303">
        <f t="shared" si="29"/>
        <v>5.637419154120006</v>
      </c>
      <c r="H303" s="10">
        <f t="shared" si="34"/>
        <v>-0.84780908381652476</v>
      </c>
      <c r="I303">
        <f t="shared" si="30"/>
        <v>-6.782472670532198</v>
      </c>
      <c r="K303">
        <f t="shared" si="31"/>
        <v>-0.88466119215738015</v>
      </c>
      <c r="M303">
        <f t="shared" si="32"/>
        <v>-0.88466119215738015</v>
      </c>
      <c r="N303" s="13">
        <f t="shared" si="33"/>
        <v>1.3580778891661438E-3</v>
      </c>
      <c r="O303" s="13">
        <v>1</v>
      </c>
    </row>
    <row r="304" spans="4:15" x14ac:dyDescent="0.4">
      <c r="D304" s="6">
        <v>4.7</v>
      </c>
      <c r="E304" s="7">
        <f t="shared" si="28"/>
        <v>-9.9058027206134394E-2</v>
      </c>
      <c r="G304">
        <f t="shared" si="29"/>
        <v>5.650986251929468</v>
      </c>
      <c r="H304" s="10">
        <f t="shared" si="34"/>
        <v>-0.8376346780550723</v>
      </c>
      <c r="I304">
        <f t="shared" si="30"/>
        <v>-6.7010774244405784</v>
      </c>
      <c r="K304">
        <f t="shared" si="31"/>
        <v>-0.87472521540415293</v>
      </c>
      <c r="M304">
        <f t="shared" si="32"/>
        <v>-0.87472521540415293</v>
      </c>
      <c r="N304" s="13">
        <f t="shared" si="33"/>
        <v>1.3757079608435452E-3</v>
      </c>
      <c r="O304" s="13">
        <v>1</v>
      </c>
    </row>
    <row r="305" spans="4:15" x14ac:dyDescent="0.4">
      <c r="D305" s="6">
        <v>4.7200000000000104</v>
      </c>
      <c r="E305" s="7">
        <f t="shared" si="28"/>
        <v>-9.7868176947632751E-2</v>
      </c>
      <c r="G305">
        <f t="shared" si="29"/>
        <v>5.664553349738946</v>
      </c>
      <c r="H305" s="10">
        <f t="shared" si="34"/>
        <v>-0.82757330426918241</v>
      </c>
      <c r="I305">
        <f t="shared" si="30"/>
        <v>-6.6205864341534593</v>
      </c>
      <c r="K305">
        <f t="shared" si="31"/>
        <v>-0.86490048902214012</v>
      </c>
      <c r="M305">
        <f t="shared" si="32"/>
        <v>-0.86490048902214012</v>
      </c>
      <c r="N305" s="13">
        <f t="shared" si="33"/>
        <v>1.3933187215814384E-3</v>
      </c>
      <c r="O305" s="13">
        <v>1</v>
      </c>
    </row>
    <row r="306" spans="4:15" x14ac:dyDescent="0.4">
      <c r="D306" s="6">
        <v>4.74000000000001</v>
      </c>
      <c r="E306" s="7">
        <f t="shared" si="28"/>
        <v>-9.6691557572323436E-2</v>
      </c>
      <c r="G306">
        <f t="shared" si="29"/>
        <v>5.6781204475484142</v>
      </c>
      <c r="H306" s="10">
        <f t="shared" si="34"/>
        <v>-0.81762381083156688</v>
      </c>
      <c r="I306">
        <f t="shared" si="30"/>
        <v>-6.540990486652535</v>
      </c>
      <c r="K306">
        <f t="shared" si="31"/>
        <v>-0.85518579011247409</v>
      </c>
      <c r="M306">
        <f t="shared" si="32"/>
        <v>-0.85518579011247409</v>
      </c>
      <c r="N306" s="13">
        <f t="shared" si="33"/>
        <v>1.4109022874993025E-3</v>
      </c>
      <c r="O306" s="13">
        <v>1</v>
      </c>
    </row>
    <row r="307" spans="4:15" x14ac:dyDescent="0.4">
      <c r="D307" s="6">
        <v>4.7600000000000096</v>
      </c>
      <c r="E307" s="7">
        <f t="shared" si="28"/>
        <v>-9.5528034182959257E-2</v>
      </c>
      <c r="G307">
        <f t="shared" si="29"/>
        <v>5.6916875453578859</v>
      </c>
      <c r="H307" s="10">
        <f t="shared" si="34"/>
        <v>-0.80778505705110337</v>
      </c>
      <c r="I307">
        <f t="shared" si="30"/>
        <v>-6.462280456408827</v>
      </c>
      <c r="K307">
        <f t="shared" si="31"/>
        <v>-0.84557990833696184</v>
      </c>
      <c r="M307">
        <f t="shared" si="32"/>
        <v>-0.84557990833696184</v>
      </c>
      <c r="N307" s="13">
        <f t="shared" si="33"/>
        <v>1.4284507837201573E-3</v>
      </c>
      <c r="O307" s="13">
        <v>1</v>
      </c>
    </row>
    <row r="308" spans="4:15" x14ac:dyDescent="0.4">
      <c r="D308" s="6">
        <v>4.78</v>
      </c>
      <c r="E308" s="7">
        <f t="shared" si="28"/>
        <v>-9.4377473163411593E-2</v>
      </c>
      <c r="G308">
        <f t="shared" si="29"/>
        <v>5.7052546431673488</v>
      </c>
      <c r="H308" s="10">
        <f t="shared" si="34"/>
        <v>-0.79805591306980839</v>
      </c>
      <c r="I308">
        <f t="shared" si="30"/>
        <v>-6.3844473045584671</v>
      </c>
      <c r="K308">
        <f t="shared" si="31"/>
        <v>-0.83608164581985556</v>
      </c>
      <c r="M308">
        <f t="shared" si="32"/>
        <v>-0.83608164581985556</v>
      </c>
      <c r="N308" s="13">
        <f t="shared" si="33"/>
        <v>1.4459563511780098E-3</v>
      </c>
      <c r="O308" s="13">
        <v>1</v>
      </c>
    </row>
    <row r="309" spans="4:15" x14ac:dyDescent="0.4">
      <c r="D309" s="6">
        <v>4.8000000000000096</v>
      </c>
      <c r="E309" s="7">
        <f t="shared" si="28"/>
        <v>-9.3239742166576794E-2</v>
      </c>
      <c r="G309">
        <f t="shared" si="29"/>
        <v>5.7188217409768249</v>
      </c>
      <c r="H309" s="10">
        <f t="shared" si="34"/>
        <v>-0.78843525976057338</v>
      </c>
      <c r="I309">
        <f t="shared" si="30"/>
        <v>-6.3074820780845871</v>
      </c>
      <c r="K309">
        <f t="shared" si="31"/>
        <v>-0.82668981704920996</v>
      </c>
      <c r="M309">
        <f t="shared" si="32"/>
        <v>-0.82668981704920996</v>
      </c>
      <c r="N309" s="13">
        <f t="shared" si="33"/>
        <v>1.4634111533495782E-3</v>
      </c>
      <c r="O309" s="13">
        <v>1</v>
      </c>
    </row>
    <row r="310" spans="4:15" x14ac:dyDescent="0.4">
      <c r="D310" s="6">
        <v>4.8200000000000101</v>
      </c>
      <c r="E310" s="7">
        <f t="shared" si="28"/>
        <v>-9.2114710102389946E-2</v>
      </c>
      <c r="G310">
        <f t="shared" si="29"/>
        <v>5.7323888387862958</v>
      </c>
      <c r="H310" s="10">
        <f t="shared" si="34"/>
        <v>-0.7789219886258093</v>
      </c>
      <c r="I310">
        <f t="shared" si="30"/>
        <v>-6.2313759090064744</v>
      </c>
      <c r="K310">
        <f t="shared" si="31"/>
        <v>-0.81740324877804127</v>
      </c>
      <c r="M310">
        <f t="shared" si="32"/>
        <v>-0.81740324877804127</v>
      </c>
      <c r="N310" s="13">
        <f t="shared" si="33"/>
        <v>1.4808073829037558E-3</v>
      </c>
      <c r="O310" s="13">
        <v>1</v>
      </c>
    </row>
    <row r="311" spans="4:15" x14ac:dyDescent="0.4">
      <c r="D311" s="6">
        <v>4.8400000000000096</v>
      </c>
      <c r="E311" s="7">
        <f t="shared" si="28"/>
        <v>-9.1002247125928942E-2</v>
      </c>
      <c r="G311">
        <f t="shared" si="29"/>
        <v>5.7459559365957649</v>
      </c>
      <c r="H311" s="10">
        <f t="shared" si="34"/>
        <v>-0.76951500169685505</v>
      </c>
      <c r="I311">
        <f t="shared" si="30"/>
        <v>-6.1561200135748404</v>
      </c>
      <c r="K311">
        <f t="shared" si="31"/>
        <v>-0.80822077992516062</v>
      </c>
      <c r="M311">
        <f t="shared" si="32"/>
        <v>-0.80822077992516062</v>
      </c>
      <c r="N311" s="13">
        <f t="shared" si="33"/>
        <v>1.4981372682587731E-3</v>
      </c>
      <c r="O311" s="13">
        <v>1</v>
      </c>
    </row>
    <row r="312" spans="4:15" x14ac:dyDescent="0.4">
      <c r="D312" s="6">
        <v>4.8600000000000003</v>
      </c>
      <c r="E312" s="7">
        <f t="shared" si="28"/>
        <v>-8.9902224625628427E-2</v>
      </c>
      <c r="G312">
        <f t="shared" si="29"/>
        <v>5.7595230344052295</v>
      </c>
      <c r="H312" s="10">
        <f t="shared" si="34"/>
        <v>-0.76021321143431397</v>
      </c>
      <c r="I312">
        <f t="shared" si="30"/>
        <v>-6.0817056914745118</v>
      </c>
      <c r="K312">
        <f t="shared" si="31"/>
        <v>-0.79914126147588083</v>
      </c>
      <c r="M312">
        <f t="shared" si="32"/>
        <v>-0.79914126147588083</v>
      </c>
      <c r="N312" s="13">
        <f t="shared" si="33"/>
        <v>1.5153930800387331E-3</v>
      </c>
      <c r="O312" s="13">
        <v>1</v>
      </c>
    </row>
    <row r="313" spans="4:15" x14ac:dyDescent="0.4">
      <c r="D313" s="6">
        <v>4.8800000000000097</v>
      </c>
      <c r="E313" s="7">
        <f t="shared" si="28"/>
        <v>-8.8814515211591311E-2</v>
      </c>
      <c r="G313">
        <f t="shared" si="29"/>
        <v>5.7730901322147057</v>
      </c>
      <c r="H313" s="10">
        <f t="shared" si="34"/>
        <v>-0.75101554062921605</v>
      </c>
      <c r="I313">
        <f t="shared" si="30"/>
        <v>-6.0081243250337284</v>
      </c>
      <c r="K313">
        <f t="shared" si="31"/>
        <v>-0.79016355638253943</v>
      </c>
      <c r="M313">
        <f t="shared" si="32"/>
        <v>-0.79016355638253943</v>
      </c>
      <c r="N313" s="13">
        <f t="shared" si="33"/>
        <v>1.5325671374224559E-3</v>
      </c>
      <c r="O313" s="13">
        <v>1</v>
      </c>
    </row>
    <row r="314" spans="4:15" x14ac:dyDescent="0.4">
      <c r="D314" s="6">
        <v>4.9000000000000101</v>
      </c>
      <c r="E314" s="7">
        <f t="shared" si="28"/>
        <v>-8.7738992704011962E-2</v>
      </c>
      <c r="G314">
        <f t="shared" si="29"/>
        <v>5.7866572300241756</v>
      </c>
      <c r="H314" s="10">
        <f t="shared" si="34"/>
        <v>-0.74192092230512507</v>
      </c>
      <c r="I314">
        <f t="shared" si="30"/>
        <v>-5.9353673784410006</v>
      </c>
      <c r="K314">
        <f t="shared" si="31"/>
        <v>-0.78128653946497617</v>
      </c>
      <c r="M314">
        <f t="shared" si="32"/>
        <v>-0.78128653946497617</v>
      </c>
      <c r="N314" s="13">
        <f t="shared" si="33"/>
        <v>1.5496518143759631E-3</v>
      </c>
      <c r="O314" s="13">
        <v>1</v>
      </c>
    </row>
    <row r="315" spans="4:15" x14ac:dyDescent="0.4">
      <c r="D315" s="6">
        <v>4.9200000000000097</v>
      </c>
      <c r="E315" s="7">
        <f t="shared" si="28"/>
        <v>-8.6675532121694876E-2</v>
      </c>
      <c r="G315">
        <f t="shared" si="29"/>
        <v>5.8002243278336456</v>
      </c>
      <c r="H315" s="10">
        <f t="shared" si="34"/>
        <v>-0.73292829962105188</v>
      </c>
      <c r="I315">
        <f t="shared" si="30"/>
        <v>-5.8634263969684151</v>
      </c>
      <c r="K315">
        <f t="shared" si="31"/>
        <v>-0.77250909731086959</v>
      </c>
      <c r="M315">
        <f t="shared" si="32"/>
        <v>-0.77250909731086959</v>
      </c>
      <c r="N315" s="13">
        <f t="shared" si="33"/>
        <v>1.5666395457622786E-3</v>
      </c>
      <c r="O315" s="13">
        <v>1</v>
      </c>
    </row>
    <row r="316" spans="4:15" x14ac:dyDescent="0.4">
      <c r="D316" s="6">
        <v>4.9400000000000004</v>
      </c>
      <c r="E316" s="7">
        <f t="shared" si="28"/>
        <v>-8.5624009670686785E-2</v>
      </c>
      <c r="G316">
        <f t="shared" si="29"/>
        <v>5.8137914256431085</v>
      </c>
      <c r="H316" s="10">
        <f t="shared" si="34"/>
        <v>-0.72403662577532746</v>
      </c>
      <c r="I316">
        <f t="shared" si="30"/>
        <v>-5.7922930062026197</v>
      </c>
      <c r="K316">
        <f t="shared" si="31"/>
        <v>-0.76383012817611984</v>
      </c>
      <c r="M316">
        <f t="shared" si="32"/>
        <v>-0.76383012817611984</v>
      </c>
      <c r="N316" s="13">
        <f t="shared" si="33"/>
        <v>1.5835228333218689E-3</v>
      </c>
      <c r="O316" s="13">
        <v>1</v>
      </c>
    </row>
    <row r="317" spans="4:15" x14ac:dyDescent="0.4">
      <c r="D317" s="6">
        <v>4.9600000000000097</v>
      </c>
      <c r="E317" s="7">
        <f t="shared" si="28"/>
        <v>-8.458430273300975E-2</v>
      </c>
      <c r="G317">
        <f t="shared" si="29"/>
        <v>5.8273585234525864</v>
      </c>
      <c r="H317" s="10">
        <f t="shared" si="34"/>
        <v>-0.71524486391033049</v>
      </c>
      <c r="I317">
        <f t="shared" si="30"/>
        <v>-5.7219589112826439</v>
      </c>
      <c r="K317">
        <f t="shared" si="31"/>
        <v>-0.75524854188519164</v>
      </c>
      <c r="M317">
        <f t="shared" si="32"/>
        <v>-0.75524854188519164</v>
      </c>
      <c r="N317" s="13">
        <f t="shared" si="33"/>
        <v>1.6002942515163912E-3</v>
      </c>
      <c r="O317" s="13">
        <v>1</v>
      </c>
    </row>
    <row r="318" spans="4:15" x14ac:dyDescent="0.4">
      <c r="D318" s="6">
        <v>4.9800000000000102</v>
      </c>
      <c r="E318" s="7">
        <f t="shared" si="28"/>
        <v>-8.3556289855508642E-2</v>
      </c>
      <c r="G318">
        <f t="shared" si="29"/>
        <v>5.8409256212620564</v>
      </c>
      <c r="H318" s="10">
        <f t="shared" si="34"/>
        <v>-0.706551987018181</v>
      </c>
      <c r="I318">
        <f t="shared" si="30"/>
        <v>-5.652415896145448</v>
      </c>
      <c r="K318">
        <f t="shared" si="31"/>
        <v>-0.74676325973158131</v>
      </c>
      <c r="M318">
        <f t="shared" si="32"/>
        <v>-0.74676325973158131</v>
      </c>
      <c r="N318" s="13">
        <f t="shared" si="33"/>
        <v>1.6169464532314519E-3</v>
      </c>
      <c r="O318" s="13">
        <v>1</v>
      </c>
    </row>
    <row r="319" spans="4:15" x14ac:dyDescent="0.4">
      <c r="D319" s="6">
        <v>5.0000000000000098</v>
      </c>
      <c r="E319" s="7">
        <f t="shared" si="28"/>
        <v>-8.253985073879648E-2</v>
      </c>
      <c r="G319">
        <f t="shared" si="29"/>
        <v>5.8544927190715264</v>
      </c>
      <c r="H319" s="10">
        <f t="shared" si="34"/>
        <v>-0.69795697784726296</v>
      </c>
      <c r="I319">
        <f t="shared" si="30"/>
        <v>-5.5836558227781037</v>
      </c>
      <c r="K319">
        <f t="shared" si="31"/>
        <v>-0.73837321437827708</v>
      </c>
      <c r="M319">
        <f t="shared" si="32"/>
        <v>-0.73837321437827708</v>
      </c>
      <c r="N319" s="13">
        <f t="shared" si="33"/>
        <v>1.63347217533088E-3</v>
      </c>
      <c r="O319" s="13">
        <v>1</v>
      </c>
    </row>
    <row r="320" spans="4:15" x14ac:dyDescent="0.4">
      <c r="D320" s="6">
        <v>5.0199999999999996</v>
      </c>
      <c r="E320" s="7">
        <f t="shared" si="28"/>
        <v>-8.1534866226314812E-2</v>
      </c>
      <c r="G320">
        <f t="shared" si="29"/>
        <v>5.8680598168809892</v>
      </c>
      <c r="H320" s="10">
        <f t="shared" si="34"/>
        <v>-0.68945882880971809</v>
      </c>
      <c r="I320">
        <f t="shared" si="30"/>
        <v>-5.5156706304777448</v>
      </c>
      <c r="K320">
        <f t="shared" si="31"/>
        <v>-0.73007734975841099</v>
      </c>
      <c r="M320">
        <f t="shared" si="32"/>
        <v>-0.73007734975841099</v>
      </c>
      <c r="N320" s="13">
        <f t="shared" si="33"/>
        <v>1.6498642440594033E-3</v>
      </c>
      <c r="O320" s="13">
        <v>1</v>
      </c>
    </row>
    <row r="321" spans="4:15" x14ac:dyDescent="0.4">
      <c r="D321" s="6">
        <v>5.0400000000000098</v>
      </c>
      <c r="E321" s="7">
        <f t="shared" si="28"/>
        <v>-8.0541218293496281E-2</v>
      </c>
      <c r="G321">
        <f t="shared" si="29"/>
        <v>5.8816269146904654</v>
      </c>
      <c r="H321" s="10">
        <f t="shared" si="34"/>
        <v>-0.68105654188980447</v>
      </c>
      <c r="I321">
        <f t="shared" si="30"/>
        <v>-5.4484523351184357</v>
      </c>
      <c r="K321">
        <f t="shared" si="31"/>
        <v>-0.72187462097600641</v>
      </c>
      <c r="M321">
        <f t="shared" si="32"/>
        <v>-0.72187462097600641</v>
      </c>
      <c r="N321" s="13">
        <f t="shared" si="33"/>
        <v>1.6661155802874363E-3</v>
      </c>
      <c r="O321" s="13">
        <v>1</v>
      </c>
    </row>
    <row r="322" spans="4:15" x14ac:dyDescent="0.4">
      <c r="D322" s="6">
        <v>5.0600000000000103</v>
      </c>
      <c r="E322" s="7">
        <f t="shared" si="28"/>
        <v>-7.9558790037042831E-2</v>
      </c>
      <c r="G322">
        <f t="shared" si="29"/>
        <v>5.8951940124999371</v>
      </c>
      <c r="H322" s="10">
        <f t="shared" si="34"/>
        <v>-0.6727491285532341</v>
      </c>
      <c r="I322">
        <f t="shared" si="30"/>
        <v>-5.3819930284258728</v>
      </c>
      <c r="K322">
        <f t="shared" si="31"/>
        <v>-0.71376399420696901</v>
      </c>
      <c r="M322">
        <f t="shared" si="32"/>
        <v>-0.71376399420696901</v>
      </c>
      <c r="N322" s="13">
        <f t="shared" si="33"/>
        <v>1.6822192045939236E-3</v>
      </c>
      <c r="O322" s="13">
        <v>1</v>
      </c>
    </row>
    <row r="323" spans="4:15" x14ac:dyDescent="0.4">
      <c r="D323" s="6">
        <v>5.0800000000000098</v>
      </c>
      <c r="E323" s="7">
        <f t="shared" si="28"/>
        <v>-7.8587465664301567E-2</v>
      </c>
      <c r="G323">
        <f t="shared" si="29"/>
        <v>5.9087611103094062</v>
      </c>
      <c r="H323" s="10">
        <f t="shared" si="34"/>
        <v>-0.66453560965733405</v>
      </c>
      <c r="I323">
        <f t="shared" si="30"/>
        <v>-5.3162848772586724</v>
      </c>
      <c r="K323">
        <f t="shared" si="31"/>
        <v>-0.70574444660020863</v>
      </c>
      <c r="M323">
        <f t="shared" si="32"/>
        <v>-0.70574444660020863</v>
      </c>
      <c r="N323" s="13">
        <f t="shared" si="33"/>
        <v>1.698168242184425E-3</v>
      </c>
      <c r="O323" s="13">
        <v>1</v>
      </c>
    </row>
    <row r="324" spans="4:15" x14ac:dyDescent="0.4">
      <c r="D324" s="6">
        <v>5.0999999999999996</v>
      </c>
      <c r="E324" s="7">
        <f t="shared" si="28"/>
        <v>-7.7627130482756129E-2</v>
      </c>
      <c r="G324">
        <f t="shared" si="29"/>
        <v>5.92232820811887</v>
      </c>
      <c r="H324" s="10">
        <f t="shared" si="34"/>
        <v>-0.65641501536218583</v>
      </c>
      <c r="I324">
        <f t="shared" si="30"/>
        <v>-5.2513201228974866</v>
      </c>
      <c r="K324">
        <f t="shared" si="31"/>
        <v>-0.69781496617905237</v>
      </c>
      <c r="M324">
        <f t="shared" si="32"/>
        <v>-0.69781496617905237</v>
      </c>
      <c r="N324" s="13">
        <f t="shared" si="33"/>
        <v>1.7139559276389683E-3</v>
      </c>
      <c r="O324" s="13">
        <v>1</v>
      </c>
    </row>
    <row r="325" spans="4:15" x14ac:dyDescent="0.4">
      <c r="D325" s="6">
        <v>5.1200000000000099</v>
      </c>
      <c r="E325" s="7">
        <f t="shared" si="28"/>
        <v>-7.6677670889619923E-2</v>
      </c>
      <c r="G325">
        <f t="shared" si="29"/>
        <v>5.9358953059283461</v>
      </c>
      <c r="H325" s="10">
        <f t="shared" si="34"/>
        <v>-0.64838638504262602</v>
      </c>
      <c r="I325">
        <f t="shared" si="30"/>
        <v>-5.1870910803410082</v>
      </c>
      <c r="K325">
        <f t="shared" si="31"/>
        <v>-0.68997455174287825</v>
      </c>
      <c r="M325">
        <f t="shared" si="32"/>
        <v>-0.68997455174287825</v>
      </c>
      <c r="N325" s="13">
        <f t="shared" si="33"/>
        <v>1.7295756094879682E-3</v>
      </c>
      <c r="O325" s="13">
        <v>1</v>
      </c>
    </row>
    <row r="326" spans="4:15" x14ac:dyDescent="0.4">
      <c r="D326" s="6">
        <v>5.1400000000000103</v>
      </c>
      <c r="E326" s="7">
        <f t="shared" si="28"/>
        <v>-7.5738974361543754E-2</v>
      </c>
      <c r="G326">
        <f t="shared" si="29"/>
        <v>5.9494624037378161</v>
      </c>
      <c r="H326" s="10">
        <f t="shared" si="34"/>
        <v>-0.64044876720121402</v>
      </c>
      <c r="I326">
        <f t="shared" si="30"/>
        <v>-5.1235901376097122</v>
      </c>
      <c r="K326">
        <f t="shared" si="31"/>
        <v>-0.68222221276909123</v>
      </c>
      <c r="M326">
        <f t="shared" si="32"/>
        <v>-0.68222221276909123</v>
      </c>
      <c r="N326" s="13">
        <f t="shared" si="33"/>
        <v>1.7450207546124E-3</v>
      </c>
      <c r="O326" s="13">
        <v>1</v>
      </c>
    </row>
    <row r="327" spans="4:15" x14ac:dyDescent="0.4">
      <c r="D327" s="6">
        <v>5.1600000000000099</v>
      </c>
      <c r="E327" s="7">
        <f t="shared" si="28"/>
        <v>-7.4810929444420915E-2</v>
      </c>
      <c r="G327">
        <f t="shared" si="29"/>
        <v>5.9630295015472869</v>
      </c>
      <c r="H327" s="10">
        <f t="shared" si="34"/>
        <v>-0.63260121938202318</v>
      </c>
      <c r="I327">
        <f t="shared" si="30"/>
        <v>-5.0608097550561855</v>
      </c>
      <c r="K327">
        <f t="shared" si="31"/>
        <v>-0.6745569693153326</v>
      </c>
      <c r="M327">
        <f t="shared" si="32"/>
        <v>-0.6745569693153326</v>
      </c>
      <c r="N327" s="13">
        <f t="shared" si="33"/>
        <v>1.7602849524663931E-3</v>
      </c>
      <c r="O327" s="13">
        <v>1</v>
      </c>
    </row>
    <row r="328" spans="4:15" x14ac:dyDescent="0.4">
      <c r="D328" s="6">
        <v>5.1800000000000104</v>
      </c>
      <c r="E328" s="7">
        <f t="shared" si="28"/>
        <v>-7.3893425743305249E-2</v>
      </c>
      <c r="G328">
        <f t="shared" si="29"/>
        <v>5.9765965993567569</v>
      </c>
      <c r="H328" s="10">
        <f t="shared" si="34"/>
        <v>-0.62484280808538917</v>
      </c>
      <c r="I328">
        <f t="shared" si="30"/>
        <v>-4.9987424646831133</v>
      </c>
      <c r="K328">
        <f t="shared" si="31"/>
        <v>-0.66697785192208059</v>
      </c>
      <c r="M328">
        <f t="shared" si="32"/>
        <v>-0.66697785192208059</v>
      </c>
      <c r="N328" s="13">
        <f t="shared" si="33"/>
        <v>1.7753619191199078E-3</v>
      </c>
      <c r="O328" s="13">
        <v>1</v>
      </c>
    </row>
    <row r="329" spans="4:15" x14ac:dyDescent="0.4">
      <c r="D329" s="6">
        <v>5.2000000000000099</v>
      </c>
      <c r="E329" s="7">
        <f t="shared" si="28"/>
        <v>-7.2986353912432869E-2</v>
      </c>
      <c r="G329">
        <f t="shared" si="29"/>
        <v>5.9901636971662269</v>
      </c>
      <c r="H329" s="10">
        <f t="shared" si="34"/>
        <v>-0.6171726086835323</v>
      </c>
      <c r="I329">
        <f t="shared" si="30"/>
        <v>-4.9373808694682584</v>
      </c>
      <c r="K329">
        <f t="shared" si="31"/>
        <v>-0.65948390151557523</v>
      </c>
      <c r="M329">
        <f t="shared" si="32"/>
        <v>-0.65948390151557523</v>
      </c>
      <c r="N329" s="13">
        <f t="shared" si="33"/>
        <v>1.7902455011188879E-3</v>
      </c>
      <c r="O329" s="13">
        <v>1</v>
      </c>
    </row>
    <row r="330" spans="4:15" x14ac:dyDescent="0.4">
      <c r="D330" s="6">
        <v>5.2200000000000104</v>
      </c>
      <c r="E330" s="7">
        <f t="shared" si="28"/>
        <v>-7.2089605645348803E-2</v>
      </c>
      <c r="G330">
        <f t="shared" si="29"/>
        <v>6.0037307949756977</v>
      </c>
      <c r="H330" s="10">
        <f t="shared" si="34"/>
        <v>-0.60958970533706935</v>
      </c>
      <c r="I330">
        <f t="shared" si="30"/>
        <v>-4.8767176426965548</v>
      </c>
      <c r="K330">
        <f t="shared" si="31"/>
        <v>-0.65207416931112494</v>
      </c>
      <c r="M330">
        <f t="shared" si="32"/>
        <v>-0.65207416931112494</v>
      </c>
      <c r="N330" s="13">
        <f t="shared" si="33"/>
        <v>1.8049296791628269E-3</v>
      </c>
      <c r="O330" s="13">
        <v>1</v>
      </c>
    </row>
    <row r="331" spans="4:15" x14ac:dyDescent="0.4">
      <c r="D331" s="6">
        <v>5.24000000000001</v>
      </c>
      <c r="E331" s="7">
        <f t="shared" si="28"/>
        <v>-7.1203073665138811E-2</v>
      </c>
      <c r="G331">
        <f t="shared" si="29"/>
        <v>6.0172978927851668</v>
      </c>
      <c r="H331" s="10">
        <f t="shared" si="34"/>
        <v>-0.60209319091241376</v>
      </c>
      <c r="I331">
        <f t="shared" si="30"/>
        <v>-4.81674552729931</v>
      </c>
      <c r="K331">
        <f t="shared" si="31"/>
        <v>-0.64474771671680586</v>
      </c>
      <c r="M331">
        <f t="shared" si="32"/>
        <v>-0.64474771671680586</v>
      </c>
      <c r="N331" s="13">
        <f t="shared" si="33"/>
        <v>1.8194085715975521E-3</v>
      </c>
      <c r="O331" s="13">
        <v>1</v>
      </c>
    </row>
    <row r="332" spans="4:15" x14ac:dyDescent="0.4">
      <c r="D332" s="6">
        <v>5.2600000000000096</v>
      </c>
      <c r="E332" s="7">
        <f t="shared" si="28"/>
        <v>-7.0326651714764765E-2</v>
      </c>
      <c r="G332">
        <f t="shared" si="29"/>
        <v>6.0308649905946377</v>
      </c>
      <c r="H332" s="10">
        <f t="shared" si="34"/>
        <v>-0.59468216690005082</v>
      </c>
      <c r="I332">
        <f t="shared" si="30"/>
        <v>-4.7574573352004066</v>
      </c>
      <c r="K332">
        <f t="shared" si="31"/>
        <v>-0.63750361523756371</v>
      </c>
      <c r="M332">
        <f t="shared" si="32"/>
        <v>-0.63750361523756371</v>
      </c>
      <c r="N332" s="13">
        <f t="shared" si="33"/>
        <v>1.8336764377222855E-3</v>
      </c>
      <c r="O332" s="13">
        <v>1</v>
      </c>
    </row>
    <row r="333" spans="4:15" x14ac:dyDescent="0.4">
      <c r="D333" s="6">
        <v>5.28000000000001</v>
      </c>
      <c r="E333" s="7">
        <f t="shared" si="28"/>
        <v>-6.9460234547503372E-2</v>
      </c>
      <c r="G333">
        <f t="shared" si="29"/>
        <v>6.0444320884041076</v>
      </c>
      <c r="H333" s="10">
        <f t="shared" si="34"/>
        <v>-0.58735574333368856</v>
      </c>
      <c r="I333">
        <f t="shared" si="30"/>
        <v>-4.6988459466695085</v>
      </c>
      <c r="K333">
        <f t="shared" si="31"/>
        <v>-0.63034094637975868</v>
      </c>
      <c r="M333">
        <f t="shared" si="32"/>
        <v>-0.63034094637975868</v>
      </c>
      <c r="N333" s="13">
        <f t="shared" si="33"/>
        <v>1.8477276809118759E-3</v>
      </c>
      <c r="O333" s="13">
        <v>1</v>
      </c>
    </row>
    <row r="334" spans="4:15" x14ac:dyDescent="0.4">
      <c r="D334" s="6">
        <v>5.3000000000000096</v>
      </c>
      <c r="E334" s="7">
        <f t="shared" si="28"/>
        <v>-6.8603717917487567E-2</v>
      </c>
      <c r="G334">
        <f t="shared" si="29"/>
        <v>6.0579991862135776</v>
      </c>
      <c r="H334" s="10">
        <f t="shared" si="34"/>
        <v>-0.58011303871027486</v>
      </c>
      <c r="I334">
        <f t="shared" si="30"/>
        <v>-4.6409043096821989</v>
      </c>
      <c r="K334">
        <f t="shared" si="31"/>
        <v>-0.62325880155613922</v>
      </c>
      <c r="M334">
        <f t="shared" si="32"/>
        <v>-0.62325880155613922</v>
      </c>
      <c r="N334" s="13">
        <f t="shared" si="33"/>
        <v>1.8615568515515689E-3</v>
      </c>
      <c r="O334" s="13">
        <v>1</v>
      </c>
    </row>
    <row r="335" spans="4:15" x14ac:dyDescent="0.4">
      <c r="D335" s="6">
        <v>5.3200000000000101</v>
      </c>
      <c r="E335" s="7">
        <f t="shared" si="28"/>
        <v>-6.7756998570349003E-2</v>
      </c>
      <c r="G335">
        <f t="shared" si="29"/>
        <v>6.0715662840230467</v>
      </c>
      <c r="H335" s="10">
        <f t="shared" si="34"/>
        <v>-0.57295317991087114</v>
      </c>
      <c r="I335">
        <f t="shared" si="30"/>
        <v>-4.5836254392869691</v>
      </c>
      <c r="K335">
        <f t="shared" si="31"/>
        <v>-0.61625628199128724</v>
      </c>
      <c r="M335">
        <f t="shared" si="32"/>
        <v>-0.61625628199128724</v>
      </c>
      <c r="N335" s="13">
        <f t="shared" si="33"/>
        <v>1.8751586497869372E-3</v>
      </c>
      <c r="O335" s="13">
        <v>1</v>
      </c>
    </row>
    <row r="336" spans="4:15" x14ac:dyDescent="0.4">
      <c r="D336" s="6">
        <v>5.3400000000000096</v>
      </c>
      <c r="E336" s="7">
        <f t="shared" si="28"/>
        <v>-6.6919974233962051E-2</v>
      </c>
      <c r="G336">
        <f t="shared" si="29"/>
        <v>6.0851333818325166</v>
      </c>
      <c r="H336" s="10">
        <f t="shared" si="34"/>
        <v>-0.56587530212238302</v>
      </c>
      <c r="I336">
        <f t="shared" si="30"/>
        <v>-4.5270024169790641</v>
      </c>
      <c r="K336">
        <f t="shared" si="31"/>
        <v>-0.60933249862753391</v>
      </c>
      <c r="M336">
        <f t="shared" si="32"/>
        <v>-0.60933249862753391</v>
      </c>
      <c r="N336" s="13">
        <f t="shared" si="33"/>
        <v>1.8885279280872994E-3</v>
      </c>
      <c r="O336" s="13">
        <v>1</v>
      </c>
    </row>
    <row r="337" spans="4:15" x14ac:dyDescent="0.4">
      <c r="D337" s="6">
        <v>5.3600000000000101</v>
      </c>
      <c r="E337" s="7">
        <f t="shared" si="28"/>
        <v>-6.6092543609287013E-2</v>
      </c>
      <c r="G337">
        <f t="shared" si="29"/>
        <v>6.0987004796419875</v>
      </c>
      <c r="H337" s="10">
        <f t="shared" si="34"/>
        <v>-0.55887854876013099</v>
      </c>
      <c r="I337">
        <f t="shared" si="30"/>
        <v>-4.4710283900810479</v>
      </c>
      <c r="K337">
        <f t="shared" si="31"/>
        <v>-0.60248657203136491</v>
      </c>
      <c r="M337">
        <f t="shared" si="32"/>
        <v>-0.60248657203136491</v>
      </c>
      <c r="N337" s="13">
        <f t="shared" si="33"/>
        <v>1.901659693624479E-3</v>
      </c>
      <c r="O337" s="13">
        <v>1</v>
      </c>
    </row>
    <row r="338" spans="4:15" x14ac:dyDescent="0.4">
      <c r="D338" s="6">
        <v>5.3800000000000097</v>
      </c>
      <c r="E338" s="7">
        <f t="shared" si="28"/>
        <v>-6.5274606361313076E-2</v>
      </c>
      <c r="G338">
        <f t="shared" si="29"/>
        <v>6.1122675774514565</v>
      </c>
      <c r="H338" s="10">
        <f t="shared" si="34"/>
        <v>-0.55196207139126341</v>
      </c>
      <c r="I338">
        <f t="shared" si="30"/>
        <v>-4.4156965711301073</v>
      </c>
      <c r="K338">
        <f t="shared" si="31"/>
        <v>-0.59571763230033081</v>
      </c>
      <c r="M338">
        <f t="shared" si="32"/>
        <v>-0.59571763230033081</v>
      </c>
      <c r="N338" s="13">
        <f t="shared" si="33"/>
        <v>1.9145491104671074E-3</v>
      </c>
      <c r="O338" s="13">
        <v>1</v>
      </c>
    </row>
    <row r="339" spans="4:15" x14ac:dyDescent="0.4">
      <c r="D339" s="6">
        <v>5.4000000000000101</v>
      </c>
      <c r="E339" s="7">
        <f t="shared" ref="E339:E402" si="35">-(1+D339+$E$5*D339^3)*EXP(-D339)</f>
        <v>-6.4466063110098726E-2</v>
      </c>
      <c r="G339">
        <f t="shared" si="29"/>
        <v>6.1258346752609274</v>
      </c>
      <c r="H339" s="10">
        <f t="shared" si="34"/>
        <v>-0.54512502965899479</v>
      </c>
      <c r="I339">
        <f t="shared" si="30"/>
        <v>-4.3610002372719583</v>
      </c>
      <c r="K339">
        <f t="shared" si="31"/>
        <v>-0.5890248189704661</v>
      </c>
      <c r="M339">
        <f t="shared" si="32"/>
        <v>-0.5890248189704661</v>
      </c>
      <c r="N339" s="13">
        <f t="shared" si="33"/>
        <v>1.9271915015915712E-3</v>
      </c>
      <c r="O339" s="13">
        <v>1</v>
      </c>
    </row>
    <row r="340" spans="4:15" x14ac:dyDescent="0.4">
      <c r="D340" s="6">
        <v>5.4200000000000097</v>
      </c>
      <c r="E340" s="7">
        <f t="shared" si="35"/>
        <v>-6.3666815421909828E-2</v>
      </c>
      <c r="G340">
        <f t="shared" ref="G340:G403" si="36">$E$11*(D340/$E$12+1)</f>
        <v>6.1394017730703974</v>
      </c>
      <c r="H340" s="10">
        <f t="shared" si="34"/>
        <v>-0.5383665912076695</v>
      </c>
      <c r="I340">
        <f t="shared" ref="I340:I403" si="37">H340*$E$6</f>
        <v>-4.306932729661356</v>
      </c>
      <c r="K340">
        <f t="shared" ref="K340:K403" si="38">$L$9*$L$6*EXP(-$L$4*(G340/$L$10-1))+6*$L$6*EXP(-$L$4*(2/SQRT(3)*G340/$L$10-1))+12*$L$6*EXP(-$L$4*(SQRT(2)*2/SQRT(3)*G340/$L$10-1))+24*$L$6*EXP(-$L$4*(SQRT(11)/2*2/SQRT(3)*G340/$L$10-1))-SQRT($L$9*$L$7^2*EXP(-2*$L$5*(G340/$L$10-1))+6*$L$7^2*EXP(-2*$L$5*(2/SQRT(3)*G340/$L$10-1))+12*$L$7^2*EXP(-2*$L$5*(SQRT(2)*2/SQRT(3)*G340/$L$10-1))+24*$L$7^2*EXP(-2*$L$5*(SQRT(11)/2*2/SQRT(3)*G340/$L$10-1)))</f>
        <v>-0.5824072809242441</v>
      </c>
      <c r="M340">
        <f t="shared" ref="M340:M403" si="39">$L$9*$O$6*EXP(-$O$4*(G340/$L$10-1))+6*$O$6*EXP(-$O$4*(2/SQRT(3)*G340/$L$10-1))+12*$O$6*EXP(-$O$4*(SQRT(2)*2/SQRT(3)*G340/$L$10-1))+24*$O$6*EXP(-$O$4*(SQRT(11)/2*2/SQRT(3)*G340/$L$10-1))-SQRT($L$9*$O$7^2*EXP(-2*$O$5*(G340/$L$10-1))+6*$O$7^2*EXP(-2*$O$5*(2/SQRT(3)*G340/$L$10-1))+12*$O$7^2*EXP(-2*$O$5*(SQRT(2)*2/SQRT(3)*G340/$L$10-1))+24*$O$7^2*EXP(-2*$O$5*(SQRT(11)/2*2/SQRT(3)*G340/$L$10-1)))</f>
        <v>-0.5824072809242441</v>
      </c>
      <c r="N340" s="13">
        <f t="shared" ref="N340:N403" si="40">(M340-H340)^2*O340</f>
        <v>1.9395823507115995E-3</v>
      </c>
      <c r="O340" s="13">
        <v>1</v>
      </c>
    </row>
    <row r="341" spans="4:15" x14ac:dyDescent="0.4">
      <c r="D341" s="6">
        <v>5.4400000000000102</v>
      </c>
      <c r="E341" s="7">
        <f t="shared" si="35"/>
        <v>-6.2876765800453399E-2</v>
      </c>
      <c r="G341">
        <f t="shared" si="36"/>
        <v>6.1529688708798673</v>
      </c>
      <c r="H341" s="10">
        <f t="shared" ref="H341:H404" si="41">-(-$B$4)*(1+D341+$E$5*D341^3)*EXP(-D341)</f>
        <v>-0.53168593160863387</v>
      </c>
      <c r="I341">
        <f t="shared" si="37"/>
        <v>-4.2534874528690709</v>
      </c>
      <c r="K341">
        <f t="shared" si="38"/>
        <v>-0.57586417629906228</v>
      </c>
      <c r="M341">
        <f t="shared" si="39"/>
        <v>-0.57586417629906228</v>
      </c>
      <c r="N341" s="13">
        <f t="shared" si="40"/>
        <v>1.9517173039273663E-3</v>
      </c>
      <c r="O341" s="13">
        <v>1</v>
      </c>
    </row>
    <row r="342" spans="4:15" x14ac:dyDescent="0.4">
      <c r="D342" s="6">
        <v>5.4600000000000097</v>
      </c>
      <c r="E342" s="7">
        <f t="shared" si="35"/>
        <v>-6.2095817678206995E-2</v>
      </c>
      <c r="G342">
        <f t="shared" si="36"/>
        <v>6.1665359686893382</v>
      </c>
      <c r="H342" s="10">
        <f t="shared" si="41"/>
        <v>-0.52508223428691836</v>
      </c>
      <c r="I342">
        <f t="shared" si="37"/>
        <v>-4.2006578742953469</v>
      </c>
      <c r="K342">
        <f t="shared" si="38"/>
        <v>-0.56939467239627739</v>
      </c>
      <c r="M342">
        <f t="shared" si="39"/>
        <v>-0.56939467239627739</v>
      </c>
      <c r="N342" s="13">
        <f t="shared" si="40"/>
        <v>1.9635921711957747E-3</v>
      </c>
      <c r="O342" s="13">
        <v>1</v>
      </c>
    </row>
    <row r="343" spans="4:15" x14ac:dyDescent="0.4">
      <c r="D343" s="6">
        <v>5.4800000000000102</v>
      </c>
      <c r="E343" s="7">
        <f t="shared" si="35"/>
        <v>-6.1323875407841733E-2</v>
      </c>
      <c r="G343">
        <f t="shared" si="36"/>
        <v>6.1801030664988081</v>
      </c>
      <c r="H343" s="10">
        <f t="shared" si="41"/>
        <v>-0.51855469044870972</v>
      </c>
      <c r="I343">
        <f t="shared" si="37"/>
        <v>-4.1484375235896778</v>
      </c>
      <c r="K343">
        <f t="shared" si="38"/>
        <v>-0.56299794559080218</v>
      </c>
      <c r="M343">
        <f t="shared" si="39"/>
        <v>-0.56299794559080218</v>
      </c>
      <c r="N343" s="13">
        <f t="shared" si="40"/>
        <v>1.9752029276251283E-3</v>
      </c>
      <c r="O343" s="13">
        <v>1</v>
      </c>
    </row>
    <row r="344" spans="4:15" x14ac:dyDescent="0.4">
      <c r="D344" s="6">
        <v>5.5000000000000098</v>
      </c>
      <c r="E344" s="7">
        <f t="shared" si="35"/>
        <v>-6.0560844253739018E-2</v>
      </c>
      <c r="G344">
        <f t="shared" si="36"/>
        <v>6.1936701643082781</v>
      </c>
      <c r="H344" s="10">
        <f t="shared" si="41"/>
        <v>-0.51210249900961713</v>
      </c>
      <c r="I344">
        <f t="shared" si="37"/>
        <v>-4.096819992076937</v>
      </c>
      <c r="K344">
        <f t="shared" si="38"/>
        <v>-0.55667318124126319</v>
      </c>
      <c r="M344">
        <f t="shared" si="39"/>
        <v>-0.55667318124126319</v>
      </c>
      <c r="N344" s="13">
        <f t="shared" si="40"/>
        <v>1.9865457145943699E-3</v>
      </c>
      <c r="O344" s="13">
        <v>1</v>
      </c>
    </row>
    <row r="345" spans="4:15" x14ac:dyDescent="0.4">
      <c r="D345" s="6">
        <v>5.5200000000000102</v>
      </c>
      <c r="E345" s="7">
        <f t="shared" si="35"/>
        <v>-5.980663038359859E-2</v>
      </c>
      <c r="G345">
        <f t="shared" si="36"/>
        <v>6.207237262117749</v>
      </c>
      <c r="H345" s="10">
        <f t="shared" si="41"/>
        <v>-0.50572486652370963</v>
      </c>
      <c r="I345">
        <f t="shared" si="37"/>
        <v>-4.045798932189677</v>
      </c>
      <c r="K345">
        <f t="shared" si="38"/>
        <v>-0.55041957360073901</v>
      </c>
      <c r="M345">
        <f t="shared" si="39"/>
        <v>-0.55041957360073901</v>
      </c>
      <c r="N345" s="13">
        <f t="shared" si="40"/>
        <v>1.9976168407014605E-3</v>
      </c>
      <c r="O345" s="13">
        <v>1</v>
      </c>
    </row>
    <row r="346" spans="4:15" x14ac:dyDescent="0.4">
      <c r="D346" s="6">
        <v>5.5400000000000098</v>
      </c>
      <c r="E346" s="7">
        <f t="shared" si="35"/>
        <v>-5.9061140860138243E-2</v>
      </c>
      <c r="G346">
        <f t="shared" si="36"/>
        <v>6.220804359927218</v>
      </c>
      <c r="H346" s="10">
        <f t="shared" si="41"/>
        <v>-0.49942100711332893</v>
      </c>
      <c r="I346">
        <f t="shared" si="37"/>
        <v>-3.9953680569066314</v>
      </c>
      <c r="K346">
        <f t="shared" si="38"/>
        <v>-0.54423632572808167</v>
      </c>
      <c r="M346">
        <f t="shared" si="39"/>
        <v>-0.54423632572808167</v>
      </c>
      <c r="N346" s="13">
        <f t="shared" si="40"/>
        <v>2.0084127825418037E-3</v>
      </c>
      <c r="O346" s="13">
        <v>1</v>
      </c>
    </row>
    <row r="347" spans="4:15" x14ac:dyDescent="0.4">
      <c r="D347" s="6">
        <v>5.5600000000000103</v>
      </c>
      <c r="E347" s="7">
        <f t="shared" si="35"/>
        <v>-5.8324283632882924E-2</v>
      </c>
      <c r="G347">
        <f t="shared" si="36"/>
        <v>6.2343714577366889</v>
      </c>
      <c r="H347" s="10">
        <f t="shared" si="41"/>
        <v>-0.49319014239965797</v>
      </c>
      <c r="I347">
        <f t="shared" si="37"/>
        <v>-3.9455211391972638</v>
      </c>
      <c r="K347">
        <f t="shared" si="38"/>
        <v>-0.53812264939982335</v>
      </c>
      <c r="M347">
        <f t="shared" si="39"/>
        <v>-0.53812264939982335</v>
      </c>
      <c r="N347" s="13">
        <f t="shared" si="40"/>
        <v>2.0189301853199108E-3</v>
      </c>
      <c r="O347" s="13">
        <v>1</v>
      </c>
    </row>
    <row r="348" spans="4:15" x14ac:dyDescent="0.4">
      <c r="D348" s="6">
        <v>5.5800000000000098</v>
      </c>
      <c r="E348" s="7">
        <f t="shared" si="35"/>
        <v>-5.7595967530043091E-2</v>
      </c>
      <c r="G348">
        <f t="shared" si="36"/>
        <v>6.2479385555461571</v>
      </c>
      <c r="H348" s="10">
        <f t="shared" si="41"/>
        <v>-0.48703150143404433</v>
      </c>
      <c r="I348">
        <f t="shared" si="37"/>
        <v>-3.8962520114723547</v>
      </c>
      <c r="K348">
        <f t="shared" si="38"/>
        <v>-0.53207776502269122</v>
      </c>
      <c r="M348">
        <f t="shared" si="39"/>
        <v>-0.53207776502269122</v>
      </c>
      <c r="N348" s="13">
        <f t="shared" si="40"/>
        <v>2.0291658632978541E-3</v>
      </c>
      <c r="O348" s="13">
        <v>1</v>
      </c>
    </row>
    <row r="349" spans="4:15" x14ac:dyDescent="0.4">
      <c r="D349" s="6">
        <v>5.6000000000000103</v>
      </c>
      <c r="E349" s="7">
        <f t="shared" si="35"/>
        <v>-5.6876102250480294E-2</v>
      </c>
      <c r="G349">
        <f t="shared" si="36"/>
        <v>6.2615056533556288</v>
      </c>
      <c r="H349" s="10">
        <f t="shared" si="41"/>
        <v>-0.48094432063006132</v>
      </c>
      <c r="I349">
        <f t="shared" si="37"/>
        <v>-3.8475545650404905</v>
      </c>
      <c r="K349">
        <f t="shared" si="38"/>
        <v>-0.52610090154671418</v>
      </c>
      <c r="M349">
        <f t="shared" si="39"/>
        <v>-0.52610090154671418</v>
      </c>
      <c r="N349" s="13">
        <f t="shared" si="40"/>
        <v>2.039116800082218E-3</v>
      </c>
      <c r="O349" s="13">
        <v>1</v>
      </c>
    </row>
    <row r="350" spans="4:15" x14ac:dyDescent="0.4">
      <c r="D350" s="6">
        <v>5.6200000000000099</v>
      </c>
      <c r="E350" s="7">
        <f t="shared" si="35"/>
        <v>-5.6164598355760029E-2</v>
      </c>
      <c r="G350">
        <f t="shared" si="36"/>
        <v>6.2750727511650979</v>
      </c>
      <c r="H350" s="10">
        <f t="shared" si="41"/>
        <v>-0.47492784369630675</v>
      </c>
      <c r="I350">
        <f t="shared" si="37"/>
        <v>-3.799422749570454</v>
      </c>
      <c r="K350">
        <f t="shared" si="38"/>
        <v>-0.52019129637895278</v>
      </c>
      <c r="M350">
        <f t="shared" si="39"/>
        <v>-0.52019129637895278</v>
      </c>
      <c r="N350" s="13">
        <f t="shared" si="40"/>
        <v>2.0487801487541362E-3</v>
      </c>
      <c r="O350" s="13">
        <v>1</v>
      </c>
    </row>
    <row r="351" spans="4:15" x14ac:dyDescent="0.4">
      <c r="D351" s="6">
        <v>5.6400000000000103</v>
      </c>
      <c r="E351" s="7">
        <f t="shared" si="35"/>
        <v>-5.5461367262289459E-2</v>
      </c>
      <c r="G351">
        <f t="shared" si="36"/>
        <v>6.2886398489745678</v>
      </c>
      <c r="H351" s="10">
        <f t="shared" si="41"/>
        <v>-0.46898132156991962</v>
      </c>
      <c r="I351">
        <f t="shared" si="37"/>
        <v>-3.7518505725593569</v>
      </c>
      <c r="K351">
        <f t="shared" si="38"/>
        <v>-0.51434819529783182</v>
      </c>
      <c r="M351">
        <f t="shared" si="39"/>
        <v>-0.51434819529783182</v>
      </c>
      <c r="N351" s="13">
        <f t="shared" si="40"/>
        <v>2.0581532318443307E-3</v>
      </c>
      <c r="O351" s="13">
        <v>1</v>
      </c>
    </row>
    <row r="352" spans="4:15" x14ac:dyDescent="0.4">
      <c r="D352" s="6">
        <v>5.6600000000000099</v>
      </c>
      <c r="E352" s="7">
        <f t="shared" si="35"/>
        <v>-5.4766321233540263E-2</v>
      </c>
      <c r="G352">
        <f t="shared" si="36"/>
        <v>6.3022069467840387</v>
      </c>
      <c r="H352" s="10">
        <f t="shared" si="41"/>
        <v>-0.4631040123508165</v>
      </c>
      <c r="I352">
        <f t="shared" si="37"/>
        <v>-3.704832098806532</v>
      </c>
      <c r="K352">
        <f t="shared" si="38"/>
        <v>-0.50857085236810273</v>
      </c>
      <c r="M352">
        <f t="shared" si="39"/>
        <v>-0.50857085236810273</v>
      </c>
      <c r="N352" s="13">
        <f t="shared" si="40"/>
        <v>2.0672335411575011E-3</v>
      </c>
      <c r="O352" s="13">
        <v>1</v>
      </c>
    </row>
    <row r="353" spans="4:15" x14ac:dyDescent="0.4">
      <c r="D353" s="6">
        <v>5.6800000000000104</v>
      </c>
      <c r="E353" s="7">
        <f t="shared" si="35"/>
        <v>-5.4079373372354113E-2</v>
      </c>
      <c r="G353">
        <f t="shared" si="36"/>
        <v>6.3157740445935087</v>
      </c>
      <c r="H353" s="10">
        <f t="shared" si="41"/>
        <v>-0.45729518123662632</v>
      </c>
      <c r="I353">
        <f t="shared" si="37"/>
        <v>-3.6583614498930106</v>
      </c>
      <c r="K353">
        <f t="shared" si="38"/>
        <v>-0.50285852985642687</v>
      </c>
      <c r="M353">
        <f t="shared" si="39"/>
        <v>-0.50285852985642687</v>
      </c>
      <c r="N353" s="13">
        <f t="shared" si="40"/>
        <v>2.0760187374494806E-3</v>
      </c>
      <c r="O353" s="13">
        <v>1</v>
      </c>
    </row>
    <row r="354" spans="4:15" x14ac:dyDescent="0.4">
      <c r="D354" s="6">
        <v>5.7000000000000099</v>
      </c>
      <c r="E354" s="7">
        <f t="shared" si="35"/>
        <v>-5.3400437613331062E-2</v>
      </c>
      <c r="G354">
        <f t="shared" si="36"/>
        <v>6.3293411424029786</v>
      </c>
      <c r="H354" s="10">
        <f t="shared" si="41"/>
        <v>-0.45155410045832745</v>
      </c>
      <c r="I354">
        <f t="shared" si="37"/>
        <v>-3.6124328036666196</v>
      </c>
      <c r="K354">
        <f t="shared" si="38"/>
        <v>-0.49721049814758733</v>
      </c>
      <c r="M354">
        <f t="shared" si="39"/>
        <v>-0.49721049814758733</v>
      </c>
      <c r="N354" s="13">
        <f t="shared" si="40"/>
        <v>2.0845066499598553E-3</v>
      </c>
      <c r="O354" s="13">
        <v>1</v>
      </c>
    </row>
    <row r="355" spans="4:15" x14ac:dyDescent="0.4">
      <c r="D355" s="6">
        <v>5.7200000000000104</v>
      </c>
      <c r="E355" s="7">
        <f t="shared" si="35"/>
        <v>-5.272942871529851E-2</v>
      </c>
      <c r="G355">
        <f t="shared" si="36"/>
        <v>6.3429082402124495</v>
      </c>
      <c r="H355" s="10">
        <f t="shared" si="41"/>
        <v>-0.4458800492165641</v>
      </c>
      <c r="I355">
        <f t="shared" si="37"/>
        <v>-3.5670403937325128</v>
      </c>
      <c r="K355">
        <f t="shared" si="38"/>
        <v>-0.49162603566133495</v>
      </c>
      <c r="M355">
        <f t="shared" si="39"/>
        <v>-0.49162603566133495</v>
      </c>
      <c r="N355" s="13">
        <f t="shared" si="40"/>
        <v>2.0926952758051581E-3</v>
      </c>
      <c r="O355" s="13">
        <v>1</v>
      </c>
    </row>
    <row r="356" spans="4:15" x14ac:dyDescent="0.4">
      <c r="D356" s="6">
        <v>5.74000000000001</v>
      </c>
      <c r="E356" s="7">
        <f t="shared" si="35"/>
        <v>-5.2066262253860671E-2</v>
      </c>
      <c r="G356">
        <f t="shared" si="36"/>
        <v>6.3564753380219186</v>
      </c>
      <c r="H356" s="10">
        <f t="shared" si="41"/>
        <v>-0.44027231361864583</v>
      </c>
      <c r="I356">
        <f t="shared" si="37"/>
        <v>-3.5221785089491666</v>
      </c>
      <c r="K356">
        <f t="shared" si="38"/>
        <v>-0.48610442876987187</v>
      </c>
      <c r="M356">
        <f t="shared" si="39"/>
        <v>-0.48610442876987187</v>
      </c>
      <c r="N356" s="13">
        <f t="shared" si="40"/>
        <v>2.1005827792352433E-3</v>
      </c>
      <c r="O356" s="13">
        <v>1</v>
      </c>
    </row>
    <row r="357" spans="4:15" x14ac:dyDescent="0.4">
      <c r="D357" s="6">
        <v>5.7600000000000096</v>
      </c>
      <c r="E357" s="7">
        <f t="shared" si="35"/>
        <v>-5.1410854614026585E-2</v>
      </c>
      <c r="G357">
        <f t="shared" si="36"/>
        <v>6.3700424358313885</v>
      </c>
      <c r="H357" s="10">
        <f t="shared" si="41"/>
        <v>-0.43473018661620877</v>
      </c>
      <c r="I357">
        <f t="shared" si="37"/>
        <v>-3.4778414929296702</v>
      </c>
      <c r="K357">
        <f t="shared" si="38"/>
        <v>-0.4806449717159666</v>
      </c>
      <c r="M357">
        <f t="shared" si="39"/>
        <v>-0.4806449717159666</v>
      </c>
      <c r="N357" s="13">
        <f t="shared" si="40"/>
        <v>2.1081674907569435E-3</v>
      </c>
      <c r="O357" s="13">
        <v>1</v>
      </c>
    </row>
    <row r="358" spans="4:15" x14ac:dyDescent="0.4">
      <c r="D358" s="6">
        <v>5.78000000000001</v>
      </c>
      <c r="E358" s="7">
        <f t="shared" si="35"/>
        <v>-5.0763122982916263E-2</v>
      </c>
      <c r="G358">
        <f t="shared" si="36"/>
        <v>6.3836095336408585</v>
      </c>
      <c r="H358" s="10">
        <f t="shared" si="41"/>
        <v>-0.4292529679435399</v>
      </c>
      <c r="I358">
        <f t="shared" si="37"/>
        <v>-3.4340237435483192</v>
      </c>
      <c r="K358">
        <f t="shared" si="38"/>
        <v>-0.47524696653172094</v>
      </c>
      <c r="M358">
        <f t="shared" si="39"/>
        <v>-0.47524696653172094</v>
      </c>
      <c r="N358" s="13">
        <f t="shared" si="40"/>
        <v>2.1154479061295996E-3</v>
      </c>
      <c r="O358" s="13">
        <v>1</v>
      </c>
    </row>
    <row r="359" spans="4:15" x14ac:dyDescent="0.4">
      <c r="D359" s="6">
        <v>5.8000000000000096</v>
      </c>
      <c r="E359" s="7">
        <f t="shared" si="35"/>
        <v>-5.0122985342543551E-2</v>
      </c>
      <c r="G359">
        <f t="shared" si="36"/>
        <v>6.3971766314503293</v>
      </c>
      <c r="H359" s="10">
        <f t="shared" si="41"/>
        <v>-0.42383996405654822</v>
      </c>
      <c r="I359">
        <f t="shared" si="37"/>
        <v>-3.3907197124523858</v>
      </c>
      <c r="K359">
        <f t="shared" si="38"/>
        <v>-0.46990972295797195</v>
      </c>
      <c r="M359">
        <f t="shared" si="39"/>
        <v>-0.46990972295797195</v>
      </c>
      <c r="N359" s="13">
        <f t="shared" si="40"/>
        <v>2.1224226852353109E-3</v>
      </c>
      <c r="O359" s="13">
        <v>1</v>
      </c>
    </row>
    <row r="360" spans="4:15" x14ac:dyDescent="0.4">
      <c r="D360" s="6">
        <v>5.8200000000000101</v>
      </c>
      <c r="E360" s="7">
        <f t="shared" si="35"/>
        <v>-4.9490360462674458E-2</v>
      </c>
      <c r="G360">
        <f t="shared" si="36"/>
        <v>6.4107437292597993</v>
      </c>
      <c r="H360" s="10">
        <f t="shared" si="41"/>
        <v>-0.41849048807237516</v>
      </c>
      <c r="I360">
        <f t="shared" si="37"/>
        <v>-3.3479239045790012</v>
      </c>
      <c r="K360">
        <f t="shared" si="38"/>
        <v>-0.46463255836434503</v>
      </c>
      <c r="M360">
        <f t="shared" si="39"/>
        <v>-0.46463255836434503</v>
      </c>
      <c r="N360" s="13">
        <f t="shared" si="40"/>
        <v>2.1290906508290887E-3</v>
      </c>
      <c r="O360" s="13">
        <v>1</v>
      </c>
    </row>
    <row r="361" spans="4:15" x14ac:dyDescent="0.4">
      <c r="D361" s="6">
        <v>5.8400000000000096</v>
      </c>
      <c r="E361" s="7">
        <f t="shared" si="35"/>
        <v>-4.8865167893760567E-2</v>
      </c>
      <c r="G361">
        <f t="shared" si="36"/>
        <v>6.4243108270692693</v>
      </c>
      <c r="H361" s="10">
        <f t="shared" si="41"/>
        <v>-0.4132038597096393</v>
      </c>
      <c r="I361">
        <f t="shared" si="37"/>
        <v>-3.3056308776771144</v>
      </c>
      <c r="K361">
        <f t="shared" si="38"/>
        <v>-0.45941479766994919</v>
      </c>
      <c r="M361">
        <f t="shared" si="39"/>
        <v>-0.45941479766994919</v>
      </c>
      <c r="N361" s="13">
        <f t="shared" si="40"/>
        <v>2.1354507871716101E-3</v>
      </c>
      <c r="O361" s="13">
        <v>1</v>
      </c>
    </row>
    <row r="362" spans="4:15" x14ac:dyDescent="0.4">
      <c r="D362" s="6">
        <v>5.8600000000000101</v>
      </c>
      <c r="E362" s="7">
        <f t="shared" si="35"/>
        <v>-4.8247327959945414E-2</v>
      </c>
      <c r="G362">
        <f t="shared" si="36"/>
        <v>6.4378779248787401</v>
      </c>
      <c r="H362" s="10">
        <f t="shared" si="41"/>
        <v>-0.40797940522929838</v>
      </c>
      <c r="I362">
        <f t="shared" si="37"/>
        <v>-3.263835241834387</v>
      </c>
      <c r="K362">
        <f t="shared" si="38"/>
        <v>-0.45425577326472355</v>
      </c>
      <c r="M362">
        <f t="shared" si="39"/>
        <v>-0.45425577326472355</v>
      </c>
      <c r="N362" s="13">
        <f t="shared" si="40"/>
        <v>2.1415022385501211E-3</v>
      </c>
      <c r="O362" s="13">
        <v>1</v>
      </c>
    </row>
    <row r="363" spans="4:15" x14ac:dyDescent="0.4">
      <c r="D363" s="6">
        <v>5.8800000000000097</v>
      </c>
      <c r="E363" s="7">
        <f t="shared" si="35"/>
        <v>-4.7636761752143937E-2</v>
      </c>
      <c r="G363">
        <f t="shared" si="36"/>
        <v>6.4514450226882083</v>
      </c>
      <c r="H363" s="10">
        <f t="shared" si="41"/>
        <v>-0.40281645737612909</v>
      </c>
      <c r="I363">
        <f t="shared" si="37"/>
        <v>-3.2225316590090327</v>
      </c>
      <c r="K363">
        <f t="shared" si="38"/>
        <v>-0.4491548249314356</v>
      </c>
      <c r="M363">
        <f t="shared" si="39"/>
        <v>-0.4491548249314356</v>
      </c>
      <c r="N363" s="13">
        <f t="shared" si="40"/>
        <v>2.1472443076906832E-3</v>
      </c>
      <c r="O363" s="13">
        <v>1</v>
      </c>
    </row>
    <row r="364" spans="4:15" x14ac:dyDescent="0.4">
      <c r="D364" s="6">
        <v>5.9000000000000101</v>
      </c>
      <c r="E364" s="7">
        <f t="shared" si="35"/>
        <v>-4.703339112119289E-2</v>
      </c>
      <c r="G364">
        <f t="shared" si="36"/>
        <v>6.46501212049768</v>
      </c>
      <c r="H364" s="10">
        <f t="shared" si="41"/>
        <v>-0.39771435532080707</v>
      </c>
      <c r="I364">
        <f t="shared" si="37"/>
        <v>-3.1817148425664565</v>
      </c>
      <c r="K364">
        <f t="shared" si="38"/>
        <v>-0.44411129976832059</v>
      </c>
      <c r="M364">
        <f t="shared" si="39"/>
        <v>-0.44411129976832059</v>
      </c>
      <c r="N364" s="13">
        <f t="shared" si="40"/>
        <v>2.1526764540656558E-3</v>
      </c>
      <c r="O364" s="13">
        <v>1</v>
      </c>
    </row>
    <row r="365" spans="4:15" x14ac:dyDescent="0.4">
      <c r="D365" s="6">
        <v>5.9200000000000097</v>
      </c>
      <c r="E365" s="7">
        <f t="shared" si="35"/>
        <v>-4.6437138671072083E-2</v>
      </c>
      <c r="G365">
        <f t="shared" si="36"/>
        <v>6.4785792183071491</v>
      </c>
      <c r="H365" s="10">
        <f t="shared" si="41"/>
        <v>-0.39267244460258549</v>
      </c>
      <c r="I365">
        <f t="shared" si="37"/>
        <v>-3.1413795568206839</v>
      </c>
      <c r="K365">
        <f t="shared" si="38"/>
        <v>-0.4391245521123841</v>
      </c>
      <c r="M365">
        <f t="shared" si="39"/>
        <v>-0.4391245521123841</v>
      </c>
      <c r="N365" s="13">
        <f t="shared" si="40"/>
        <v>2.1577982921018885E-3</v>
      </c>
      <c r="O365" s="13">
        <v>1</v>
      </c>
    </row>
    <row r="366" spans="4:15" x14ac:dyDescent="0.4">
      <c r="D366" s="6">
        <v>5.9400000000000102</v>
      </c>
      <c r="E366" s="7">
        <f t="shared" si="35"/>
        <v>-4.5847927752194637E-2</v>
      </c>
      <c r="G366">
        <f t="shared" si="36"/>
        <v>6.4921463161166191</v>
      </c>
      <c r="H366" s="10">
        <f t="shared" si="41"/>
        <v>-0.38769007707255787</v>
      </c>
      <c r="I366">
        <f t="shared" si="37"/>
        <v>-3.101520616580463</v>
      </c>
      <c r="K366">
        <f t="shared" si="38"/>
        <v>-0.4341939434633425</v>
      </c>
      <c r="M366">
        <f t="shared" si="39"/>
        <v>-0.4341939434633425</v>
      </c>
      <c r="N366" s="13">
        <f t="shared" si="40"/>
        <v>2.1626095892919484E-3</v>
      </c>
      <c r="O366" s="13">
        <v>1</v>
      </c>
    </row>
    <row r="367" spans="4:15" x14ac:dyDescent="0.4">
      <c r="D367" s="6">
        <v>5.9600000000000097</v>
      </c>
      <c r="E367" s="7">
        <f t="shared" si="35"/>
        <v>-4.5265682454765969E-2</v>
      </c>
      <c r="G367">
        <f t="shared" si="36"/>
        <v>6.505713413926089</v>
      </c>
      <c r="H367" s="10">
        <f t="shared" si="41"/>
        <v>-0.38276661083750102</v>
      </c>
      <c r="I367">
        <f t="shared" si="37"/>
        <v>-3.0621328867000082</v>
      </c>
      <c r="K367">
        <f t="shared" si="38"/>
        <v>-0.42931884240822271</v>
      </c>
      <c r="M367">
        <f t="shared" si="39"/>
        <v>-0.42931884240822271</v>
      </c>
      <c r="N367" s="13">
        <f t="shared" si="40"/>
        <v>2.1671102642140975E-3</v>
      </c>
      <c r="O367" s="13">
        <v>1</v>
      </c>
    </row>
    <row r="368" spans="4:15" x14ac:dyDescent="0.4">
      <c r="D368" s="6">
        <v>5.9800000000000102</v>
      </c>
      <c r="E368" s="7">
        <f t="shared" si="35"/>
        <v>-4.4690327602209826E-2</v>
      </c>
      <c r="G368">
        <f t="shared" si="36"/>
        <v>6.519280511735559</v>
      </c>
      <c r="H368" s="10">
        <f t="shared" si="41"/>
        <v>-0.37790141020428625</v>
      </c>
      <c r="I368">
        <f t="shared" si="37"/>
        <v>-3.02321128163429</v>
      </c>
      <c r="K368">
        <f t="shared" si="38"/>
        <v>-0.42449862454660769</v>
      </c>
      <c r="M368">
        <f t="shared" si="39"/>
        <v>-0.42449862454660769</v>
      </c>
      <c r="N368" s="13">
        <f t="shared" si="40"/>
        <v>2.1713003844642475E-3</v>
      </c>
      <c r="O368" s="13">
        <v>1</v>
      </c>
    </row>
    <row r="369" spans="4:15" x14ac:dyDescent="0.4">
      <c r="D369" s="6">
        <v>6.0000000000000098</v>
      </c>
      <c r="E369" s="7">
        <f t="shared" si="35"/>
        <v>-4.4121788744660898E-2</v>
      </c>
      <c r="G369">
        <f t="shared" si="36"/>
        <v>6.5328476095450299</v>
      </c>
      <c r="H369" s="10">
        <f t="shared" si="41"/>
        <v>-0.37309384562485254</v>
      </c>
      <c r="I369">
        <f t="shared" si="37"/>
        <v>-2.9847507649988203</v>
      </c>
      <c r="K369">
        <f t="shared" si="38"/>
        <v>-0.41973267241653361</v>
      </c>
      <c r="M369">
        <f t="shared" si="39"/>
        <v>-0.41973267241653361</v>
      </c>
      <c r="N369" s="13">
        <f t="shared" si="40"/>
        <v>2.1751801645044284E-3</v>
      </c>
      <c r="O369" s="13">
        <v>1</v>
      </c>
    </row>
    <row r="370" spans="4:15" x14ac:dyDescent="0.4">
      <c r="D370" s="6">
        <v>6.0200000000000102</v>
      </c>
      <c r="E370" s="7">
        <f t="shared" si="35"/>
        <v>-4.3559992152522722E-2</v>
      </c>
      <c r="G370">
        <f t="shared" si="36"/>
        <v>6.5464147073544998</v>
      </c>
      <c r="H370" s="10">
        <f t="shared" si="41"/>
        <v>-0.36834329364173218</v>
      </c>
      <c r="I370">
        <f t="shared" si="37"/>
        <v>-2.9467463491338575</v>
      </c>
      <c r="K370">
        <f t="shared" si="38"/>
        <v>-0.41502037542103543</v>
      </c>
      <c r="M370">
        <f t="shared" si="39"/>
        <v>-0.41502037542103543</v>
      </c>
      <c r="N370" s="13">
        <f t="shared" si="40"/>
        <v>2.1787499634317625E-3</v>
      </c>
      <c r="O370" s="13">
        <v>1</v>
      </c>
    </row>
    <row r="371" spans="4:15" x14ac:dyDescent="0.4">
      <c r="D371" s="6">
        <v>6.0400000000000098</v>
      </c>
      <c r="E371" s="7">
        <f t="shared" si="35"/>
        <v>-4.3004864810090089E-2</v>
      </c>
      <c r="G371">
        <f t="shared" si="36"/>
        <v>6.5599818051639698</v>
      </c>
      <c r="H371" s="10">
        <f t="shared" si="41"/>
        <v>-0.36364913683412176</v>
      </c>
      <c r="I371">
        <f t="shared" si="37"/>
        <v>-2.909193094672974</v>
      </c>
      <c r="K371">
        <f t="shared" si="38"/>
        <v>-0.41036112975533839</v>
      </c>
      <c r="M371">
        <f t="shared" si="39"/>
        <v>-0.41036112975533839</v>
      </c>
      <c r="N371" s="13">
        <f t="shared" si="40"/>
        <v>2.1820102826717934E-3</v>
      </c>
      <c r="O371" s="13">
        <v>1</v>
      </c>
    </row>
    <row r="372" spans="4:15" x14ac:dyDescent="0.4">
      <c r="D372" s="6">
        <v>6.0600000000000103</v>
      </c>
      <c r="E372" s="7">
        <f t="shared" si="35"/>
        <v>-4.2456334409234686E-2</v>
      </c>
      <c r="G372">
        <f t="shared" si="36"/>
        <v>6.5735489029734406</v>
      </c>
      <c r="H372" s="10">
        <f t="shared" si="41"/>
        <v>-0.35901076376448848</v>
      </c>
      <c r="I372">
        <f t="shared" si="37"/>
        <v>-2.8720861101159079</v>
      </c>
      <c r="K372">
        <f t="shared" si="38"/>
        <v>-0.40575433833469965</v>
      </c>
      <c r="M372">
        <f t="shared" si="39"/>
        <v>-0.40575433833469965</v>
      </c>
      <c r="N372" s="13">
        <f t="shared" si="40"/>
        <v>2.1849617636008922E-3</v>
      </c>
      <c r="O372" s="13">
        <v>1</v>
      </c>
    </row>
    <row r="373" spans="4:15" x14ac:dyDescent="0.4">
      <c r="D373" s="6">
        <v>6.0800000000000098</v>
      </c>
      <c r="E373" s="7">
        <f t="shared" si="35"/>
        <v>-4.1914329343153651E-2</v>
      </c>
      <c r="G373">
        <f t="shared" si="36"/>
        <v>6.5871160007829097</v>
      </c>
      <c r="H373" s="10">
        <f t="shared" si="41"/>
        <v>-0.35442756892570726</v>
      </c>
      <c r="I373">
        <f t="shared" si="37"/>
        <v>-2.8354205514056581</v>
      </c>
      <c r="K373">
        <f t="shared" si="38"/>
        <v>-0.40119941072289417</v>
      </c>
      <c r="M373">
        <f t="shared" si="39"/>
        <v>-0.40119941072289417</v>
      </c>
      <c r="N373" s="13">
        <f t="shared" si="40"/>
        <v>2.1876051851010803E-3</v>
      </c>
      <c r="O373" s="13">
        <v>1</v>
      </c>
    </row>
    <row r="374" spans="4:15" x14ac:dyDescent="0.4">
      <c r="D374" s="6">
        <v>6.1000000000000103</v>
      </c>
      <c r="E374" s="7">
        <f t="shared" si="35"/>
        <v>-4.1378778700179281E-2</v>
      </c>
      <c r="G374">
        <f t="shared" si="36"/>
        <v>6.6006830985923806</v>
      </c>
      <c r="H374" s="10">
        <f t="shared" si="41"/>
        <v>-0.34989895268871596</v>
      </c>
      <c r="I374">
        <f t="shared" si="37"/>
        <v>-2.7991916215097277</v>
      </c>
      <c r="K374">
        <f t="shared" si="38"/>
        <v>-0.3966957630613408</v>
      </c>
      <c r="M374">
        <f t="shared" si="39"/>
        <v>-0.3966957630613408</v>
      </c>
      <c r="N374" s="13">
        <f t="shared" si="40"/>
        <v>2.1899414610514079E-3</v>
      </c>
      <c r="O374" s="13">
        <v>1</v>
      </c>
    </row>
    <row r="375" spans="4:15" x14ac:dyDescent="0.4">
      <c r="D375" s="6">
        <v>6.1200000000000099</v>
      </c>
      <c r="E375" s="7">
        <f t="shared" si="35"/>
        <v>-4.0849612257649701E-2</v>
      </c>
      <c r="G375">
        <f t="shared" si="36"/>
        <v>6.6142501964018505</v>
      </c>
      <c r="H375" s="10">
        <f t="shared" si="41"/>
        <v>-0.34542432125068584</v>
      </c>
      <c r="I375">
        <f t="shared" si="37"/>
        <v>-2.7633945700054867</v>
      </c>
      <c r="K375">
        <f t="shared" si="38"/>
        <v>-0.39224281799887833</v>
      </c>
      <c r="M375">
        <f t="shared" si="39"/>
        <v>-0.39224281799887833</v>
      </c>
      <c r="N375" s="13">
        <f t="shared" si="40"/>
        <v>2.1919716377605111E-3</v>
      </c>
      <c r="O375" s="13">
        <v>1</v>
      </c>
    </row>
    <row r="376" spans="4:15" x14ac:dyDescent="0.4">
      <c r="D376" s="6">
        <v>6.1400000000000103</v>
      </c>
      <c r="E376" s="7">
        <f t="shared" si="35"/>
        <v>-4.0326760475839128E-2</v>
      </c>
      <c r="G376">
        <f t="shared" si="36"/>
        <v>6.6278172942113205</v>
      </c>
      <c r="H376" s="10">
        <f t="shared" si="41"/>
        <v>-0.34100308658369566</v>
      </c>
      <c r="I376">
        <f t="shared" si="37"/>
        <v>-2.7280246926695653</v>
      </c>
      <c r="K376">
        <f t="shared" si="38"/>
        <v>-0.38784000462217394</v>
      </c>
      <c r="M376">
        <f t="shared" si="39"/>
        <v>-0.38784000462217394</v>
      </c>
      <c r="N376" s="13">
        <f t="shared" si="40"/>
        <v>2.1936968913431323E-3</v>
      </c>
      <c r="O376" s="13">
        <v>1</v>
      </c>
    </row>
    <row r="377" spans="4:15" x14ac:dyDescent="0.4">
      <c r="D377" s="6">
        <v>6.1600000000000099</v>
      </c>
      <c r="E377" s="7">
        <f t="shared" si="35"/>
        <v>-3.9810154491947129E-2</v>
      </c>
      <c r="G377">
        <f t="shared" si="36"/>
        <v>6.6413843920207896</v>
      </c>
      <c r="H377" s="10">
        <f t="shared" si="41"/>
        <v>-0.33663466638390493</v>
      </c>
      <c r="I377">
        <f t="shared" si="37"/>
        <v>-2.6930773310712395</v>
      </c>
      <c r="K377">
        <f t="shared" si="38"/>
        <v>-0.38348675838677476</v>
      </c>
      <c r="M377">
        <f t="shared" si="39"/>
        <v>-0.38348675838677476</v>
      </c>
      <c r="N377" s="13">
        <f t="shared" si="40"/>
        <v>2.1951185250453789E-3</v>
      </c>
      <c r="O377" s="13">
        <v>1</v>
      </c>
    </row>
    <row r="378" spans="4:15" x14ac:dyDescent="0.4">
      <c r="D378" s="6">
        <v>6.1800000000000104</v>
      </c>
      <c r="E378" s="7">
        <f t="shared" si="35"/>
        <v>-3.9299726114145665E-2</v>
      </c>
      <c r="G378">
        <f t="shared" si="36"/>
        <v>6.6549514898302595</v>
      </c>
      <c r="H378" s="10">
        <f t="shared" si="41"/>
        <v>-0.33231848402121572</v>
      </c>
      <c r="I378">
        <f t="shared" si="37"/>
        <v>-2.6585478721697258</v>
      </c>
      <c r="K378">
        <f t="shared" si="38"/>
        <v>-0.37918252104879391</v>
      </c>
      <c r="M378">
        <f t="shared" si="39"/>
        <v>-0.37918252104879391</v>
      </c>
      <c r="N378" s="13">
        <f t="shared" si="40"/>
        <v>2.1962379665222192E-3</v>
      </c>
      <c r="O378" s="13">
        <v>1</v>
      </c>
    </row>
    <row r="379" spans="4:15" x14ac:dyDescent="0.4">
      <c r="D379" s="6">
        <v>6.2000000000000099</v>
      </c>
      <c r="E379" s="7">
        <f t="shared" si="35"/>
        <v>-3.8795407815683532E-2</v>
      </c>
      <c r="G379">
        <f t="shared" si="36"/>
        <v>6.6685185876397304</v>
      </c>
      <c r="H379" s="10">
        <f t="shared" si="41"/>
        <v>-0.32805396848941992</v>
      </c>
      <c r="I379">
        <f t="shared" si="37"/>
        <v>-2.6244317479153594</v>
      </c>
      <c r="K379">
        <f t="shared" si="38"/>
        <v>-0.37492674059723152</v>
      </c>
      <c r="M379">
        <f t="shared" si="39"/>
        <v>-0.37492674059723152</v>
      </c>
      <c r="N379" s="13">
        <f t="shared" si="40"/>
        <v>2.1970567650708411E-3</v>
      </c>
      <c r="O379" s="13">
        <v>1</v>
      </c>
    </row>
    <row r="380" spans="4:15" x14ac:dyDescent="0.4">
      <c r="D380" s="6">
        <v>6.2200000000000104</v>
      </c>
      <c r="E380" s="7">
        <f t="shared" si="35"/>
        <v>-3.829713272904673E-2</v>
      </c>
      <c r="G380">
        <f t="shared" si="36"/>
        <v>6.6820856854492003</v>
      </c>
      <c r="H380" s="10">
        <f t="shared" si="41"/>
        <v>-0.32384055435681913</v>
      </c>
      <c r="I380">
        <f t="shared" si="37"/>
        <v>-2.5907244348545531</v>
      </c>
      <c r="K380">
        <f t="shared" si="38"/>
        <v>-0.3707188711869262</v>
      </c>
      <c r="M380">
        <f t="shared" si="39"/>
        <v>-0.3707188711869262</v>
      </c>
      <c r="N380" s="13">
        <f t="shared" si="40"/>
        <v>2.1975765888238999E-3</v>
      </c>
      <c r="O380" s="13">
        <v>1</v>
      </c>
    </row>
    <row r="381" spans="4:15" x14ac:dyDescent="0.4">
      <c r="D381" s="6">
        <v>6.24000000000001</v>
      </c>
      <c r="E381" s="7">
        <f t="shared" si="35"/>
        <v>-3.7804834640174693E-2</v>
      </c>
      <c r="G381">
        <f t="shared" si="36"/>
        <v>6.6956527832586703</v>
      </c>
      <c r="H381" s="10">
        <f t="shared" si="41"/>
        <v>-0.3196776817173172</v>
      </c>
      <c r="I381">
        <f t="shared" si="37"/>
        <v>-2.5574214537385376</v>
      </c>
      <c r="K381">
        <f t="shared" si="38"/>
        <v>-0.36655837307213546</v>
      </c>
      <c r="M381">
        <f t="shared" si="39"/>
        <v>-0.36655837307213546</v>
      </c>
      <c r="N381" s="13">
        <f t="shared" si="40"/>
        <v>2.1977992219057315E-3</v>
      </c>
      <c r="O381" s="13">
        <v>1</v>
      </c>
    </row>
    <row r="382" spans="4:15" x14ac:dyDescent="0.4">
      <c r="D382" s="6">
        <v>6.2600000000000096</v>
      </c>
      <c r="E382" s="7">
        <f t="shared" si="35"/>
        <v>-3.7318447982730638E-2</v>
      </c>
      <c r="G382">
        <f t="shared" si="36"/>
        <v>6.7092198810681403</v>
      </c>
      <c r="H382" s="10">
        <f t="shared" si="41"/>
        <v>-0.31556479614197019</v>
      </c>
      <c r="I382">
        <f t="shared" si="37"/>
        <v>-2.5245183691357616</v>
      </c>
      <c r="K382">
        <f t="shared" si="38"/>
        <v>-0.36244471254074273</v>
      </c>
      <c r="M382">
        <f t="shared" si="39"/>
        <v>-0.36244471254074273</v>
      </c>
      <c r="N382" s="13">
        <f t="shared" si="40"/>
        <v>2.1977265615559021E-3</v>
      </c>
      <c r="O382" s="13">
        <v>1</v>
      </c>
    </row>
    <row r="383" spans="4:15" x14ac:dyDescent="0.4">
      <c r="D383" s="6">
        <v>6.28000000000001</v>
      </c>
      <c r="E383" s="7">
        <f t="shared" si="35"/>
        <v>-3.6837907832426048E-2</v>
      </c>
      <c r="G383">
        <f t="shared" si="36"/>
        <v>6.7227869788776102</v>
      </c>
      <c r="H383" s="10">
        <f t="shared" si="41"/>
        <v>-0.31150134863099466</v>
      </c>
      <c r="I383">
        <f t="shared" si="37"/>
        <v>-2.4920107890479573</v>
      </c>
      <c r="K383">
        <f t="shared" si="38"/>
        <v>-0.35837736184908847</v>
      </c>
      <c r="M383">
        <f t="shared" si="39"/>
        <v>-0.35837736184908847</v>
      </c>
      <c r="N383" s="13">
        <f t="shared" si="40"/>
        <v>2.1973606152229062E-3</v>
      </c>
      <c r="O383" s="13">
        <v>1</v>
      </c>
    </row>
    <row r="384" spans="4:15" x14ac:dyDescent="0.4">
      <c r="D384" s="6">
        <v>6.3000000000000096</v>
      </c>
      <c r="E384" s="7">
        <f t="shared" si="35"/>
        <v>-3.6363149901398148E-2</v>
      </c>
      <c r="G384">
        <f t="shared" si="36"/>
        <v>6.7363540766870811</v>
      </c>
      <c r="H384" s="10">
        <f t="shared" si="41"/>
        <v>-0.30748679556622277</v>
      </c>
      <c r="I384">
        <f t="shared" si="37"/>
        <v>-2.4598943645297822</v>
      </c>
      <c r="K384">
        <f t="shared" si="38"/>
        <v>-0.35435579915741994</v>
      </c>
      <c r="M384">
        <f t="shared" si="39"/>
        <v>-0.35435579915741994</v>
      </c>
      <c r="N384" s="13">
        <f t="shared" si="40"/>
        <v>2.1967034976316528E-3</v>
      </c>
      <c r="O384" s="13">
        <v>1</v>
      </c>
    </row>
    <row r="385" spans="4:15" x14ac:dyDescent="0.4">
      <c r="D385" s="6">
        <v>6.3200000000000101</v>
      </c>
      <c r="E385" s="7">
        <f t="shared" si="35"/>
        <v>-3.589411053263937E-2</v>
      </c>
      <c r="G385">
        <f t="shared" si="36"/>
        <v>6.749921174496551</v>
      </c>
      <c r="H385" s="10">
        <f t="shared" si="41"/>
        <v>-0.3035205986639985</v>
      </c>
      <c r="I385">
        <f t="shared" si="37"/>
        <v>-2.428164789311988</v>
      </c>
      <c r="K385">
        <f t="shared" si="38"/>
        <v>-0.35037950846596222</v>
      </c>
      <c r="M385">
        <f t="shared" si="39"/>
        <v>-0.35037950846596222</v>
      </c>
      <c r="N385" s="13">
        <f t="shared" si="40"/>
        <v>2.1957574278285716E-3</v>
      </c>
      <c r="O385" s="13">
        <v>1</v>
      </c>
    </row>
    <row r="386" spans="4:15" x14ac:dyDescent="0.4">
      <c r="D386" s="6">
        <v>6.3400000000000096</v>
      </c>
      <c r="E386" s="7">
        <f t="shared" si="35"/>
        <v>-3.5430726694478533E-2</v>
      </c>
      <c r="G386">
        <f t="shared" si="36"/>
        <v>6.763488272306021</v>
      </c>
      <c r="H386" s="10">
        <f t="shared" si="41"/>
        <v>-0.29960222492851046</v>
      </c>
      <c r="I386">
        <f t="shared" si="37"/>
        <v>-2.3968177994280837</v>
      </c>
      <c r="K386">
        <f t="shared" si="38"/>
        <v>-0.34644797955159801</v>
      </c>
      <c r="M386">
        <f t="shared" si="39"/>
        <v>-0.34644797955159801</v>
      </c>
      <c r="N386" s="13">
        <f t="shared" si="40"/>
        <v>2.1945247262065279E-3</v>
      </c>
      <c r="O386" s="13">
        <v>1</v>
      </c>
    </row>
    <row r="387" spans="4:15" x14ac:dyDescent="0.4">
      <c r="D387" s="6">
        <v>6.3600000000000101</v>
      </c>
      <c r="E387" s="7">
        <f t="shared" si="35"/>
        <v>-3.497293597511248E-2</v>
      </c>
      <c r="G387">
        <f t="shared" si="36"/>
        <v>6.777055370115491</v>
      </c>
      <c r="H387" s="10">
        <f t="shared" si="41"/>
        <v>-0.29573114660555111</v>
      </c>
      <c r="I387">
        <f t="shared" si="37"/>
        <v>-2.3658491728444089</v>
      </c>
      <c r="K387">
        <f t="shared" si="38"/>
        <v>-0.3425607079051638</v>
      </c>
      <c r="M387">
        <f t="shared" si="39"/>
        <v>-0.3425607079051638</v>
      </c>
      <c r="N387" s="13">
        <f t="shared" si="40"/>
        <v>2.1930078115141825E-3</v>
      </c>
      <c r="O387" s="13">
        <v>1</v>
      </c>
    </row>
    <row r="388" spans="4:15" x14ac:dyDescent="0.4">
      <c r="D388" s="6">
        <v>6.3800000000000097</v>
      </c>
      <c r="E388" s="7">
        <f t="shared" si="35"/>
        <v>-3.4520676577187936E-2</v>
      </c>
      <c r="G388">
        <f t="shared" si="36"/>
        <v>6.7906224679249609</v>
      </c>
      <c r="H388" s="10">
        <f t="shared" si="41"/>
        <v>-0.29190684113670118</v>
      </c>
      <c r="I388">
        <f t="shared" si="37"/>
        <v>-2.3352547290936094</v>
      </c>
      <c r="K388">
        <f t="shared" si="38"/>
        <v>-0.33871719466935185</v>
      </c>
      <c r="M388">
        <f t="shared" si="39"/>
        <v>-0.33871719466935185</v>
      </c>
      <c r="N388" s="13">
        <f t="shared" si="40"/>
        <v>2.1912091978517415E-3</v>
      </c>
      <c r="O388" s="13">
        <v>1</v>
      </c>
    </row>
    <row r="389" spans="4:15" x14ac:dyDescent="0.4">
      <c r="D389" s="6">
        <v>6.4000000000000101</v>
      </c>
      <c r="E389" s="7">
        <f t="shared" si="35"/>
        <v>-3.4073887312432286E-2</v>
      </c>
      <c r="G389">
        <f t="shared" si="36"/>
        <v>6.8041895657344318</v>
      </c>
      <c r="H389" s="10">
        <f t="shared" si="41"/>
        <v>-0.28812879111392736</v>
      </c>
      <c r="I389">
        <f t="shared" si="37"/>
        <v>-2.3050303289114189</v>
      </c>
      <c r="K389">
        <f t="shared" si="38"/>
        <v>-0.33491694657721666</v>
      </c>
      <c r="M389">
        <f t="shared" si="39"/>
        <v>-0.33491694657721666</v>
      </c>
      <c r="N389" s="13">
        <f t="shared" si="40"/>
        <v>2.1891314916569278E-3</v>
      </c>
      <c r="O389" s="13">
        <v>1</v>
      </c>
    </row>
    <row r="390" spans="4:15" x14ac:dyDescent="0.4">
      <c r="D390" s="6">
        <v>6.4200000000000097</v>
      </c>
      <c r="E390" s="7">
        <f t="shared" si="35"/>
        <v>-3.3632507596333218E-2</v>
      </c>
      <c r="G390">
        <f t="shared" si="36"/>
        <v>6.8177566635439</v>
      </c>
      <c r="H390" s="10">
        <f t="shared" si="41"/>
        <v>-0.28439648423459368</v>
      </c>
      <c r="I390">
        <f t="shared" si="37"/>
        <v>-2.2751718738767495</v>
      </c>
      <c r="K390">
        <f t="shared" si="38"/>
        <v>-0.33115947589128414</v>
      </c>
      <c r="M390">
        <f t="shared" si="39"/>
        <v>-0.33115947589128414</v>
      </c>
      <c r="N390" s="13">
        <f t="shared" si="40"/>
        <v>2.1867773886837011E-3</v>
      </c>
      <c r="O390" s="13">
        <v>1</v>
      </c>
    </row>
    <row r="391" spans="4:15" x14ac:dyDescent="0.4">
      <c r="D391" s="6">
        <v>6.4400000000000102</v>
      </c>
      <c r="E391" s="7">
        <f t="shared" si="35"/>
        <v>-3.3196477442865829E-2</v>
      </c>
      <c r="G391">
        <f t="shared" si="36"/>
        <v>6.8313237613533717</v>
      </c>
      <c r="H391" s="10">
        <f t="shared" si="41"/>
        <v>-0.28070941325687343</v>
      </c>
      <c r="I391">
        <f t="shared" si="37"/>
        <v>-2.2456753060549874</v>
      </c>
      <c r="K391">
        <f t="shared" si="38"/>
        <v>-0.32744430034325461</v>
      </c>
      <c r="M391">
        <f t="shared" si="39"/>
        <v>-0.32744430034325461</v>
      </c>
      <c r="N391" s="13">
        <f t="shared" si="40"/>
        <v>2.1841496709767987E-3</v>
      </c>
      <c r="O391" s="13">
        <v>1</v>
      </c>
    </row>
    <row r="392" spans="4:15" x14ac:dyDescent="0.4">
      <c r="D392" s="6">
        <v>6.4600000000000097</v>
      </c>
      <c r="E392" s="7">
        <f t="shared" si="35"/>
        <v>-3.2765737459267204E-2</v>
      </c>
      <c r="G392">
        <f t="shared" si="36"/>
        <v>6.8448908591628408</v>
      </c>
      <c r="H392" s="10">
        <f t="shared" si="41"/>
        <v>-0.27706707595556346</v>
      </c>
      <c r="I392">
        <f t="shared" si="37"/>
        <v>-2.2165366076445077</v>
      </c>
      <c r="K392">
        <f t="shared" si="38"/>
        <v>-0.32377094307430632</v>
      </c>
      <c r="M392">
        <f t="shared" si="39"/>
        <v>-0.32377094307430632</v>
      </c>
      <c r="N392" s="13">
        <f t="shared" si="40"/>
        <v>2.1812512038451902E-3</v>
      </c>
      <c r="O392" s="13">
        <v>1</v>
      </c>
    </row>
    <row r="393" spans="4:15" x14ac:dyDescent="0.4">
      <c r="D393" s="6">
        <v>6.4800000000000102</v>
      </c>
      <c r="E393" s="7">
        <f t="shared" si="35"/>
        <v>-3.2340228840857105E-2</v>
      </c>
      <c r="G393">
        <f t="shared" si="36"/>
        <v>6.8584579569723108</v>
      </c>
      <c r="H393" s="10">
        <f t="shared" si="41"/>
        <v>-0.27346897507828766</v>
      </c>
      <c r="I393">
        <f t="shared" si="37"/>
        <v>-2.1877518006263013</v>
      </c>
      <c r="K393">
        <f t="shared" si="38"/>
        <v>-0.32013893257598247</v>
      </c>
      <c r="M393">
        <f t="shared" si="39"/>
        <v>-0.32013893257598247</v>
      </c>
      <c r="N393" s="13">
        <f t="shared" si="40"/>
        <v>2.1780849328366402E-3</v>
      </c>
      <c r="O393" s="13">
        <v>1</v>
      </c>
    </row>
    <row r="394" spans="4:15" x14ac:dyDescent="0.4">
      <c r="D394" s="6">
        <v>6.5000000000000098</v>
      </c>
      <c r="E394" s="7">
        <f t="shared" si="35"/>
        <v>-3.1919893365904888E-2</v>
      </c>
      <c r="G394">
        <f t="shared" si="36"/>
        <v>6.8720250547817816</v>
      </c>
      <c r="H394" s="10">
        <f t="shared" si="41"/>
        <v>-0.26991461830209168</v>
      </c>
      <c r="I394">
        <f t="shared" si="37"/>
        <v>-2.1593169464167334</v>
      </c>
      <c r="K394">
        <f t="shared" si="38"/>
        <v>-0.31654780263166954</v>
      </c>
      <c r="M394">
        <f t="shared" si="39"/>
        <v>-0.31654780263166954</v>
      </c>
      <c r="N394" s="13">
        <f t="shared" si="40"/>
        <v>2.174653880716386E-3</v>
      </c>
      <c r="O394" s="13">
        <v>1</v>
      </c>
    </row>
    <row r="395" spans="4:15" x14ac:dyDescent="0.4">
      <c r="D395" s="6">
        <v>6.5200000000000102</v>
      </c>
      <c r="E395" s="7">
        <f t="shared" si="35"/>
        <v>-3.1504673390541062E-2</v>
      </c>
      <c r="G395">
        <f t="shared" si="36"/>
        <v>6.8855921525912516</v>
      </c>
      <c r="H395" s="10">
        <f t="shared" si="41"/>
        <v>-0.26640351819041519</v>
      </c>
      <c r="I395">
        <f t="shared" si="37"/>
        <v>-2.1312281455233215</v>
      </c>
      <c r="K395">
        <f t="shared" si="38"/>
        <v>-0.31299709225865741</v>
      </c>
      <c r="M395">
        <f t="shared" si="39"/>
        <v>-0.31299709225865741</v>
      </c>
      <c r="N395" s="13">
        <f t="shared" si="40"/>
        <v>2.1709611444527734E-3</v>
      </c>
      <c r="O395" s="13">
        <v>1</v>
      </c>
    </row>
    <row r="396" spans="4:15" x14ac:dyDescent="0.4">
      <c r="D396" s="6">
        <v>6.5400000000000098</v>
      </c>
      <c r="E396" s="7">
        <f t="shared" si="35"/>
        <v>-3.1094511843713913E-2</v>
      </c>
      <c r="G396">
        <f t="shared" si="36"/>
        <v>6.8991592504007215</v>
      </c>
      <c r="H396" s="10">
        <f t="shared" si="41"/>
        <v>-0.26293519215044481</v>
      </c>
      <c r="I396">
        <f t="shared" si="37"/>
        <v>-2.1034815372035585</v>
      </c>
      <c r="K396">
        <f t="shared" si="38"/>
        <v>-0.30948634565077765</v>
      </c>
      <c r="M396">
        <f t="shared" si="39"/>
        <v>-0.30948634565077765</v>
      </c>
      <c r="N396" s="13">
        <f t="shared" si="40"/>
        <v>2.1670098922115509E-3</v>
      </c>
      <c r="O396" s="13">
        <v>1</v>
      </c>
    </row>
    <row r="397" spans="4:15" x14ac:dyDescent="0.4">
      <c r="D397" s="6">
        <v>6.5600000000000103</v>
      </c>
      <c r="E397" s="7">
        <f t="shared" si="35"/>
        <v>-3.068935222218952E-2</v>
      </c>
      <c r="G397">
        <f t="shared" si="36"/>
        <v>6.9127263482101924</v>
      </c>
      <c r="H397" s="10">
        <f t="shared" si="41"/>
        <v>-0.25950916239083455</v>
      </c>
      <c r="I397">
        <f t="shared" si="37"/>
        <v>-2.0760732991266764</v>
      </c>
      <c r="K397">
        <f t="shared" si="38"/>
        <v>-0.30601511212161819</v>
      </c>
      <c r="M397">
        <f t="shared" si="39"/>
        <v>-0.30601511212161819</v>
      </c>
      <c r="N397" s="13">
        <f t="shared" si="40"/>
        <v>2.1628033603621755E-3</v>
      </c>
      <c r="O397" s="13">
        <v>1</v>
      </c>
    </row>
    <row r="398" spans="4:15" x14ac:dyDescent="0.4">
      <c r="D398" s="6">
        <v>6.5800000000000098</v>
      </c>
      <c r="E398" s="7">
        <f t="shared" si="35"/>
        <v>-3.0289138585595534E-2</v>
      </c>
      <c r="G398">
        <f t="shared" si="36"/>
        <v>6.9262934460196615</v>
      </c>
      <c r="H398" s="10">
        <f t="shared" si="41"/>
        <v>-0.25612495587979583</v>
      </c>
      <c r="I398">
        <f t="shared" si="37"/>
        <v>-2.0489996470383667</v>
      </c>
      <c r="K398">
        <f t="shared" si="38"/>
        <v>-0.30258294604830999</v>
      </c>
      <c r="M398">
        <f t="shared" si="39"/>
        <v>-0.30258294604830999</v>
      </c>
      <c r="N398" s="13">
        <f t="shared" si="40"/>
        <v>2.1583448504977577E-3</v>
      </c>
      <c r="O398" s="13">
        <v>1</v>
      </c>
    </row>
    <row r="399" spans="4:15" x14ac:dyDescent="0.4">
      <c r="D399" s="6">
        <v>6.6000000000000103</v>
      </c>
      <c r="E399" s="7">
        <f t="shared" si="35"/>
        <v>-2.9893815551507247E-2</v>
      </c>
      <c r="G399">
        <f t="shared" si="36"/>
        <v>6.9398605438291323</v>
      </c>
      <c r="H399" s="10">
        <f t="shared" si="41"/>
        <v>-0.25278210430354525</v>
      </c>
      <c r="I399">
        <f t="shared" si="37"/>
        <v>-2.022256834428362</v>
      </c>
      <c r="K399">
        <f t="shared" si="38"/>
        <v>-0.29918940681587763</v>
      </c>
      <c r="M399">
        <f t="shared" si="39"/>
        <v>-0.29918940681587763</v>
      </c>
      <c r="N399" s="13">
        <f t="shared" si="40"/>
        <v>2.1536377264711314E-3</v>
      </c>
      <c r="O399" s="13">
        <v>1</v>
      </c>
    </row>
    <row r="400" spans="4:15" x14ac:dyDescent="0.4">
      <c r="D400" s="6">
        <v>6.6200000000000099</v>
      </c>
      <c r="E400" s="7">
        <f t="shared" si="35"/>
        <v>-2.9503328290576121E-2</v>
      </c>
      <c r="G400">
        <f t="shared" si="36"/>
        <v>6.9534276416386014</v>
      </c>
      <c r="H400" s="10">
        <f t="shared" si="41"/>
        <v>-0.24948014402511165</v>
      </c>
      <c r="I400">
        <f t="shared" si="37"/>
        <v>-1.9958411522008932</v>
      </c>
      <c r="K400">
        <f t="shared" si="38"/>
        <v>-0.29583405876215979</v>
      </c>
      <c r="M400">
        <f t="shared" si="39"/>
        <v>-0.29583405876215979</v>
      </c>
      <c r="N400" s="13">
        <f t="shared" si="40"/>
        <v>2.148685411449529E-3</v>
      </c>
      <c r="O400" s="13">
        <v>1</v>
      </c>
    </row>
    <row r="401" spans="4:15" x14ac:dyDescent="0.4">
      <c r="D401" s="6">
        <v>6.6400000000000103</v>
      </c>
      <c r="E401" s="7">
        <f t="shared" si="35"/>
        <v>-2.9117622521699596E-2</v>
      </c>
      <c r="G401">
        <f t="shared" si="36"/>
        <v>6.9669947394480722</v>
      </c>
      <c r="H401" s="10">
        <f t="shared" si="41"/>
        <v>-0.24621861604349174</v>
      </c>
      <c r="I401">
        <f t="shared" si="37"/>
        <v>-1.9697489283479339</v>
      </c>
      <c r="K401">
        <f t="shared" si="38"/>
        <v>-0.292516471123281</v>
      </c>
      <c r="M401">
        <f t="shared" si="39"/>
        <v>-0.292516471123281</v>
      </c>
      <c r="N401" s="13">
        <f t="shared" si="40"/>
        <v>2.1434913849891681E-3</v>
      </c>
      <c r="O401" s="13">
        <v>1</v>
      </c>
    </row>
    <row r="402" spans="4:15" x14ac:dyDescent="0.4">
      <c r="D402" s="6">
        <v>6.6600000000000099</v>
      </c>
      <c r="E402" s="7">
        <f t="shared" si="35"/>
        <v>-2.8736644507232116E-2</v>
      </c>
      <c r="G402">
        <f t="shared" si="36"/>
        <v>6.9805618372575422</v>
      </c>
      <c r="H402" s="10">
        <f t="shared" si="41"/>
        <v>-0.24299706595315476</v>
      </c>
      <c r="I402">
        <f t="shared" si="37"/>
        <v>-1.9439765276252381</v>
      </c>
      <c r="K402">
        <f t="shared" si="38"/>
        <v>-0.28923621797968713</v>
      </c>
      <c r="M402">
        <f t="shared" si="39"/>
        <v>-0.28923621797968713</v>
      </c>
      <c r="N402" s="13">
        <f t="shared" si="40"/>
        <v>2.1380591801327723E-3</v>
      </c>
      <c r="O402" s="13">
        <v>1</v>
      </c>
    </row>
    <row r="403" spans="4:15" x14ac:dyDescent="0.4">
      <c r="D403" s="6">
        <v>6.6800000000000104</v>
      </c>
      <c r="E403" s="7">
        <f t="shared" ref="E403:E466" si="42">-(1+D403+$E$5*D403^3)*EXP(-D403)</f>
        <v>-2.8360341048236405E-2</v>
      </c>
      <c r="G403">
        <f t="shared" si="36"/>
        <v>6.9941289350670122</v>
      </c>
      <c r="H403" s="10">
        <f t="shared" si="41"/>
        <v>-0.23981504390388703</v>
      </c>
      <c r="I403">
        <f t="shared" si="37"/>
        <v>-1.9185203512310962</v>
      </c>
      <c r="K403">
        <f t="shared" si="38"/>
        <v>-0.28599287820272523</v>
      </c>
      <c r="M403">
        <f t="shared" si="39"/>
        <v>-0.28599287820272523</v>
      </c>
      <c r="N403" s="13">
        <f t="shared" si="40"/>
        <v>2.1323923805309582E-3</v>
      </c>
      <c r="O403" s="13">
        <v>1</v>
      </c>
    </row>
    <row r="404" spans="4:15" x14ac:dyDescent="0.4">
      <c r="D404" s="6">
        <v>6.7000000000000099</v>
      </c>
      <c r="E404" s="7">
        <f t="shared" si="42"/>
        <v>-2.798865947977483E-2</v>
      </c>
      <c r="G404">
        <f t="shared" ref="G404:G469" si="43">$E$11*(D404/$E$12+1)</f>
        <v>7.007696032876483</v>
      </c>
      <c r="H404" s="10">
        <f t="shared" si="41"/>
        <v>-0.23667210456097595</v>
      </c>
      <c r="I404">
        <f t="shared" ref="I404:I467" si="44">H404*$E$6</f>
        <v>-1.8933768364878076</v>
      </c>
      <c r="K404">
        <f t="shared" ref="K404:K467" si="45">$L$9*$L$6*EXP(-$L$4*(G404/$L$10-1))+6*$L$6*EXP(-$L$4*(2/SQRT(3)*G404/$L$10-1))+12*$L$6*EXP(-$L$4*(SQRT(2)*2/SQRT(3)*G404/$L$10-1))+24*$L$6*EXP(-$L$4*(SQRT(11)/2*2/SQRT(3)*G404/$L$10-1))-SQRT($L$9*$L$7^2*EXP(-2*$L$5*(G404/$L$10-1))+6*$L$7^2*EXP(-2*$L$5*(2/SQRT(3)*G404/$L$10-1))+12*$L$7^2*EXP(-2*$L$5*(SQRT(2)*2/SQRT(3)*G404/$L$10-1))+24*$L$7^2*EXP(-2*$L$5*(SQRT(11)/2*2/SQRT(3)*G404/$L$10-1)))</f>
        <v>-0.28278603540177394</v>
      </c>
      <c r="M404">
        <f t="shared" ref="M404:M467" si="46">$L$9*$O$6*EXP(-$O$4*(G404/$L$10-1))+6*$O$6*EXP(-$O$4*(2/SQRT(3)*G404/$L$10-1))+12*$O$6*EXP(-$O$4*(SQRT(2)*2/SQRT(3)*G404/$L$10-1))+24*$O$6*EXP(-$O$4*(SQRT(11)/2*2/SQRT(3)*G404/$L$10-1))-SQRT($L$9*$O$7^2*EXP(-2*$O$5*(G404/$L$10-1))+6*$O$7^2*EXP(-2*$O$5*(2/SQRT(3)*G404/$L$10-1))+12*$O$7^2*EXP(-2*$O$5*(SQRT(2)*2/SQRT(3)*G404/$L$10-1))+24*$O$7^2*EXP(-2*$O$5*(SQRT(11)/2*2/SQRT(3)*G404/$L$10-1)))</f>
        <v>-0.28278603540177394</v>
      </c>
      <c r="N404" s="13">
        <f t="shared" ref="N404:N467" si="47">(M404-H404)^2*O404</f>
        <v>2.1264946175898994E-3</v>
      </c>
      <c r="O404" s="13">
        <v>1</v>
      </c>
    </row>
    <row r="405" spans="4:15" x14ac:dyDescent="0.4">
      <c r="D405" s="6">
        <v>6.7200000000000104</v>
      </c>
      <c r="E405" s="7">
        <f t="shared" si="42"/>
        <v>-2.7621547666240007E-2</v>
      </c>
      <c r="G405">
        <f t="shared" si="43"/>
        <v>7.021263130685953</v>
      </c>
      <c r="H405" s="10">
        <f t="shared" ref="H405:H469" si="48">-(-$B$4)*(1+D405+$E$5*D405^3)*EXP(-D405)</f>
        <v>-0.23356780706572547</v>
      </c>
      <c r="I405">
        <f t="shared" si="44"/>
        <v>-1.8685424565258038</v>
      </c>
      <c r="K405">
        <f t="shared" si="45"/>
        <v>-0.27961527787191809</v>
      </c>
      <c r="M405">
        <f t="shared" si="46"/>
        <v>-0.27961527787191809</v>
      </c>
      <c r="N405" s="13">
        <f t="shared" si="47"/>
        <v>2.1203695676471615E-3</v>
      </c>
      <c r="O405" s="13">
        <v>1</v>
      </c>
    </row>
    <row r="406" spans="4:15" x14ac:dyDescent="0.4">
      <c r="D406" s="6">
        <v>6.74000000000001</v>
      </c>
      <c r="E406" s="7">
        <f t="shared" si="42"/>
        <v>-2.7258953996724417E-2</v>
      </c>
      <c r="G406">
        <f t="shared" si="43"/>
        <v>7.0348302284954229</v>
      </c>
      <c r="H406" s="10">
        <f t="shared" si="48"/>
        <v>-0.23050171499630162</v>
      </c>
      <c r="I406">
        <f t="shared" si="44"/>
        <v>-1.844013719970413</v>
      </c>
      <c r="K406">
        <f t="shared" si="45"/>
        <v>-0.27648019854215794</v>
      </c>
      <c r="M406">
        <f t="shared" si="46"/>
        <v>-0.27648019854215794</v>
      </c>
      <c r="N406" s="13">
        <f t="shared" si="47"/>
        <v>2.1140209491765801E-3</v>
      </c>
      <c r="O406" s="13">
        <v>1</v>
      </c>
    </row>
    <row r="407" spans="4:15" x14ac:dyDescent="0.4">
      <c r="D407" s="6">
        <v>6.7600000000000096</v>
      </c>
      <c r="E407" s="7">
        <f t="shared" si="42"/>
        <v>-2.6900827380428243E-2</v>
      </c>
      <c r="G407">
        <f t="shared" si="43"/>
        <v>7.0483973263048911</v>
      </c>
      <c r="H407" s="10">
        <f t="shared" si="48"/>
        <v>-0.22747339632890123</v>
      </c>
      <c r="I407">
        <f t="shared" si="44"/>
        <v>-1.8197871706312099</v>
      </c>
      <c r="K407">
        <f t="shared" si="45"/>
        <v>-0.27338039492415789</v>
      </c>
      <c r="M407">
        <f t="shared" si="46"/>
        <v>-0.27338039492415789</v>
      </c>
      <c r="N407" s="13">
        <f t="shared" si="47"/>
        <v>2.1074525200248965E-3</v>
      </c>
      <c r="O407" s="13">
        <v>1</v>
      </c>
    </row>
    <row r="408" spans="4:15" x14ac:dyDescent="0.4">
      <c r="D408" s="6">
        <v>6.78000000000001</v>
      </c>
      <c r="E408" s="7">
        <f t="shared" si="42"/>
        <v>-2.6547117242105279E-2</v>
      </c>
      <c r="G408">
        <f t="shared" si="43"/>
        <v>7.061964424114362</v>
      </c>
      <c r="H408" s="10">
        <f t="shared" si="48"/>
        <v>-0.22448242339924224</v>
      </c>
      <c r="I408">
        <f t="shared" si="44"/>
        <v>-1.7958593871939379</v>
      </c>
      <c r="K408">
        <f t="shared" si="45"/>
        <v>-0.27031546906152076</v>
      </c>
      <c r="M408">
        <f t="shared" si="46"/>
        <v>-0.27031546906152076</v>
      </c>
      <c r="N408" s="13">
        <f t="shared" si="47"/>
        <v>2.1006680746805083E-3</v>
      </c>
      <c r="O408" s="13">
        <v>1</v>
      </c>
    </row>
    <row r="409" spans="4:15" x14ac:dyDescent="0.4">
      <c r="D409" s="6">
        <v>6.8000000000000096</v>
      </c>
      <c r="E409" s="7">
        <f t="shared" si="42"/>
        <v>-2.6197773517546156E-2</v>
      </c>
      <c r="G409">
        <f t="shared" si="43"/>
        <v>7.0755315219238319</v>
      </c>
      <c r="H409" s="10">
        <f t="shared" si="48"/>
        <v>-0.2215283728643703</v>
      </c>
      <c r="I409">
        <f t="shared" si="44"/>
        <v>-1.7722269829149624</v>
      </c>
      <c r="K409">
        <f t="shared" si="45"/>
        <v>-0.26728502747959476</v>
      </c>
      <c r="M409">
        <f t="shared" si="46"/>
        <v>-0.26728502747959476</v>
      </c>
      <c r="N409" s="13">
        <f t="shared" si="47"/>
        <v>2.0936714415769422E-3</v>
      </c>
      <c r="O409" s="13">
        <v>1</v>
      </c>
    </row>
    <row r="410" spans="4:15" x14ac:dyDescent="0.4">
      <c r="D410" s="6">
        <v>6.8200000000000101</v>
      </c>
      <c r="E410" s="7">
        <f t="shared" si="42"/>
        <v>-2.5852746649098441E-2</v>
      </c>
      <c r="G410">
        <f t="shared" si="43"/>
        <v>7.0890986197333019</v>
      </c>
      <c r="H410" s="10">
        <f t="shared" si="48"/>
        <v>-0.21861082566477641</v>
      </c>
      <c r="I410">
        <f t="shared" si="44"/>
        <v>-1.7488866053182113</v>
      </c>
      <c r="K410">
        <f t="shared" si="45"/>
        <v>-0.26428868113579534</v>
      </c>
      <c r="M410">
        <f t="shared" si="46"/>
        <v>-0.26428868113579534</v>
      </c>
      <c r="N410" s="13">
        <f t="shared" si="47"/>
        <v>2.0864664804312945E-3</v>
      </c>
      <c r="O410" s="13">
        <v>1</v>
      </c>
    </row>
    <row r="411" spans="4:15" x14ac:dyDescent="0.4">
      <c r="D411" s="6">
        <v>6.8400000000000096</v>
      </c>
      <c r="E411" s="7">
        <f t="shared" si="42"/>
        <v>-2.5511987581223441E-2</v>
      </c>
      <c r="G411">
        <f t="shared" si="43"/>
        <v>7.1026657175427728</v>
      </c>
      <c r="H411" s="10">
        <f t="shared" si="48"/>
        <v>-0.2157293669868254</v>
      </c>
      <c r="I411">
        <f t="shared" si="44"/>
        <v>-1.7258349358946032</v>
      </c>
      <c r="K411">
        <f t="shared" si="45"/>
        <v>-0.26132604537044984</v>
      </c>
      <c r="M411">
        <f t="shared" si="46"/>
        <v>-0.26132604537044984</v>
      </c>
      <c r="N411" s="13">
        <f t="shared" si="47"/>
        <v>2.0790570796196842E-3</v>
      </c>
      <c r="O411" s="13">
        <v>1</v>
      </c>
    </row>
    <row r="412" spans="4:15" x14ac:dyDescent="0.4">
      <c r="D412" s="6">
        <v>6.8600000000000101</v>
      </c>
      <c r="E412" s="7">
        <f t="shared" si="42"/>
        <v>-2.5175447756088758E-2</v>
      </c>
      <c r="G412">
        <f t="shared" si="43"/>
        <v>7.1162328153522427</v>
      </c>
      <c r="H412" s="10">
        <f t="shared" si="48"/>
        <v>-0.2128835862254865</v>
      </c>
      <c r="I412">
        <f t="shared" si="44"/>
        <v>-1.703068689803892</v>
      </c>
      <c r="K412">
        <f t="shared" si="45"/>
        <v>-0.25839673985815476</v>
      </c>
      <c r="M412">
        <f t="shared" si="46"/>
        <v>-0.25839673985815476</v>
      </c>
      <c r="N412" s="13">
        <f t="shared" si="47"/>
        <v>2.0714471535908633E-3</v>
      </c>
      <c r="O412" s="13">
        <v>1</v>
      </c>
    </row>
    <row r="413" spans="4:15" x14ac:dyDescent="0.4">
      <c r="D413" s="6">
        <v>6.8800000000000097</v>
      </c>
      <c r="E413" s="7">
        <f t="shared" si="42"/>
        <v>-2.4843079109196753E-2</v>
      </c>
      <c r="G413">
        <f t="shared" si="43"/>
        <v>7.1297999131617127</v>
      </c>
      <c r="H413" s="10">
        <f t="shared" si="48"/>
        <v>-0.21007307694736771</v>
      </c>
      <c r="I413">
        <f t="shared" si="44"/>
        <v>-1.6805846155789417</v>
      </c>
      <c r="K413">
        <f t="shared" si="45"/>
        <v>-0.25550038855964036</v>
      </c>
      <c r="M413">
        <f t="shared" si="46"/>
        <v>-0.25550038855964036</v>
      </c>
      <c r="N413" s="13">
        <f t="shared" si="47"/>
        <v>2.0636406403185211E-3</v>
      </c>
      <c r="O413" s="13">
        <v>1</v>
      </c>
    </row>
    <row r="414" spans="4:15" x14ac:dyDescent="0.4">
      <c r="D414" s="6">
        <v>6.9000000000000101</v>
      </c>
      <c r="E414" s="7">
        <f t="shared" si="42"/>
        <v>-2.4514834065047928E-2</v>
      </c>
      <c r="G414">
        <f t="shared" si="43"/>
        <v>7.1433670109711835</v>
      </c>
      <c r="H414" s="10">
        <f t="shared" si="48"/>
        <v>-0.20729743685404528</v>
      </c>
      <c r="I414">
        <f t="shared" si="44"/>
        <v>-1.6583794948323622</v>
      </c>
      <c r="K414">
        <f t="shared" si="45"/>
        <v>-0.25263661967414264</v>
      </c>
      <c r="M414">
        <f t="shared" si="46"/>
        <v>-0.25263661967414264</v>
      </c>
      <c r="N414" s="13">
        <f t="shared" si="47"/>
        <v>2.0556414987942112E-3</v>
      </c>
      <c r="O414" s="13">
        <v>1</v>
      </c>
    </row>
    <row r="415" spans="4:15" x14ac:dyDescent="0.4">
      <c r="D415" s="6">
        <v>6.9200000000000097</v>
      </c>
      <c r="E415" s="7">
        <f t="shared" si="42"/>
        <v>-2.4190665532839297E-2</v>
      </c>
      <c r="G415">
        <f t="shared" si="43"/>
        <v>7.1569341087806526</v>
      </c>
      <c r="H415" s="10">
        <f t="shared" si="48"/>
        <v>-0.20455626774568908</v>
      </c>
      <c r="I415">
        <f t="shared" si="44"/>
        <v>-1.6364501419655126</v>
      </c>
      <c r="K415">
        <f t="shared" si="45"/>
        <v>-0.24980506559227608</v>
      </c>
      <c r="M415">
        <f t="shared" si="46"/>
        <v>-0.24980506559227608</v>
      </c>
      <c r="N415" s="13">
        <f t="shared" si="47"/>
        <v>2.0474537065612967E-3</v>
      </c>
      <c r="O415" s="13">
        <v>1</v>
      </c>
    </row>
    <row r="416" spans="4:15" x14ac:dyDescent="0.4">
      <c r="D416" s="6">
        <v>6.9400000000000102</v>
      </c>
      <c r="E416" s="7">
        <f t="shared" si="42"/>
        <v>-2.3870526902196862E-2</v>
      </c>
      <c r="G416">
        <f t="shared" si="43"/>
        <v>7.1705012065901235</v>
      </c>
      <c r="H416" s="10">
        <f t="shared" si="48"/>
        <v>-0.20184917548497666</v>
      </c>
      <c r="I416">
        <f t="shared" si="44"/>
        <v>-1.6147934038798133</v>
      </c>
      <c r="K416">
        <f t="shared" si="45"/>
        <v>-0.24700536284939978</v>
      </c>
      <c r="M416">
        <f t="shared" si="46"/>
        <v>-0.24700536284939978</v>
      </c>
      <c r="N416" s="13">
        <f t="shared" si="47"/>
        <v>2.039081257290886E-3</v>
      </c>
      <c r="O416" s="13">
        <v>1</v>
      </c>
    </row>
    <row r="417" spans="4:15" x14ac:dyDescent="0.4">
      <c r="D417" s="6">
        <v>6.9600000000000097</v>
      </c>
      <c r="E417" s="7">
        <f t="shared" si="42"/>
        <v>-2.3554372038942333E-2</v>
      </c>
      <c r="G417">
        <f t="shared" si="43"/>
        <v>7.1840683043995934</v>
      </c>
      <c r="H417" s="10">
        <f t="shared" si="48"/>
        <v>-0.19917576996129635</v>
      </c>
      <c r="I417">
        <f t="shared" si="44"/>
        <v>-1.5934061596903708</v>
      </c>
      <c r="K417">
        <f t="shared" si="45"/>
        <v>-0.2442371520794818</v>
      </c>
      <c r="M417">
        <f t="shared" si="46"/>
        <v>-0.2442371520794818</v>
      </c>
      <c r="N417" s="13">
        <f t="shared" si="47"/>
        <v>2.0305281584011231E-3</v>
      </c>
      <c r="O417" s="13">
        <v>1</v>
      </c>
    </row>
    <row r="418" spans="4:15" x14ac:dyDescent="0.4">
      <c r="D418" s="6">
        <v>6.9800000000000102</v>
      </c>
      <c r="E418" s="7">
        <f t="shared" si="42"/>
        <v>-2.324215528089316E-2</v>
      </c>
      <c r="G418">
        <f t="shared" si="43"/>
        <v>7.1976354022090634</v>
      </c>
      <c r="H418" s="10">
        <f t="shared" si="48"/>
        <v>-0.19653566505523254</v>
      </c>
      <c r="I418">
        <f t="shared" si="44"/>
        <v>-1.5722853204418603</v>
      </c>
      <c r="K418">
        <f t="shared" si="45"/>
        <v>-0.24150007796944492</v>
      </c>
      <c r="M418">
        <f t="shared" si="46"/>
        <v>-0.24150007796944492</v>
      </c>
      <c r="N418" s="13">
        <f t="shared" si="47"/>
        <v>2.0217984287197893E-3</v>
      </c>
      <c r="O418" s="13">
        <v>1</v>
      </c>
    </row>
    <row r="419" spans="4:15" x14ac:dyDescent="0.4">
      <c r="D419" s="6">
        <v>7.0000000000000098</v>
      </c>
      <c r="E419" s="7">
        <f t="shared" si="42"/>
        <v>-2.2933831433695935E-2</v>
      </c>
      <c r="G419">
        <f t="shared" si="43"/>
        <v>7.2112025000185325</v>
      </c>
      <c r="H419" s="10">
        <f t="shared" si="48"/>
        <v>-0.19392847860333282</v>
      </c>
      <c r="I419">
        <f t="shared" si="44"/>
        <v>-1.5514278288266625</v>
      </c>
      <c r="K419">
        <f t="shared" si="45"/>
        <v>-0.23879378921400121</v>
      </c>
      <c r="M419">
        <f t="shared" si="46"/>
        <v>-0.23879378921400121</v>
      </c>
      <c r="N419" s="13">
        <f t="shared" si="47"/>
        <v>2.0128960961917543E-3</v>
      </c>
      <c r="O419" s="13">
        <v>1</v>
      </c>
    </row>
    <row r="420" spans="4:15" x14ac:dyDescent="0.4">
      <c r="D420" s="6">
        <v>7.0200000000000102</v>
      </c>
      <c r="E420" s="7">
        <f t="shared" si="42"/>
        <v>-2.2629355766692467E-2</v>
      </c>
      <c r="G420">
        <f t="shared" si="43"/>
        <v>7.2247695978280024</v>
      </c>
      <c r="H420" s="10">
        <f t="shared" si="48"/>
        <v>-0.19135383236315145</v>
      </c>
      <c r="I420">
        <f t="shared" si="44"/>
        <v>-1.5308306589052116</v>
      </c>
      <c r="K420">
        <f t="shared" si="45"/>
        <v>-0.23611793847096366</v>
      </c>
      <c r="M420">
        <f t="shared" si="46"/>
        <v>-0.23611793847096366</v>
      </c>
      <c r="N420" s="13">
        <f t="shared" si="47"/>
        <v>2.0038251956314697E-3</v>
      </c>
      <c r="O420" s="13">
        <v>1</v>
      </c>
    </row>
    <row r="421" spans="4:15" x14ac:dyDescent="0.4">
      <c r="D421" s="6">
        <v>7.0400000000000098</v>
      </c>
      <c r="E421" s="7">
        <f t="shared" si="42"/>
        <v>-2.2328684008818479E-2</v>
      </c>
      <c r="G421">
        <f t="shared" si="43"/>
        <v>7.2383366956374733</v>
      </c>
      <c r="H421" s="10">
        <f t="shared" si="48"/>
        <v>-0.18881135197856905</v>
      </c>
      <c r="I421">
        <f t="shared" si="44"/>
        <v>-1.5104908158285524</v>
      </c>
      <c r="K421">
        <f t="shared" si="45"/>
        <v>-0.23347218231703407</v>
      </c>
      <c r="M421">
        <f t="shared" si="46"/>
        <v>-0.23347218231703407</v>
      </c>
      <c r="N421" s="13">
        <f t="shared" si="47"/>
        <v>1.9945897665211575E-3</v>
      </c>
      <c r="O421" s="13">
        <v>1</v>
      </c>
    </row>
    <row r="422" spans="4:15" x14ac:dyDescent="0.4">
      <c r="D422" s="6">
        <v>7.0600000000000103</v>
      </c>
      <c r="E422" s="7">
        <f t="shared" si="42"/>
        <v>-2.2031772344534201E-2</v>
      </c>
      <c r="G422">
        <f t="shared" si="43"/>
        <v>7.2519037934469432</v>
      </c>
      <c r="H422" s="10">
        <f t="shared" si="48"/>
        <v>-0.18630066694538122</v>
      </c>
      <c r="I422">
        <f t="shared" si="44"/>
        <v>-1.4904053355630498</v>
      </c>
      <c r="K422">
        <f t="shared" si="45"/>
        <v>-0.23085618120406209</v>
      </c>
      <c r="M422">
        <f t="shared" si="46"/>
        <v>-0.23085618120406209</v>
      </c>
      <c r="N422" s="13">
        <f t="shared" si="47"/>
        <v>1.9851938508555146E-3</v>
      </c>
      <c r="O422" s="13">
        <v>1</v>
      </c>
    </row>
    <row r="423" spans="4:15" x14ac:dyDescent="0.4">
      <c r="D423" s="6">
        <v>7.0800000000000098</v>
      </c>
      <c r="E423" s="7">
        <f t="shared" si="42"/>
        <v>-2.1738577409786936E-2</v>
      </c>
      <c r="G423">
        <f t="shared" si="43"/>
        <v>7.2654708912564132</v>
      </c>
      <c r="H423" s="10">
        <f t="shared" si="48"/>
        <v>-0.18382141057715834</v>
      </c>
      <c r="I423">
        <f t="shared" si="44"/>
        <v>-1.4705712846172667</v>
      </c>
      <c r="K423">
        <f t="shared" si="45"/>
        <v>-0.2282695994157701</v>
      </c>
      <c r="M423">
        <f t="shared" si="46"/>
        <v>-0.2282695994157701</v>
      </c>
      <c r="N423" s="13">
        <f t="shared" si="47"/>
        <v>1.9756414910328912E-3</v>
      </c>
      <c r="O423" s="13">
        <v>1</v>
      </c>
    </row>
    <row r="424" spans="4:15" x14ac:dyDescent="0.4">
      <c r="D424" s="6">
        <v>7.1000000000000103</v>
      </c>
      <c r="E424" s="7">
        <f t="shared" si="42"/>
        <v>-2.1449056288004829E-2</v>
      </c>
      <c r="G424">
        <f t="shared" si="43"/>
        <v>7.2790379890658841</v>
      </c>
      <c r="H424" s="10">
        <f t="shared" si="48"/>
        <v>-0.18137321997136882</v>
      </c>
      <c r="I424">
        <f t="shared" si="44"/>
        <v>-1.4509857597709506</v>
      </c>
      <c r="K424">
        <f t="shared" si="45"/>
        <v>-0.22571210502494202</v>
      </c>
      <c r="M424">
        <f t="shared" si="46"/>
        <v>-0.22571210502494202</v>
      </c>
      <c r="N424" s="13">
        <f t="shared" si="47"/>
        <v>1.9659367277939767E-3</v>
      </c>
      <c r="O424" s="13">
        <v>1</v>
      </c>
    </row>
    <row r="425" spans="4:15" x14ac:dyDescent="0.4">
      <c r="D425" s="6">
        <v>7.1200000000000099</v>
      </c>
      <c r="E425" s="7">
        <f t="shared" si="42"/>
        <v>-2.1163166506121916E-2</v>
      </c>
      <c r="G425">
        <f t="shared" si="43"/>
        <v>7.2926050868753531</v>
      </c>
      <c r="H425" s="10">
        <f t="shared" si="48"/>
        <v>-0.17895573597576692</v>
      </c>
      <c r="I425">
        <f t="shared" si="44"/>
        <v>-1.4316458878061353</v>
      </c>
      <c r="K425">
        <f t="shared" si="45"/>
        <v>-0.22318336985107035</v>
      </c>
      <c r="M425">
        <f t="shared" si="46"/>
        <v>-0.22318336985107035</v>
      </c>
      <c r="N425" s="13">
        <f t="shared" si="47"/>
        <v>1.9560835982078873E-3</v>
      </c>
      <c r="O425" s="13">
        <v>1</v>
      </c>
    </row>
    <row r="426" spans="4:15" x14ac:dyDescent="0.4">
      <c r="D426" s="6">
        <v>7.1400000000000103</v>
      </c>
      <c r="E426" s="7">
        <f t="shared" si="42"/>
        <v>-2.0880866030633764E-2</v>
      </c>
      <c r="G426">
        <f t="shared" si="43"/>
        <v>7.306172184684824</v>
      </c>
      <c r="H426" s="10">
        <f t="shared" si="48"/>
        <v>-0.17656860315503911</v>
      </c>
      <c r="I426">
        <f t="shared" si="44"/>
        <v>-1.4125488252403129</v>
      </c>
      <c r="K426">
        <f t="shared" si="45"/>
        <v>-0.22068306941845581</v>
      </c>
      <c r="M426">
        <f t="shared" si="46"/>
        <v>-0.22068306941845581</v>
      </c>
      <c r="N426" s="13">
        <f t="shared" si="47"/>
        <v>1.9460861337061298E-3</v>
      </c>
      <c r="O426" s="13">
        <v>1</v>
      </c>
    </row>
    <row r="427" spans="4:15" x14ac:dyDescent="0.4">
      <c r="D427" s="6">
        <v>7.1600000000000099</v>
      </c>
      <c r="E427" s="7">
        <f t="shared" si="42"/>
        <v>-2.0602113263683719E-2</v>
      </c>
      <c r="G427">
        <f t="shared" si="43"/>
        <v>7.319739282494294</v>
      </c>
      <c r="H427" s="10">
        <f t="shared" si="48"/>
        <v>-0.17421146975770951</v>
      </c>
      <c r="I427">
        <f t="shared" si="44"/>
        <v>-1.3936917580616761</v>
      </c>
      <c r="K427">
        <f t="shared" si="45"/>
        <v>-0.2182108829147604</v>
      </c>
      <c r="M427">
        <f t="shared" si="46"/>
        <v>-0.2182108829147604</v>
      </c>
      <c r="N427" s="13">
        <f t="shared" si="47"/>
        <v>1.9359483581648626E-3</v>
      </c>
      <c r="O427" s="13">
        <v>1</v>
      </c>
    </row>
    <row r="428" spans="4:15" x14ac:dyDescent="0.4">
      <c r="D428" s="6">
        <v>7.1800000000000104</v>
      </c>
      <c r="E428" s="7">
        <f t="shared" si="42"/>
        <v>-2.0326867039179127E-2</v>
      </c>
      <c r="G428">
        <f t="shared" si="43"/>
        <v>7.3333063803037639</v>
      </c>
      <c r="H428" s="10">
        <f t="shared" si="48"/>
        <v>-0.17188398768329868</v>
      </c>
      <c r="I428">
        <f t="shared" si="44"/>
        <v>-1.3750719014663895</v>
      </c>
      <c r="K428">
        <f t="shared" si="45"/>
        <v>-0.21576649315000279</v>
      </c>
      <c r="M428">
        <f t="shared" si="46"/>
        <v>-0.21576649315000279</v>
      </c>
      <c r="N428" s="13">
        <f t="shared" si="47"/>
        <v>1.9256742860353159E-3</v>
      </c>
      <c r="O428" s="13">
        <v>1</v>
      </c>
    </row>
    <row r="429" spans="4:15" x14ac:dyDescent="0.4">
      <c r="D429" s="6">
        <v>7.2000000000000099</v>
      </c>
      <c r="E429" s="7">
        <f t="shared" si="42"/>
        <v>-2.0055086618937578E-2</v>
      </c>
      <c r="G429">
        <f t="shared" si="43"/>
        <v>7.3468734781132339</v>
      </c>
      <c r="H429" s="10">
        <f t="shared" si="48"/>
        <v>-0.16958581244973617</v>
      </c>
      <c r="I429">
        <f t="shared" si="44"/>
        <v>-1.3566864995978893</v>
      </c>
      <c r="K429">
        <f t="shared" si="45"/>
        <v>-0.21334958651599786</v>
      </c>
      <c r="M429">
        <f t="shared" si="46"/>
        <v>-0.21334958651599786</v>
      </c>
      <c r="N429" s="13">
        <f t="shared" si="47"/>
        <v>1.9152679205227997E-3</v>
      </c>
      <c r="O429" s="13">
        <v>1</v>
      </c>
    </row>
    <row r="430" spans="4:15" x14ac:dyDescent="0.4">
      <c r="D430" s="6">
        <v>7.2200000000000104</v>
      </c>
      <c r="E430" s="7">
        <f t="shared" si="42"/>
        <v>-1.978673168886249E-2</v>
      </c>
      <c r="G430">
        <f t="shared" si="43"/>
        <v>7.3604405759227038</v>
      </c>
      <c r="H430" s="10">
        <f t="shared" si="48"/>
        <v>-0.1673166031610212</v>
      </c>
      <c r="I430">
        <f t="shared" si="44"/>
        <v>-1.3385328252881696</v>
      </c>
      <c r="K430">
        <f t="shared" si="45"/>
        <v>-0.21095985294623287</v>
      </c>
      <c r="M430">
        <f t="shared" si="46"/>
        <v>-0.21095985294623287</v>
      </c>
      <c r="N430" s="13">
        <f t="shared" si="47"/>
        <v>1.9047332518143784E-3</v>
      </c>
      <c r="O430" s="13">
        <v>1</v>
      </c>
    </row>
    <row r="431" spans="4:15" x14ac:dyDescent="0.4">
      <c r="D431" s="6">
        <v>7.24000000000001</v>
      </c>
      <c r="E431" s="7">
        <f t="shared" si="42"/>
        <v>-1.9521762355148166E-2</v>
      </c>
      <c r="G431">
        <f t="shared" si="43"/>
        <v>7.3740076737321747</v>
      </c>
      <c r="H431" s="10">
        <f t="shared" si="48"/>
        <v>-0.16507602247513289</v>
      </c>
      <c r="I431">
        <f t="shared" si="44"/>
        <v>-1.3206081798010632</v>
      </c>
      <c r="K431">
        <f t="shared" si="45"/>
        <v>-0.20859698587617762</v>
      </c>
      <c r="M431">
        <f t="shared" si="46"/>
        <v>-0.20859698587617762</v>
      </c>
      <c r="N431" s="13">
        <f t="shared" si="47"/>
        <v>1.894074255355074E-3</v>
      </c>
      <c r="O431" s="13">
        <v>1</v>
      </c>
    </row>
    <row r="432" spans="4:15" x14ac:dyDescent="0.4">
      <c r="D432" s="6">
        <v>7.2600000000000096</v>
      </c>
      <c r="E432" s="7">
        <f t="shared" si="42"/>
        <v>-1.9260139140513631E-2</v>
      </c>
      <c r="G432">
        <f t="shared" si="43"/>
        <v>7.3875747715416429</v>
      </c>
      <c r="H432" s="10">
        <f t="shared" si="48"/>
        <v>-0.16286373657218323</v>
      </c>
      <c r="I432">
        <f t="shared" si="44"/>
        <v>-1.3029098925774658</v>
      </c>
      <c r="K432">
        <f t="shared" si="45"/>
        <v>-0.20626068220402397</v>
      </c>
      <c r="M432">
        <f t="shared" si="46"/>
        <v>-0.20626068220402397</v>
      </c>
      <c r="N432" s="13">
        <f t="shared" si="47"/>
        <v>1.883294890172941E-3</v>
      </c>
      <c r="O432" s="13">
        <v>1</v>
      </c>
    </row>
    <row r="433" spans="4:15" x14ac:dyDescent="0.4">
      <c r="D433" s="6">
        <v>7.28000000000001</v>
      </c>
      <c r="E433" s="7">
        <f t="shared" si="42"/>
        <v>-1.9001822980465273E-2</v>
      </c>
      <c r="G433">
        <f t="shared" si="43"/>
        <v>7.4011418693511146</v>
      </c>
      <c r="H433" s="10">
        <f t="shared" si="48"/>
        <v>-0.16067941512281433</v>
      </c>
      <c r="I433">
        <f t="shared" si="44"/>
        <v>-1.2854353209825147</v>
      </c>
      <c r="K433">
        <f t="shared" si="45"/>
        <v>-0.2039506422518495</v>
      </c>
      <c r="M433">
        <f t="shared" si="46"/>
        <v>-0.2039506422518495</v>
      </c>
      <c r="N433" s="13">
        <f t="shared" si="47"/>
        <v>1.872399097252549E-3</v>
      </c>
      <c r="O433" s="13">
        <v>1</v>
      </c>
    </row>
    <row r="434" spans="4:15" x14ac:dyDescent="0.4">
      <c r="D434" s="6">
        <v>7.3000000000000096</v>
      </c>
      <c r="E434" s="7">
        <f t="shared" si="42"/>
        <v>-1.874677521958797E-2</v>
      </c>
      <c r="G434">
        <f t="shared" si="43"/>
        <v>7.4147089671605837</v>
      </c>
      <c r="H434" s="10">
        <f t="shared" si="48"/>
        <v>-0.15852273125683589</v>
      </c>
      <c r="I434">
        <f t="shared" si="44"/>
        <v>-1.2681818500546871</v>
      </c>
      <c r="K434">
        <f t="shared" si="45"/>
        <v>-0.2016665697272052</v>
      </c>
      <c r="M434">
        <f t="shared" si="46"/>
        <v>-0.2016665697272052</v>
      </c>
      <c r="N434" s="13">
        <f t="shared" si="47"/>
        <v>1.8613907979573195E-3</v>
      </c>
      <c r="O434" s="13">
        <v>1</v>
      </c>
    </row>
    <row r="435" spans="4:15" x14ac:dyDescent="0.4">
      <c r="D435" s="6">
        <v>7.3200000000000101</v>
      </c>
      <c r="E435" s="7">
        <f t="shared" si="42"/>
        <v>-1.8494957607864227E-2</v>
      </c>
      <c r="G435">
        <f t="shared" si="43"/>
        <v>7.4282760649700537</v>
      </c>
      <c r="H435" s="10">
        <f t="shared" si="48"/>
        <v>-0.1563933615320999</v>
      </c>
      <c r="I435">
        <f t="shared" si="44"/>
        <v>-1.2511468922567992</v>
      </c>
      <c r="K435">
        <f t="shared" si="45"/>
        <v>-0.19940817168511754</v>
      </c>
      <c r="M435">
        <f t="shared" si="46"/>
        <v>-0.19940817168511754</v>
      </c>
      <c r="N435" s="13">
        <f t="shared" si="47"/>
        <v>1.8502738925001495E-3</v>
      </c>
      <c r="O435" s="13">
        <v>1</v>
      </c>
    </row>
    <row r="436" spans="4:15" x14ac:dyDescent="0.4">
      <c r="D436" s="6">
        <v>7.3400000000000096</v>
      </c>
      <c r="E436" s="7">
        <f t="shared" si="42"/>
        <v>-1.8246332297021401E-2</v>
      </c>
      <c r="G436">
        <f t="shared" si="43"/>
        <v>7.4418431627795236</v>
      </c>
      <c r="H436" s="10">
        <f t="shared" si="48"/>
        <v>-0.15429098590361298</v>
      </c>
      <c r="I436">
        <f t="shared" si="44"/>
        <v>-1.2343278872289039</v>
      </c>
      <c r="K436">
        <f t="shared" si="45"/>
        <v>-0.19717515849050499</v>
      </c>
      <c r="M436">
        <f t="shared" si="46"/>
        <v>-0.19717515849050499</v>
      </c>
      <c r="N436" s="13">
        <f t="shared" si="47"/>
        <v>1.8390522584623397E-3</v>
      </c>
      <c r="O436" s="13">
        <v>1</v>
      </c>
    </row>
    <row r="437" spans="4:15" x14ac:dyDescent="0.4">
      <c r="D437" s="6">
        <v>7.3600000000000101</v>
      </c>
      <c r="E437" s="7">
        <f t="shared" si="42"/>
        <v>-1.8000861836906447E-2</v>
      </c>
      <c r="G437">
        <f t="shared" si="43"/>
        <v>7.4554102605889945</v>
      </c>
      <c r="H437" s="10">
        <f t="shared" si="48"/>
        <v>-0.15221528769288092</v>
      </c>
      <c r="I437">
        <f t="shared" si="44"/>
        <v>-1.2177223015430474</v>
      </c>
      <c r="K437">
        <f t="shared" si="45"/>
        <v>-0.1949672437810043</v>
      </c>
      <c r="M437">
        <f t="shared" si="46"/>
        <v>-0.1949672437810043</v>
      </c>
      <c r="N437" s="13">
        <f t="shared" si="47"/>
        <v>1.8277297493608294E-3</v>
      </c>
      <c r="O437" s="13">
        <v>1</v>
      </c>
    </row>
    <row r="438" spans="4:15" x14ac:dyDescent="0.4">
      <c r="D438" s="6">
        <v>7.3800000000000097</v>
      </c>
      <c r="E438" s="7">
        <f t="shared" si="42"/>
        <v>-1.7758509171888211E-2</v>
      </c>
      <c r="G438">
        <f t="shared" si="43"/>
        <v>7.4689773583984644</v>
      </c>
      <c r="H438" s="10">
        <f t="shared" si="48"/>
        <v>-0.15016595355748671</v>
      </c>
      <c r="I438">
        <f t="shared" si="44"/>
        <v>-1.2013276284598937</v>
      </c>
      <c r="K438">
        <f t="shared" si="45"/>
        <v>-0.19278414443020114</v>
      </c>
      <c r="M438">
        <f t="shared" si="46"/>
        <v>-0.19278414443020114</v>
      </c>
      <c r="N438" s="13">
        <f t="shared" si="47"/>
        <v>1.8163101932631195E-3</v>
      </c>
      <c r="O438" s="13">
        <v>1</v>
      </c>
    </row>
    <row r="439" spans="4:15" x14ac:dyDescent="0.4">
      <c r="D439" s="6">
        <v>7.4000000000000101</v>
      </c>
      <c r="E439" s="7">
        <f t="shared" si="42"/>
        <v>-1.7519237637286782E-2</v>
      </c>
      <c r="G439">
        <f t="shared" si="43"/>
        <v>7.4825444562079344</v>
      </c>
      <c r="H439" s="10">
        <f t="shared" si="48"/>
        <v>-0.14814267346089705</v>
      </c>
      <c r="I439">
        <f t="shared" si="44"/>
        <v>-1.1851413876871764</v>
      </c>
      <c r="K439">
        <f t="shared" si="45"/>
        <v>-0.19062558051126238</v>
      </c>
      <c r="M439">
        <f t="shared" si="46"/>
        <v>-0.19062558051126238</v>
      </c>
      <c r="N439" s="13">
        <f t="shared" si="47"/>
        <v>1.8047973914499808E-3</v>
      </c>
      <c r="O439" s="13">
        <v>1</v>
      </c>
    </row>
    <row r="440" spans="4:15" x14ac:dyDescent="0.4">
      <c r="D440" s="6">
        <v>7.4200000000000097</v>
      </c>
      <c r="E440" s="7">
        <f t="shared" si="42"/>
        <v>-1.7283010955829931E-2</v>
      </c>
      <c r="G440">
        <f t="shared" si="43"/>
        <v>7.4961115540174044</v>
      </c>
      <c r="H440" s="10">
        <f t="shared" si="48"/>
        <v>-0.14614514064249787</v>
      </c>
      <c r="I440">
        <f t="shared" si="44"/>
        <v>-1.1691611251399829</v>
      </c>
      <c r="K440">
        <f t="shared" si="45"/>
        <v>-0.1884912752609651</v>
      </c>
      <c r="M440">
        <f t="shared" si="46"/>
        <v>-0.1884912752609651</v>
      </c>
      <c r="N440" s="13">
        <f t="shared" si="47"/>
        <v>1.7931951171253487E-3</v>
      </c>
      <c r="O440" s="13">
        <v>1</v>
      </c>
    </row>
    <row r="441" spans="4:15" x14ac:dyDescent="0.4">
      <c r="D441" s="6">
        <v>7.4400000000000102</v>
      </c>
      <c r="E441" s="7">
        <f t="shared" si="42"/>
        <v>-1.7049793234136065E-2</v>
      </c>
      <c r="G441">
        <f t="shared" si="43"/>
        <v>7.5096786518268752</v>
      </c>
      <c r="H441" s="10">
        <f t="shared" si="48"/>
        <v>-0.14417305158785454</v>
      </c>
      <c r="I441">
        <f t="shared" si="44"/>
        <v>-1.1533844127028363</v>
      </c>
      <c r="K441">
        <f t="shared" si="45"/>
        <v>-0.18638095504412053</v>
      </c>
      <c r="M441">
        <f t="shared" si="46"/>
        <v>-0.18638095504412053</v>
      </c>
      <c r="N441" s="13">
        <f t="shared" si="47"/>
        <v>1.7815071141734703E-3</v>
      </c>
      <c r="O441" s="13">
        <v>1</v>
      </c>
    </row>
    <row r="442" spans="4:15" x14ac:dyDescent="0.4">
      <c r="D442" s="6">
        <v>7.4600000000000097</v>
      </c>
      <c r="E442" s="7">
        <f t="shared" si="42"/>
        <v>-1.681954895922395E-2</v>
      </c>
      <c r="G442">
        <f t="shared" si="43"/>
        <v>7.5232457496363452</v>
      </c>
      <c r="H442" s="10">
        <f t="shared" si="48"/>
        <v>-0.14222610599919772</v>
      </c>
      <c r="I442">
        <f t="shared" si="44"/>
        <v>-1.1378088479935817</v>
      </c>
      <c r="K442">
        <f t="shared" si="45"/>
        <v>-0.18429434931838665</v>
      </c>
      <c r="M442">
        <f t="shared" si="46"/>
        <v>-0.18429434931838665</v>
      </c>
      <c r="N442" s="13">
        <f t="shared" si="47"/>
        <v>1.769737095962484E-3</v>
      </c>
      <c r="O442" s="13">
        <v>1</v>
      </c>
    </row>
    <row r="443" spans="4:15" x14ac:dyDescent="0.4">
      <c r="D443" s="6">
        <v>7.4800000000000102</v>
      </c>
      <c r="E443" s="7">
        <f t="shared" si="42"/>
        <v>-1.6592242995048405E-2</v>
      </c>
      <c r="G443">
        <f t="shared" si="43"/>
        <v>7.5368128474458151</v>
      </c>
      <c r="H443" s="10">
        <f t="shared" si="48"/>
        <v>-0.14030400676612931</v>
      </c>
      <c r="I443">
        <f t="shared" si="44"/>
        <v>-1.1224320541290345</v>
      </c>
      <c r="K443">
        <f t="shared" si="45"/>
        <v>-0.18223119059946502</v>
      </c>
      <c r="M443">
        <f t="shared" si="46"/>
        <v>-0.18223119059946502</v>
      </c>
      <c r="N443" s="13">
        <f t="shared" si="47"/>
        <v>1.7578887441943275E-3</v>
      </c>
      <c r="O443" s="13">
        <v>1</v>
      </c>
    </row>
    <row r="444" spans="4:15" x14ac:dyDescent="0.4">
      <c r="D444" s="6">
        <v>7.5000000000000098</v>
      </c>
      <c r="E444" s="7">
        <f t="shared" si="42"/>
        <v>-1.6367840579062345E-2</v>
      </c>
      <c r="G444">
        <f t="shared" si="43"/>
        <v>7.5503799452552851</v>
      </c>
      <c r="H444" s="10">
        <f t="shared" si="48"/>
        <v>-0.13840645993655118</v>
      </c>
      <c r="I444">
        <f t="shared" si="44"/>
        <v>-1.1072516794924094</v>
      </c>
      <c r="K444">
        <f t="shared" si="45"/>
        <v>-0.18019121442668271</v>
      </c>
      <c r="M444">
        <f t="shared" si="46"/>
        <v>-0.18019121442668271</v>
      </c>
      <c r="N444" s="13">
        <f t="shared" si="47"/>
        <v>1.7459657078005668E-3</v>
      </c>
      <c r="O444" s="13">
        <v>1</v>
      </c>
    </row>
    <row r="445" spans="4:15" x14ac:dyDescent="0.4">
      <c r="D445" s="6">
        <v>7.5200000000000102</v>
      </c>
      <c r="E445" s="7">
        <f t="shared" si="42"/>
        <v>-1.6146307318804391E-2</v>
      </c>
      <c r="G445">
        <f t="shared" si="43"/>
        <v>7.5639470430647551</v>
      </c>
      <c r="H445" s="10">
        <f t="shared" si="48"/>
        <v>-0.13653317468780993</v>
      </c>
      <c r="I445">
        <f t="shared" si="44"/>
        <v>-1.0922653975024794</v>
      </c>
      <c r="K445">
        <f t="shared" si="45"/>
        <v>-0.17817415932894898</v>
      </c>
      <c r="M445">
        <f t="shared" si="46"/>
        <v>-0.17817415932894898</v>
      </c>
      <c r="N445" s="13">
        <f t="shared" si="47"/>
        <v>1.7339716018835783E-3</v>
      </c>
      <c r="O445" s="13">
        <v>1</v>
      </c>
    </row>
    <row r="446" spans="4:15" x14ac:dyDescent="0.4">
      <c r="D446" s="6">
        <v>7.5400000000000098</v>
      </c>
      <c r="E446" s="7">
        <f t="shared" si="42"/>
        <v>-1.5927609188512409E-2</v>
      </c>
      <c r="G446">
        <f t="shared" si="43"/>
        <v>7.577514140874225</v>
      </c>
      <c r="H446" s="10">
        <f t="shared" si="48"/>
        <v>-0.13468386329806092</v>
      </c>
      <c r="I446">
        <f t="shared" si="44"/>
        <v>-1.0774709063844874</v>
      </c>
      <c r="K446">
        <f t="shared" si="45"/>
        <v>-0.1761797667910889</v>
      </c>
      <c r="M446">
        <f t="shared" si="46"/>
        <v>-0.1761797667910889</v>
      </c>
      <c r="N446" s="13">
        <f t="shared" si="47"/>
        <v>1.7219100067026917E-3</v>
      </c>
      <c r="O446" s="13">
        <v>1</v>
      </c>
    </row>
    <row r="447" spans="4:15" x14ac:dyDescent="0.4">
      <c r="D447" s="6">
        <v>7.5600000000000103</v>
      </c>
      <c r="E447" s="7">
        <f t="shared" si="42"/>
        <v>-1.5711712525762232E-2</v>
      </c>
      <c r="G447">
        <f t="shared" si="43"/>
        <v>7.5910812386836959</v>
      </c>
      <c r="H447" s="10">
        <f t="shared" si="48"/>
        <v>-0.13285824111784542</v>
      </c>
      <c r="I447">
        <f t="shared" si="44"/>
        <v>-1.0628659289427633</v>
      </c>
      <c r="K447">
        <f t="shared" si="45"/>
        <v>-0.17420778122054487</v>
      </c>
      <c r="M447">
        <f t="shared" si="46"/>
        <v>-0.17420778122054487</v>
      </c>
      <c r="N447" s="13">
        <f t="shared" si="47"/>
        <v>1.7097844667047501E-3</v>
      </c>
      <c r="O447" s="13">
        <v>1</v>
      </c>
    </row>
    <row r="448" spans="4:15" x14ac:dyDescent="0.4">
      <c r="D448" s="6">
        <v>7.5800000000000098</v>
      </c>
      <c r="E448" s="7">
        <f t="shared" si="42"/>
        <v>-1.5498584028131845E-2</v>
      </c>
      <c r="G448">
        <f t="shared" si="43"/>
        <v>7.6046483364931658</v>
      </c>
      <c r="H448" s="10">
        <f t="shared" si="48"/>
        <v>-0.13105602654188286</v>
      </c>
      <c r="I448">
        <f t="shared" si="44"/>
        <v>-1.0484482123350629</v>
      </c>
      <c r="K448">
        <f t="shared" si="45"/>
        <v>-0.17225794991444804</v>
      </c>
      <c r="M448">
        <f t="shared" si="46"/>
        <v>-0.17225794991444804</v>
      </c>
      <c r="N448" s="13">
        <f t="shared" si="47"/>
        <v>1.6975984895987325E-3</v>
      </c>
      <c r="O448" s="13">
        <v>1</v>
      </c>
    </row>
    <row r="449" spans="4:15" x14ac:dyDescent="0.4">
      <c r="D449" s="6">
        <v>7.6000000000000103</v>
      </c>
      <c r="E449" s="7">
        <f t="shared" si="42"/>
        <v>-1.5288190749890419E-2</v>
      </c>
      <c r="G449">
        <f t="shared" si="43"/>
        <v>7.6182154343026349</v>
      </c>
      <c r="H449" s="10">
        <f t="shared" si="48"/>
        <v>-0.12927694098107337</v>
      </c>
      <c r="I449">
        <f t="shared" si="44"/>
        <v>-1.0342155278485869</v>
      </c>
      <c r="K449">
        <f t="shared" si="45"/>
        <v>-0.17033002302704878</v>
      </c>
      <c r="M449">
        <f t="shared" si="46"/>
        <v>-0.17033002302704878</v>
      </c>
      <c r="N449" s="13">
        <f t="shared" si="47"/>
        <v>1.6853555454735885E-3</v>
      </c>
      <c r="O449" s="13">
        <v>1</v>
      </c>
    </row>
    <row r="450" spans="4:15" x14ac:dyDescent="0.4">
      <c r="D450" s="6">
        <v>7.6200000000000099</v>
      </c>
      <c r="E450" s="7">
        <f t="shared" si="42"/>
        <v>-1.5080500098712436E-2</v>
      </c>
      <c r="G450">
        <f t="shared" si="43"/>
        <v>7.6317825321121049</v>
      </c>
      <c r="H450" s="10">
        <f t="shared" si="48"/>
        <v>-0.12752070883471237</v>
      </c>
      <c r="I450">
        <f t="shared" si="44"/>
        <v>-1.0201656706776989</v>
      </c>
      <c r="K450">
        <f t="shared" si="45"/>
        <v>-0.16842375353751035</v>
      </c>
      <c r="M450">
        <f t="shared" si="46"/>
        <v>-0.16842375353751035</v>
      </c>
      <c r="N450" s="13">
        <f t="shared" si="47"/>
        <v>1.6730590659590904E-3</v>
      </c>
      <c r="O450" s="13">
        <v>1</v>
      </c>
    </row>
    <row r="451" spans="4:15" x14ac:dyDescent="0.4">
      <c r="D451" s="6">
        <v>7.6400000000000103</v>
      </c>
      <c r="E451" s="7">
        <f t="shared" si="42"/>
        <v>-1.4875479832416241E-2</v>
      </c>
      <c r="G451">
        <f t="shared" si="43"/>
        <v>7.6453496299215757</v>
      </c>
      <c r="H451" s="10">
        <f t="shared" si="48"/>
        <v>-0.12578705746291172</v>
      </c>
      <c r="I451">
        <f t="shared" si="44"/>
        <v>-1.0062964597032937</v>
      </c>
      <c r="K451">
        <f t="shared" si="45"/>
        <v>-0.16653889721805551</v>
      </c>
      <c r="M451">
        <f t="shared" si="46"/>
        <v>-0.16653889721805551</v>
      </c>
      <c r="N451" s="13">
        <f t="shared" si="47"/>
        <v>1.6607124434289181E-3</v>
      </c>
      <c r="O451" s="13">
        <v>1</v>
      </c>
    </row>
    <row r="452" spans="4:15" x14ac:dyDescent="0.4">
      <c r="D452" s="6">
        <v>7.6600000000000099</v>
      </c>
      <c r="E452" s="7">
        <f t="shared" si="42"/>
        <v>-1.467309805572734E-2</v>
      </c>
      <c r="G452">
        <f t="shared" si="43"/>
        <v>7.6589167277310457</v>
      </c>
      <c r="H452" s="10">
        <f t="shared" si="48"/>
        <v>-0.12407571715923039</v>
      </c>
      <c r="I452">
        <f t="shared" si="44"/>
        <v>-0.99260573727384316</v>
      </c>
      <c r="K452">
        <f t="shared" si="45"/>
        <v>-0.1646752126024674</v>
      </c>
      <c r="M452">
        <f t="shared" si="46"/>
        <v>-0.1646752126024674</v>
      </c>
      <c r="N452" s="13">
        <f t="shared" si="47"/>
        <v>1.6483190302454221E-3</v>
      </c>
      <c r="O452" s="13">
        <v>1</v>
      </c>
    </row>
    <row r="453" spans="4:15" x14ac:dyDescent="0.4">
      <c r="D453" s="6">
        <v>7.6800000000000104</v>
      </c>
      <c r="E453" s="7">
        <f t="shared" si="42"/>
        <v>-1.4473323217065796E-2</v>
      </c>
      <c r="G453">
        <f t="shared" si="43"/>
        <v>7.6724838255405157</v>
      </c>
      <c r="H453" s="10">
        <f t="shared" si="48"/>
        <v>-0.12238642112350837</v>
      </c>
      <c r="I453">
        <f t="shared" si="44"/>
        <v>-0.97909136898806692</v>
      </c>
      <c r="K453">
        <f t="shared" si="45"/>
        <v>-0.162832460954936</v>
      </c>
      <c r="M453">
        <f t="shared" si="46"/>
        <v>-0.162832460954936</v>
      </c>
      <c r="N453" s="13">
        <f t="shared" si="47"/>
        <v>1.635882138045431E-3</v>
      </c>
      <c r="O453" s="13">
        <v>1</v>
      </c>
    </row>
    <row r="454" spans="4:15" x14ac:dyDescent="0.4">
      <c r="D454" s="6">
        <v>7.7000000000000099</v>
      </c>
      <c r="E454" s="7">
        <f t="shared" si="42"/>
        <v>-1.4276124105357944E-2</v>
      </c>
      <c r="G454">
        <f t="shared" si="43"/>
        <v>7.6860509233499856</v>
      </c>
      <c r="H454" s="10">
        <f t="shared" si="48"/>
        <v>-0.12071890543490678</v>
      </c>
      <c r="I454">
        <f t="shared" si="44"/>
        <v>-0.96575124347925423</v>
      </c>
      <c r="K454">
        <f t="shared" si="45"/>
        <v>-0.16101040623925264</v>
      </c>
      <c r="M454">
        <f t="shared" si="46"/>
        <v>-0.16101040623925264</v>
      </c>
      <c r="N454" s="13">
        <f t="shared" si="47"/>
        <v>1.6234050370666031E-3</v>
      </c>
      <c r="O454" s="13">
        <v>1</v>
      </c>
    </row>
    <row r="455" spans="4:15" x14ac:dyDescent="0.4">
      <c r="D455" s="6">
        <v>7.7200000000000104</v>
      </c>
      <c r="E455" s="7">
        <f t="shared" si="42"/>
        <v>-1.4081469846871947E-2</v>
      </c>
      <c r="G455">
        <f t="shared" si="43"/>
        <v>7.6996180211594556</v>
      </c>
      <c r="H455" s="10">
        <f t="shared" si="48"/>
        <v>-0.11907290902514917</v>
      </c>
      <c r="I455">
        <f t="shared" si="44"/>
        <v>-0.95258327220119332</v>
      </c>
      <c r="K455">
        <f t="shared" si="45"/>
        <v>-0.15920881508834328</v>
      </c>
      <c r="M455">
        <f t="shared" si="46"/>
        <v>-0.15920881508834328</v>
      </c>
      <c r="N455" s="13">
        <f t="shared" si="47"/>
        <v>1.6108909555135422E-3</v>
      </c>
      <c r="O455" s="13">
        <v>1</v>
      </c>
    </row>
    <row r="456" spans="4:15" x14ac:dyDescent="0.4">
      <c r="D456" s="6">
        <v>7.74000000000001</v>
      </c>
      <c r="E456" s="7">
        <f t="shared" si="42"/>
        <v>-1.3889329902077261E-2</v>
      </c>
      <c r="G456">
        <f t="shared" si="43"/>
        <v>7.7131851189689256</v>
      </c>
      <c r="H456" s="10">
        <f t="shared" si="48"/>
        <v>-0.11744817365196529</v>
      </c>
      <c r="I456">
        <f t="shared" si="44"/>
        <v>-0.93958538921572232</v>
      </c>
      <c r="K456">
        <f t="shared" si="45"/>
        <v>-0.15742745677414127</v>
      </c>
      <c r="M456">
        <f t="shared" si="46"/>
        <v>-0.15742745677414127</v>
      </c>
      <c r="N456" s="13">
        <f t="shared" si="47"/>
        <v>1.5983430789631053E-3</v>
      </c>
      <c r="O456" s="13">
        <v>1</v>
      </c>
    </row>
    <row r="457" spans="4:15" x14ac:dyDescent="0.4">
      <c r="D457" s="6">
        <v>7.7600000000000096</v>
      </c>
      <c r="E457" s="7">
        <f t="shared" si="42"/>
        <v>-1.3699674062527648E-2</v>
      </c>
      <c r="G457">
        <f t="shared" si="43"/>
        <v>7.7267522167783955</v>
      </c>
      <c r="H457" s="10">
        <f t="shared" si="48"/>
        <v>-0.11584444387273379</v>
      </c>
      <c r="I457">
        <f t="shared" si="44"/>
        <v>-0.92675555098187035</v>
      </c>
      <c r="K457">
        <f t="shared" si="45"/>
        <v>-0.15566610317779336</v>
      </c>
      <c r="M457">
        <f t="shared" si="46"/>
        <v>-0.15566610317779336</v>
      </c>
      <c r="N457" s="13">
        <f t="shared" si="47"/>
        <v>1.5857645498082375E-3</v>
      </c>
      <c r="O457" s="13">
        <v>1</v>
      </c>
    </row>
    <row r="458" spans="4:15" x14ac:dyDescent="0.4">
      <c r="D458" s="6">
        <v>7.78000000000001</v>
      </c>
      <c r="E458" s="7">
        <f t="shared" si="42"/>
        <v>-1.351247244776772E-2</v>
      </c>
      <c r="G458">
        <f t="shared" si="43"/>
        <v>7.7403193145878664</v>
      </c>
      <c r="H458" s="10">
        <f t="shared" si="48"/>
        <v>-0.11426146701832383</v>
      </c>
      <c r="I458">
        <f t="shared" si="44"/>
        <v>-0.91409173614659067</v>
      </c>
      <c r="K458">
        <f t="shared" si="45"/>
        <v>-0.15392452876019647</v>
      </c>
      <c r="M458">
        <f t="shared" si="46"/>
        <v>-0.15392452876019647</v>
      </c>
      <c r="N458" s="13">
        <f t="shared" si="47"/>
        <v>1.5731584667396004E-3</v>
      </c>
      <c r="O458" s="13">
        <v>1</v>
      </c>
    </row>
    <row r="459" spans="4:15" x14ac:dyDescent="0.4">
      <c r="D459" s="6">
        <v>7.8000000000000096</v>
      </c>
      <c r="E459" s="7">
        <f t="shared" si="42"/>
        <v>-1.3327695502262824E-2</v>
      </c>
      <c r="G459">
        <f t="shared" si="43"/>
        <v>7.7538864123973363</v>
      </c>
      <c r="H459" s="10">
        <f t="shared" si="48"/>
        <v>-0.11269899316713443</v>
      </c>
      <c r="I459">
        <f t="shared" si="44"/>
        <v>-0.90159194533707543</v>
      </c>
      <c r="K459">
        <f t="shared" si="45"/>
        <v>-0.15220251053286349</v>
      </c>
      <c r="M459">
        <f t="shared" si="46"/>
        <v>-0.15220251053286349</v>
      </c>
      <c r="N459" s="13">
        <f t="shared" si="47"/>
        <v>1.5605278842644574E-3</v>
      </c>
      <c r="O459" s="13">
        <v>1</v>
      </c>
    </row>
    <row r="460" spans="4:15" x14ac:dyDescent="0.4">
      <c r="D460" s="6">
        <v>7.8200000000000101</v>
      </c>
      <c r="E460" s="7">
        <f t="shared" si="42"/>
        <v>-1.3145313992351984E-2</v>
      </c>
      <c r="G460">
        <f t="shared" si="43"/>
        <v>7.7674535102068063</v>
      </c>
      <c r="H460" s="10">
        <f t="shared" si="48"/>
        <v>-0.11115677511932837</v>
      </c>
      <c r="I460">
        <f t="shared" si="44"/>
        <v>-0.88925420095462693</v>
      </c>
      <c r="K460">
        <f t="shared" si="45"/>
        <v>-0.15049982802911005</v>
      </c>
      <c r="M460">
        <f t="shared" si="46"/>
        <v>-0.15049982802911005</v>
      </c>
      <c r="N460" s="13">
        <f t="shared" si="47"/>
        <v>1.547875812261881E-3</v>
      </c>
      <c r="O460" s="13">
        <v>1</v>
      </c>
    </row>
    <row r="461" spans="4:15" x14ac:dyDescent="0.4">
      <c r="D461" s="6">
        <v>7.8400000000000096</v>
      </c>
      <c r="E461" s="7">
        <f t="shared" si="42"/>
        <v>-1.2965299003224006E-2</v>
      </c>
      <c r="G461">
        <f t="shared" si="43"/>
        <v>7.7810206080162754</v>
      </c>
      <c r="H461" s="10">
        <f t="shared" si="48"/>
        <v>-0.10963456837126219</v>
      </c>
      <c r="I461">
        <f t="shared" si="44"/>
        <v>-0.87707654697009751</v>
      </c>
      <c r="K461">
        <f t="shared" si="45"/>
        <v>-0.14881626327556494</v>
      </c>
      <c r="M461">
        <f t="shared" si="46"/>
        <v>-0.14881626327556494</v>
      </c>
      <c r="N461" s="13">
        <f t="shared" si="47"/>
        <v>1.5352052155738639E-3</v>
      </c>
      <c r="O461" s="13">
        <v>1</v>
      </c>
    </row>
    <row r="462" spans="4:15" x14ac:dyDescent="0.4">
      <c r="D462" s="6">
        <v>7.8600000000000101</v>
      </c>
      <c r="E462" s="7">
        <f t="shared" si="42"/>
        <v>-1.2787621935916265E-2</v>
      </c>
      <c r="G462">
        <f t="shared" si="43"/>
        <v>7.7945877058257471</v>
      </c>
      <c r="H462" s="10">
        <f t="shared" si="48"/>
        <v>-0.10813213109010793</v>
      </c>
      <c r="I462">
        <f t="shared" si="44"/>
        <v>-0.86505704872086342</v>
      </c>
      <c r="K462">
        <f t="shared" si="45"/>
        <v>-0.14715160076399522</v>
      </c>
      <c r="M462">
        <f t="shared" si="46"/>
        <v>-0.14715160076399522</v>
      </c>
      <c r="N462" s="13">
        <f t="shared" si="47"/>
        <v>1.5225190136314102E-3</v>
      </c>
      <c r="O462" s="13">
        <v>1</v>
      </c>
    </row>
    <row r="463" spans="4:15" x14ac:dyDescent="0.4">
      <c r="D463" s="6">
        <v>7.8800000000000097</v>
      </c>
      <c r="E463" s="7">
        <f t="shared" si="42"/>
        <v>-1.2612254504336364E-2</v>
      </c>
      <c r="G463">
        <f t="shared" si="43"/>
        <v>7.8081548036352162</v>
      </c>
      <c r="H463" s="10">
        <f t="shared" si="48"/>
        <v>-0.1066492240886683</v>
      </c>
      <c r="I463">
        <f t="shared" si="44"/>
        <v>-0.85319379270934637</v>
      </c>
      <c r="K463">
        <f t="shared" si="45"/>
        <v>-0.14550562742344791</v>
      </c>
      <c r="M463">
        <f t="shared" si="46"/>
        <v>-0.14550562742344791</v>
      </c>
      <c r="N463" s="13">
        <f t="shared" si="47"/>
        <v>1.5098200801150726E-3</v>
      </c>
      <c r="O463" s="13">
        <v>1</v>
      </c>
    </row>
    <row r="464" spans="4:15" x14ac:dyDescent="0.4">
      <c r="D464" s="6">
        <v>7.9000000000000101</v>
      </c>
      <c r="E464" s="7">
        <f t="shared" si="42"/>
        <v>-1.2439168732306223E-2</v>
      </c>
      <c r="G464">
        <f t="shared" si="43"/>
        <v>7.8217219014446862</v>
      </c>
      <c r="H464" s="10">
        <f t="shared" si="48"/>
        <v>-0.10518561080038143</v>
      </c>
      <c r="I464">
        <f t="shared" si="44"/>
        <v>-0.84148488640305141</v>
      </c>
      <c r="K464">
        <f t="shared" si="45"/>
        <v>-0.14387813259269866</v>
      </c>
      <c r="M464">
        <f t="shared" si="46"/>
        <v>-0.14387813259269866</v>
      </c>
      <c r="N464" s="13">
        <f t="shared" si="47"/>
        <v>1.4971112426489441E-3</v>
      </c>
      <c r="O464" s="13">
        <v>1</v>
      </c>
    </row>
    <row r="465" spans="4:15" x14ac:dyDescent="0.4">
      <c r="D465" s="6">
        <v>7.9200000000000097</v>
      </c>
      <c r="E465" s="7">
        <f t="shared" si="42"/>
        <v>-1.2268336950628693E-2</v>
      </c>
      <c r="G465">
        <f t="shared" si="43"/>
        <v>7.8352889992541561</v>
      </c>
      <c r="H465" s="10">
        <f t="shared" si="48"/>
        <v>-0.10374105725451624</v>
      </c>
      <c r="I465">
        <f t="shared" si="44"/>
        <v>-0.82992845803612991</v>
      </c>
      <c r="K465">
        <f t="shared" si="45"/>
        <v>-0.14226890799301131</v>
      </c>
      <c r="M465">
        <f t="shared" si="46"/>
        <v>-0.14226890799301131</v>
      </c>
      <c r="N465" s="13">
        <f t="shared" si="47"/>
        <v>1.4843952825277554E-3</v>
      </c>
      <c r="O465" s="13">
        <v>1</v>
      </c>
    </row>
    <row r="466" spans="4:15" x14ac:dyDescent="0.4">
      <c r="D466" s="6">
        <v>7.9400000000000102</v>
      </c>
      <c r="E466" s="7">
        <f t="shared" si="42"/>
        <v>-1.2099731794176345E-2</v>
      </c>
      <c r="G466">
        <f t="shared" si="43"/>
        <v>7.8488560970636261</v>
      </c>
      <c r="H466" s="10">
        <f t="shared" si="48"/>
        <v>-0.10231533205155517</v>
      </c>
      <c r="I466">
        <f t="shared" si="44"/>
        <v>-0.81852265641244137</v>
      </c>
      <c r="K466">
        <f t="shared" si="45"/>
        <v>-0.1406777477011989</v>
      </c>
      <c r="M466">
        <f t="shared" si="46"/>
        <v>-0.1406777477011989</v>
      </c>
      <c r="N466" s="13">
        <f t="shared" si="47"/>
        <v>1.4716749344760298E-3</v>
      </c>
      <c r="O466" s="13">
        <v>1</v>
      </c>
    </row>
    <row r="467" spans="4:15" x14ac:dyDescent="0.4">
      <c r="D467" s="6">
        <v>7.9600000000000097</v>
      </c>
      <c r="E467" s="7">
        <f t="shared" ref="E467:E469" si="49">-(1+D467+$E$5*D467^3)*EXP(-D467)</f>
        <v>-1.1933326199002494E-2</v>
      </c>
      <c r="G467">
        <f t="shared" si="43"/>
        <v>7.862423194873096</v>
      </c>
      <c r="H467" s="10">
        <f t="shared" si="48"/>
        <v>-0.1009082063387651</v>
      </c>
      <c r="I467">
        <f t="shared" si="44"/>
        <v>-0.8072656507101208</v>
      </c>
      <c r="K467">
        <f t="shared" si="45"/>
        <v>-0.13910444812298728</v>
      </c>
      <c r="M467">
        <f t="shared" si="46"/>
        <v>-0.13910444812298728</v>
      </c>
      <c r="N467" s="13">
        <f t="shared" si="47"/>
        <v>1.4589528864387604E-3</v>
      </c>
      <c r="O467" s="13">
        <v>1</v>
      </c>
    </row>
    <row r="468" spans="4:15" x14ac:dyDescent="0.4">
      <c r="D468" s="6">
        <v>7.9800000000000102</v>
      </c>
      <c r="E468" s="7">
        <f t="shared" si="49"/>
        <v>-1.1769093399474136E-2</v>
      </c>
      <c r="G468">
        <f t="shared" si="43"/>
        <v>7.8759902926825669</v>
      </c>
      <c r="H468" s="10">
        <f t="shared" si="48"/>
        <v>-9.9519453785953282E-2</v>
      </c>
      <c r="I468">
        <f t="shared" ref="I468:I469" si="50">H468*$E$6</f>
        <v>-0.79615563028762626</v>
      </c>
      <c r="K468">
        <f t="shared" ref="K468:K469" si="51">$L$9*$L$6*EXP(-$L$4*(G468/$L$10-1))+6*$L$6*EXP(-$L$4*(2/SQRT(3)*G468/$L$10-1))+12*$L$6*EXP(-$L$4*(SQRT(2)*2/SQRT(3)*G468/$L$10-1))+24*$L$6*EXP(-$L$4*(SQRT(11)/2*2/SQRT(3)*G468/$L$10-1))-SQRT($L$9*$L$7^2*EXP(-2*$L$5*(G468/$L$10-1))+6*$L$7^2*EXP(-2*$L$5*(2/SQRT(3)*G468/$L$10-1))+12*$L$7^2*EXP(-2*$L$5*(SQRT(2)*2/SQRT(3)*G468/$L$10-1))+24*$L$7^2*EXP(-2*$L$5*(SQRT(11)/2*2/SQRT(3)*G468/$L$10-1)))</f>
        <v>-0.13754880796667462</v>
      </c>
      <c r="M468">
        <f t="shared" ref="M468:M469" si="52">$L$9*$O$6*EXP(-$O$4*(G468/$L$10-1))+6*$O$6*EXP(-$O$4*(2/SQRT(3)*G468/$L$10-1))+12*$O$6*EXP(-$O$4*(SQRT(2)*2/SQRT(3)*G468/$L$10-1))+24*$O$6*EXP(-$O$4*(SQRT(11)/2*2/SQRT(3)*G468/$L$10-1))-SQRT($L$9*$O$7^2*EXP(-2*$O$5*(G468/$L$10-1))+6*$O$7^2*EXP(-2*$O$5*(2/SQRT(3)*G468/$L$10-1))+12*$O$7^2*EXP(-2*$O$5*(SQRT(2)*2/SQRT(3)*G468/$L$10-1))+24*$O$7^2*EXP(-2*$O$5*(SQRT(11)/2*2/SQRT(3)*G468/$L$10-1)))</f>
        <v>-0.13754880796667462</v>
      </c>
      <c r="N468" s="13">
        <f t="shared" ref="N468:N469" si="53">(M468-H468)^2*O468</f>
        <v>1.4462317794027477E-3</v>
      </c>
      <c r="O468" s="13">
        <v>1</v>
      </c>
    </row>
    <row r="469" spans="4:15" x14ac:dyDescent="0.4">
      <c r="D469" s="6">
        <v>8.0000000000000107</v>
      </c>
      <c r="E469" s="7">
        <f t="shared" si="49"/>
        <v>-1.1607006925426825E-2</v>
      </c>
      <c r="G469">
        <f t="shared" si="43"/>
        <v>7.8895573904920369</v>
      </c>
      <c r="H469" s="10">
        <f t="shared" si="48"/>
        <v>-9.8148850561409234E-2</v>
      </c>
      <c r="I469">
        <f t="shared" si="50"/>
        <v>-0.78519080449127387</v>
      </c>
      <c r="K469">
        <f t="shared" si="51"/>
        <v>-0.13601062821708768</v>
      </c>
      <c r="M469">
        <f t="shared" si="52"/>
        <v>-0.13601062821708768</v>
      </c>
      <c r="N469" s="13">
        <f t="shared" si="53"/>
        <v>1.4335142072480313E-3</v>
      </c>
      <c r="O469" s="13">
        <v>1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2764F-DF49-4D46-BAC8-DB721D5912E2}">
  <dimension ref="A2:AA469"/>
  <sheetViews>
    <sheetView topLeftCell="G3" workbookViewId="0">
      <selection activeCell="X9" sqref="X9"/>
    </sheetView>
  </sheetViews>
  <sheetFormatPr defaultRowHeight="18.75" x14ac:dyDescent="0.4"/>
  <cols>
    <col min="1" max="1" width="14.25" customWidth="1"/>
    <col min="4" max="4" width="18" customWidth="1"/>
    <col min="5" max="5" width="12.875" customWidth="1"/>
    <col min="6" max="6" width="10" bestFit="1" customWidth="1"/>
    <col min="8" max="8" width="9" customWidth="1"/>
    <col min="11" max="11" width="9.625" customWidth="1"/>
    <col min="14" max="14" width="12.375" customWidth="1"/>
    <col min="15" max="15" width="12.25" bestFit="1" customWidth="1"/>
    <col min="18" max="18" width="8.625" customWidth="1"/>
  </cols>
  <sheetData>
    <row r="2" spans="1:27" x14ac:dyDescent="0.4">
      <c r="A2" s="1" t="s">
        <v>186</v>
      </c>
      <c r="B2" s="1" t="s">
        <v>6</v>
      </c>
      <c r="D2" s="1" t="s">
        <v>4</v>
      </c>
      <c r="E2" s="1" t="s">
        <v>6</v>
      </c>
      <c r="G2" s="1" t="s">
        <v>255</v>
      </c>
      <c r="H2" s="1" t="s">
        <v>254</v>
      </c>
      <c r="K2" s="1" t="s">
        <v>21</v>
      </c>
      <c r="L2" s="1" t="s">
        <v>60</v>
      </c>
      <c r="N2" s="1" t="s">
        <v>21</v>
      </c>
      <c r="O2" s="1" t="s">
        <v>39</v>
      </c>
    </row>
    <row r="3" spans="1:27" x14ac:dyDescent="0.4">
      <c r="A3" s="2" t="s">
        <v>172</v>
      </c>
      <c r="B3" s="1" t="s">
        <v>122</v>
      </c>
      <c r="D3" s="15" t="str">
        <f>A3</f>
        <v>HCP</v>
      </c>
      <c r="E3" s="1" t="str">
        <f>B3</f>
        <v>Mg</v>
      </c>
      <c r="G3" s="15" t="str">
        <f>D3</f>
        <v>HCP</v>
      </c>
      <c r="H3" s="1" t="str">
        <f>E3</f>
        <v>Mg</v>
      </c>
      <c r="K3" s="15" t="str">
        <f>A3</f>
        <v>HCP</v>
      </c>
      <c r="L3" s="1" t="str">
        <f>B3</f>
        <v>Mg</v>
      </c>
      <c r="N3" s="15" t="str">
        <f>A3</f>
        <v>HCP</v>
      </c>
      <c r="O3" s="1" t="str">
        <f>L3</f>
        <v>Mg</v>
      </c>
      <c r="Q3" s="33" t="s">
        <v>30</v>
      </c>
      <c r="R3" s="24"/>
      <c r="S3" s="24"/>
      <c r="T3" s="24"/>
      <c r="U3" s="24"/>
      <c r="V3" s="24"/>
      <c r="W3" s="24"/>
      <c r="X3" s="24"/>
      <c r="Y3" s="24"/>
      <c r="Z3" s="24"/>
      <c r="AA3" s="25"/>
    </row>
    <row r="4" spans="1:27" x14ac:dyDescent="0.4">
      <c r="A4" s="2" t="s">
        <v>11</v>
      </c>
      <c r="B4" s="5">
        <v>-1.5940000000000001</v>
      </c>
      <c r="D4" s="18" t="s">
        <v>8</v>
      </c>
      <c r="E4" s="4">
        <f>MIN(H13,H4)</f>
        <v>3.1607808685122785</v>
      </c>
      <c r="G4" s="2" t="s">
        <v>251</v>
      </c>
      <c r="H4" s="1">
        <v>3.2030277300000001</v>
      </c>
      <c r="K4" s="2" t="s">
        <v>22</v>
      </c>
      <c r="L4" s="4">
        <f>O4</f>
        <v>8.4581677769418437</v>
      </c>
      <c r="N4" s="12" t="s">
        <v>22</v>
      </c>
      <c r="O4" s="4">
        <v>8.4581677769418437</v>
      </c>
      <c r="P4" t="s">
        <v>50</v>
      </c>
      <c r="Q4" s="26" t="s">
        <v>28</v>
      </c>
      <c r="AA4" s="27"/>
    </row>
    <row r="5" spans="1:27" x14ac:dyDescent="0.4">
      <c r="A5" s="2" t="s">
        <v>19</v>
      </c>
      <c r="B5" s="5">
        <v>22.952999999999999</v>
      </c>
      <c r="D5" s="2" t="s">
        <v>3</v>
      </c>
      <c r="E5" s="5">
        <v>3.5999999999999997E-2</v>
      </c>
      <c r="G5" s="2" t="s">
        <v>252</v>
      </c>
      <c r="H5" s="1">
        <v>5.1266910000000001</v>
      </c>
      <c r="K5" s="2" t="s">
        <v>23</v>
      </c>
      <c r="L5" s="4">
        <f>O5</f>
        <v>3.3388523168788868</v>
      </c>
      <c r="N5" s="12" t="s">
        <v>23</v>
      </c>
      <c r="O5" s="4">
        <v>3.3388523168788868</v>
      </c>
      <c r="P5" t="s">
        <v>50</v>
      </c>
      <c r="Q5" s="28" t="s">
        <v>29</v>
      </c>
      <c r="R5" s="29">
        <f>L10</f>
        <v>3.1607808685122785</v>
      </c>
      <c r="S5" s="29">
        <f>L4</f>
        <v>8.4581677769418437</v>
      </c>
      <c r="T5" s="29">
        <f>L5</f>
        <v>3.3388523168788868</v>
      </c>
      <c r="U5" s="29">
        <f>L6</f>
        <v>9.1009237521186614E-2</v>
      </c>
      <c r="V5" s="29">
        <f>L7</f>
        <v>0.76727073156582737</v>
      </c>
      <c r="W5" s="30">
        <f>$H$5</f>
        <v>5.1266910000000001</v>
      </c>
      <c r="X5" s="30">
        <f>($H$5+$H$14)/2</f>
        <v>5.3251071197388917</v>
      </c>
      <c r="Y5" s="31" t="s">
        <v>114</v>
      </c>
      <c r="Z5" s="31" t="str">
        <f>B3</f>
        <v>Mg</v>
      </c>
      <c r="AA5" s="32" t="str">
        <f>B3</f>
        <v>Mg</v>
      </c>
    </row>
    <row r="6" spans="1:27" x14ac:dyDescent="0.4">
      <c r="A6" s="2" t="s">
        <v>0</v>
      </c>
      <c r="B6" s="1">
        <v>0.22500000000000001</v>
      </c>
      <c r="D6" s="2" t="s">
        <v>13</v>
      </c>
      <c r="E6" s="1">
        <v>12</v>
      </c>
      <c r="F6" t="s">
        <v>281</v>
      </c>
      <c r="K6" s="2" t="s">
        <v>26</v>
      </c>
      <c r="L6" s="4">
        <f>O6</f>
        <v>9.1009237521186614E-2</v>
      </c>
      <c r="N6" s="12" t="s">
        <v>26</v>
      </c>
      <c r="O6" s="4">
        <v>9.1009237521186614E-2</v>
      </c>
      <c r="P6" t="s">
        <v>50</v>
      </c>
    </row>
    <row r="7" spans="1:27" x14ac:dyDescent="0.4">
      <c r="A7" s="65" t="s">
        <v>1</v>
      </c>
      <c r="B7" s="5">
        <v>2.2709999999999999</v>
      </c>
      <c r="C7" t="s">
        <v>270</v>
      </c>
      <c r="D7" s="2" t="s">
        <v>31</v>
      </c>
      <c r="E7" s="1">
        <v>2</v>
      </c>
      <c r="F7" t="s">
        <v>278</v>
      </c>
      <c r="K7" s="2" t="s">
        <v>27</v>
      </c>
      <c r="L7" s="4">
        <f>O7</f>
        <v>0.76727073156582737</v>
      </c>
      <c r="N7" s="12" t="s">
        <v>27</v>
      </c>
      <c r="O7" s="4">
        <v>0.76727073156582737</v>
      </c>
      <c r="P7" t="s">
        <v>50</v>
      </c>
      <c r="Q7" s="23" t="s">
        <v>40</v>
      </c>
      <c r="R7" s="24"/>
      <c r="S7" s="24"/>
      <c r="T7" s="24"/>
      <c r="U7" s="24"/>
      <c r="V7" s="24"/>
      <c r="W7" s="24"/>
      <c r="X7" s="24"/>
      <c r="Y7" s="24"/>
      <c r="Z7" s="24"/>
      <c r="AA7" s="25"/>
    </row>
    <row r="8" spans="1:27" x14ac:dyDescent="0.4">
      <c r="C8" t="s">
        <v>249</v>
      </c>
      <c r="Q8" s="26" t="s">
        <v>283</v>
      </c>
      <c r="AA8" s="27"/>
    </row>
    <row r="9" spans="1:27" x14ac:dyDescent="0.4">
      <c r="A9" s="11" t="s">
        <v>20</v>
      </c>
      <c r="K9" s="3" t="s">
        <v>13</v>
      </c>
      <c r="L9" s="1">
        <f>E6</f>
        <v>12</v>
      </c>
      <c r="M9" t="s">
        <v>281</v>
      </c>
      <c r="N9" s="3" t="s">
        <v>259</v>
      </c>
      <c r="O9" s="1">
        <f>O4/O5</f>
        <v>2.5332560335727643</v>
      </c>
      <c r="Q9" s="28" t="s">
        <v>29</v>
      </c>
      <c r="R9" s="29">
        <f>L10</f>
        <v>3.1607808685122785</v>
      </c>
      <c r="S9" s="29">
        <f>O4</f>
        <v>8.4581677769418437</v>
      </c>
      <c r="T9" s="29">
        <f>O5</f>
        <v>3.3388523168788868</v>
      </c>
      <c r="U9" s="29">
        <f>O6</f>
        <v>9.1009237521186614E-2</v>
      </c>
      <c r="V9" s="29">
        <f>O7</f>
        <v>0.76727073156582737</v>
      </c>
      <c r="W9" s="30">
        <f>$H$5</f>
        <v>5.1266910000000001</v>
      </c>
      <c r="X9" s="30">
        <f>($H$5+$H$14)/2</f>
        <v>5.3251071197388917</v>
      </c>
      <c r="Y9" s="31" t="s">
        <v>114</v>
      </c>
      <c r="Z9" s="31" t="str">
        <f>B3</f>
        <v>Mg</v>
      </c>
      <c r="AA9" s="32" t="str">
        <f>B3</f>
        <v>Mg</v>
      </c>
    </row>
    <row r="10" spans="1:27" x14ac:dyDescent="0.4">
      <c r="A10" s="1" t="s">
        <v>34</v>
      </c>
      <c r="B10" s="1" t="s">
        <v>7</v>
      </c>
      <c r="D10" s="1" t="s">
        <v>5</v>
      </c>
      <c r="E10" s="1" t="s">
        <v>7</v>
      </c>
      <c r="G10" s="1" t="s">
        <v>258</v>
      </c>
      <c r="H10" s="1" t="s">
        <v>257</v>
      </c>
      <c r="K10" s="3" t="s">
        <v>24</v>
      </c>
      <c r="L10" s="4">
        <f>$E$11</f>
        <v>3.1607808685122785</v>
      </c>
      <c r="M10" t="s">
        <v>32</v>
      </c>
      <c r="N10" s="3" t="s">
        <v>260</v>
      </c>
      <c r="O10" s="1">
        <f>((SQRT(O9))^3/(O9-1)+(SQRT(1/O9)^3/(1/O9-1))-2)/6</f>
        <v>3.665183606448038E-2</v>
      </c>
    </row>
    <row r="11" spans="1:27" x14ac:dyDescent="0.4">
      <c r="A11" s="3" t="s">
        <v>35</v>
      </c>
      <c r="B11" s="4">
        <f>($B$5*$E$7)^(1/3)</f>
        <v>3.5806055798594061</v>
      </c>
      <c r="D11" s="3" t="s">
        <v>8</v>
      </c>
      <c r="E11" s="4">
        <f>E4</f>
        <v>3.1607808685122785</v>
      </c>
      <c r="G11" s="22" t="s">
        <v>248</v>
      </c>
      <c r="H11" s="1">
        <f>H5/H4</f>
        <v>1.6005765270099612</v>
      </c>
      <c r="N11" s="64" t="s">
        <v>264</v>
      </c>
      <c r="O11" s="20">
        <f>G119</f>
        <v>3.7461183092972816</v>
      </c>
      <c r="Q11" s="34" t="s">
        <v>44</v>
      </c>
      <c r="R11" s="24"/>
      <c r="S11" s="24"/>
      <c r="T11" s="24"/>
      <c r="U11" s="24"/>
      <c r="V11" s="24"/>
      <c r="W11" s="24"/>
      <c r="X11" s="24"/>
      <c r="Y11" s="24"/>
      <c r="Z11" s="24"/>
      <c r="AA11" s="25"/>
    </row>
    <row r="12" spans="1:27" x14ac:dyDescent="0.4">
      <c r="A12" s="3" t="s">
        <v>36</v>
      </c>
      <c r="B12" s="4">
        <f>(B5*E7/H11/(SQRT(3)/2))^(1/3)</f>
        <v>3.2113486528856585</v>
      </c>
      <c r="C12" t="s">
        <v>250</v>
      </c>
      <c r="D12" s="3" t="s">
        <v>2</v>
      </c>
      <c r="E12" s="4">
        <f>(9*$B$6*$B$5/(-$B$4))^(1/2)</f>
        <v>5.3999294223744112</v>
      </c>
      <c r="G12" s="22" t="s">
        <v>253</v>
      </c>
      <c r="H12" s="1">
        <f>H4^3*H11*SQRT(3)/2</f>
        <v>45.550082813913306</v>
      </c>
      <c r="N12" t="s">
        <v>269</v>
      </c>
      <c r="Q12" s="26" t="s">
        <v>42</v>
      </c>
      <c r="AA12" s="27"/>
    </row>
    <row r="13" spans="1:27" x14ac:dyDescent="0.4">
      <c r="D13" s="3" t="s">
        <v>10</v>
      </c>
      <c r="E13" s="4">
        <f>$E$12*($E$4/$E$11-1)</f>
        <v>0</v>
      </c>
      <c r="G13" s="22" t="s">
        <v>256</v>
      </c>
      <c r="H13" s="1">
        <f>H4/2*SQRT(4/3+(H11)^2)</f>
        <v>3.1607808685122785</v>
      </c>
      <c r="I13" s="1">
        <f>MAX(H13,H4)</f>
        <v>3.2030277300000001</v>
      </c>
      <c r="Q13" s="26" t="s">
        <v>43</v>
      </c>
      <c r="AA13" s="27"/>
    </row>
    <row r="14" spans="1:27" x14ac:dyDescent="0.4">
      <c r="A14" s="3" t="s">
        <v>102</v>
      </c>
      <c r="B14" s="1">
        <f>(B7-1)/(2*E12)-1/3</f>
        <v>-0.2156466099908339</v>
      </c>
      <c r="D14" s="3" t="s">
        <v>14</v>
      </c>
      <c r="E14" s="4">
        <f>-(1+$E$13+$E$5*$E$13^3)*EXP(-$E$13)</f>
        <v>-1</v>
      </c>
      <c r="G14" s="22" t="s">
        <v>261</v>
      </c>
      <c r="H14" s="1">
        <f>SQRT((H4*3/2)^2+(H4/2/SQRT(3))^2+(H5/2)^2)</f>
        <v>5.5235232394777833</v>
      </c>
      <c r="Q14" s="28" t="s">
        <v>46</v>
      </c>
      <c r="R14" s="31"/>
      <c r="S14" s="31"/>
      <c r="T14" s="31"/>
      <c r="U14" s="31"/>
      <c r="V14" s="31"/>
      <c r="W14" s="31"/>
      <c r="X14" s="31"/>
      <c r="Y14" s="31"/>
      <c r="Z14" s="31"/>
      <c r="AA14" s="32"/>
    </row>
    <row r="15" spans="1:27" x14ac:dyDescent="0.4">
      <c r="D15" s="3" t="s">
        <v>12</v>
      </c>
      <c r="E15" s="4">
        <f>-(-$B$4)*(1+$E$13+$E$5*$E$13^3)*EXP(-$E$13)</f>
        <v>-1.5940000000000001</v>
      </c>
    </row>
    <row r="16" spans="1:27" x14ac:dyDescent="0.4">
      <c r="D16" s="3" t="s">
        <v>9</v>
      </c>
      <c r="E16" s="4">
        <f>$E$15*$E$6</f>
        <v>-19.128</v>
      </c>
      <c r="Q16" s="1" t="s">
        <v>55</v>
      </c>
      <c r="R16" s="1"/>
      <c r="S16" s="1"/>
      <c r="T16" s="1" t="s">
        <v>66</v>
      </c>
    </row>
    <row r="17" spans="1:25" x14ac:dyDescent="0.4">
      <c r="A17" t="s">
        <v>18</v>
      </c>
      <c r="Q17" s="1" t="s">
        <v>51</v>
      </c>
      <c r="R17" s="19">
        <f>B4/L9+O7/SQRT(L9)</f>
        <v>8.8658648372092447E-2</v>
      </c>
      <c r="S17" s="1" t="s">
        <v>52</v>
      </c>
      <c r="T17" s="1" t="s">
        <v>67</v>
      </c>
    </row>
    <row r="18" spans="1:25" x14ac:dyDescent="0.4">
      <c r="D18" s="9" t="s">
        <v>10</v>
      </c>
      <c r="E18" s="9" t="s">
        <v>14</v>
      </c>
      <c r="G18" s="8" t="s">
        <v>15</v>
      </c>
      <c r="H18" t="s">
        <v>16</v>
      </c>
      <c r="I18" t="s">
        <v>17</v>
      </c>
      <c r="K18" t="s">
        <v>25</v>
      </c>
      <c r="M18" t="s">
        <v>37</v>
      </c>
      <c r="N18" t="s">
        <v>38</v>
      </c>
      <c r="O18" t="s">
        <v>45</v>
      </c>
      <c r="P18" t="s">
        <v>41</v>
      </c>
      <c r="Q18" s="2" t="s">
        <v>56</v>
      </c>
      <c r="R18" s="1">
        <v>2.95</v>
      </c>
      <c r="S18" s="1" t="s">
        <v>54</v>
      </c>
      <c r="T18" s="1" t="s">
        <v>68</v>
      </c>
    </row>
    <row r="19" spans="1:25" x14ac:dyDescent="0.4">
      <c r="D19" s="6">
        <v>-1</v>
      </c>
      <c r="E19" s="7">
        <f t="shared" ref="E19:E82" si="0">-(1+D19+$E$5*D19^3)*EXP(-D19)</f>
        <v>9.7858145824525622E-2</v>
      </c>
      <c r="G19">
        <f t="shared" ref="G19:G82" si="1">$E$11*(D19/$E$12+1)</f>
        <v>2.5754434277272753</v>
      </c>
      <c r="H19" s="10">
        <f>-(-$B$4)*(1+D19+$E$5*D19^3)*EXP(-D19)</f>
        <v>0.15598588444429384</v>
      </c>
      <c r="I19">
        <f>H19*$E$6</f>
        <v>1.8718306133315261</v>
      </c>
      <c r="K19">
        <f>($L$9/2)*$L$6*EXP(-$L$4*(G19/$L$10-1))+($L$9/2)*$L$6*EXP(-$L$4*(($H$4/$E$4)*G19/$L$10-1))+($L$9/2)*$L$6*EXP(-$L$4*(SQRT(4/3+$H$11^2/4)*($H$4/$E$4)*G19/$L$10-1))+2*$L$6*EXP(-$L$4*(($H$5/$E$4)*G19/$L$10-1))-SQRT(($L$9/2)*$L$7^2*EXP(-2*$L$5*(G19/$L$10-1))+($L$9/2)*$L$7^2*EXP(-2*$L$5*(($H$4/$E$4)*G19/$L$10-1))+($L$9/2)*$L$7^2*EXP(-2*$L$5*(SQRT(4/3+$H$11^2/4)*($H$4/$E$4)*G19/$L$10-1))+2*$L$7^2*EXP(-2*$L$5*(($H$5/$E$4)*G19/$L$10-1)))</f>
        <v>0.17046515292559761</v>
      </c>
      <c r="M19">
        <f>($L$9/2)*$O$6*EXP(-$O$4*(G19/$L$10-1))+($L$9/2)*$O$6*EXP(-$O$4*(($H$4/$E$4)*G19/$L$10-1))+($L$9/2)*$O$6*EXP(-$O$4*(SQRT(4/3+$H$11^2/4)*($H$4/$E$4)*G19/$L$10-1))+2*$O$6*EXP(-$O$4*(($H$5/$E$4)*G19/$L$10-1))-SQRT(($L$9/2)*$O$7^2*EXP(-2*$O$5*(G19/$L$10-1))+($L$9/2)*$O$7^2*EXP(-2*$O$5*(($H$4/$E$4)*G19/$L$10-1))+($L$9/2)*$O$7^2*EXP(-2*$O$5*(SQRT(4/3+$H$11^2/4)*($H$4/$E$4)*G19/$L$10-1))+2*$O$7^2*EXP(-2*$O$5*(($H$5/$E$4)*G19/$L$10-1)))</f>
        <v>0.17046515292559761</v>
      </c>
      <c r="N19" s="13">
        <f>(M19-H19)^2*O19</f>
        <v>2.0964921575367663E-4</v>
      </c>
      <c r="O19" s="13">
        <v>1</v>
      </c>
      <c r="P19" s="14">
        <f>SUMSQ(N26:N295)</f>
        <v>2.571714310623587E-9</v>
      </c>
      <c r="Q19" s="1" t="s">
        <v>65</v>
      </c>
      <c r="R19" s="19">
        <f>O4/(O4-O5)*-B4/SQRT(L9)</f>
        <v>0.76025992309492207</v>
      </c>
      <c r="S19" s="1" t="s">
        <v>64</v>
      </c>
      <c r="T19" s="1" t="s">
        <v>67</v>
      </c>
    </row>
    <row r="20" spans="1:25" x14ac:dyDescent="0.4">
      <c r="D20" s="6">
        <v>-0.98</v>
      </c>
      <c r="E20" s="7">
        <f t="shared" si="0"/>
        <v>3.699041153455674E-2</v>
      </c>
      <c r="G20">
        <f t="shared" si="1"/>
        <v>2.5871501765429752</v>
      </c>
      <c r="H20" s="10">
        <f>-(-$B$4)*(1+D20+$E$5*D20^3)*EXP(-D20)</f>
        <v>5.896271598608345E-2</v>
      </c>
      <c r="I20">
        <f t="shared" ref="I20:I83" si="2">H20*$E$6</f>
        <v>0.70755259183300145</v>
      </c>
      <c r="K20">
        <f t="shared" ref="K20:K83" si="3">($L$9/2)*$L$6*EXP(-$L$4*(G20/$L$10-1))+($L$9/2)*$L$6*EXP(-$L$4*(($H$4/$E$4)*G20/$L$10-1))+($L$9/2)*$L$6*EXP(-$L$4*(SQRT(4/3+$H$11^2/4)*($H$4/$E$4)*G20/$L$10-1))+2*$L$6*EXP(-$L$4*(($H$5/$E$4)*G20/$L$10-1))-SQRT(($L$9/2)*$L$7^2*EXP(-2*$L$5*(G20/$L$10-1))+($L$9/2)*$L$7^2*EXP(-2*$L$5*(($H$4/$E$4)*G20/$L$10-1))+($L$9/2)*$L$7^2*EXP(-2*$L$5*(SQRT(4/3+$H$11^2/4)*($H$4/$E$4)*G20/$L$10-1))+2*$L$7^2*EXP(-2*$L$5*(($H$5/$E$4)*G20/$L$10-1)))</f>
        <v>7.161108870136168E-2</v>
      </c>
      <c r="M20">
        <f t="shared" ref="M20:M83" si="4">($L$9/2)*$O$6*EXP(-$O$4*(G20/$L$10-1))+($L$9/2)*$O$6*EXP(-$O$4*(($H$4/$E$4)*G20/$L$10-1))+($L$9/2)*$O$6*EXP(-$O$4*(SQRT(4/3+$H$11^2/4)*($H$4/$E$4)*G20/$L$10-1))+2*$O$6*EXP(-$O$4*(($H$5/$E$4)*G20/$L$10-1))-SQRT(($L$9/2)*$O$7^2*EXP(-2*$O$5*(G20/$L$10-1))+($L$9/2)*$O$7^2*EXP(-2*$O$5*(($H$4/$E$4)*G20/$L$10-1))+($L$9/2)*$O$7^2*EXP(-2*$O$5*(SQRT(4/3+$H$11^2/4)*($H$4/$E$4)*G20/$L$10-1))+2*$O$7^2*EXP(-2*$O$5*(($H$5/$E$4)*G20/$L$10-1)))</f>
        <v>7.161108870136168E-2</v>
      </c>
      <c r="N20" s="13">
        <f t="shared" ref="N20:N83" si="5">(M20-H20)^2*O20</f>
        <v>1.5998133234459481E-4</v>
      </c>
      <c r="O20" s="13">
        <v>1</v>
      </c>
      <c r="Q20" s="1"/>
    </row>
    <row r="21" spans="1:25" x14ac:dyDescent="0.4">
      <c r="D21" s="6">
        <v>-0.96</v>
      </c>
      <c r="E21" s="7">
        <f t="shared" si="0"/>
        <v>-2.1284030856947689E-2</v>
      </c>
      <c r="G21">
        <f t="shared" si="1"/>
        <v>2.5988569253586755</v>
      </c>
      <c r="H21" s="10">
        <f t="shared" ref="H21:H84" si="6">-(-$B$4)*(1+D21+$E$5*D21^3)*EXP(-D21)</f>
        <v>-3.3926745185974619E-2</v>
      </c>
      <c r="I21">
        <f t="shared" si="2"/>
        <v>-0.40712094223169543</v>
      </c>
      <c r="K21">
        <f t="shared" si="3"/>
        <v>-2.2942214709558151E-2</v>
      </c>
      <c r="M21">
        <f t="shared" si="4"/>
        <v>-2.2942214709558151E-2</v>
      </c>
      <c r="N21" s="13">
        <f t="shared" si="5"/>
        <v>1.206599097873222E-4</v>
      </c>
      <c r="O21" s="13">
        <v>1</v>
      </c>
      <c r="Q21" s="16" t="s">
        <v>57</v>
      </c>
      <c r="R21" s="19">
        <f>(O7/O6)/(O4/O5)</f>
        <v>3.3280057677866357</v>
      </c>
      <c r="S21" s="1" t="s">
        <v>58</v>
      </c>
      <c r="T21" s="1">
        <f>SQRT(L9)</f>
        <v>3.4641016151377544</v>
      </c>
      <c r="U21" s="1" t="s">
        <v>59</v>
      </c>
      <c r="V21" s="1">
        <f>R21-T21</f>
        <v>-0.13609584735111868</v>
      </c>
    </row>
    <row r="22" spans="1:25" x14ac:dyDescent="0.4">
      <c r="D22" s="6">
        <v>-0.94</v>
      </c>
      <c r="E22" s="7">
        <f t="shared" si="0"/>
        <v>-7.7052819270738843E-2</v>
      </c>
      <c r="G22">
        <f t="shared" si="1"/>
        <v>2.6105636741743758</v>
      </c>
      <c r="H22" s="10">
        <f t="shared" si="6"/>
        <v>-0.12282219391755772</v>
      </c>
      <c r="I22">
        <f t="shared" si="2"/>
        <v>-1.4738663270106926</v>
      </c>
      <c r="K22">
        <f t="shared" si="3"/>
        <v>-0.11334658679284537</v>
      </c>
      <c r="M22">
        <f t="shared" si="4"/>
        <v>-0.11334658679284537</v>
      </c>
      <c r="N22" s="13">
        <f t="shared" si="5"/>
        <v>8.9787130381899422E-5</v>
      </c>
      <c r="O22" s="13">
        <v>1</v>
      </c>
    </row>
    <row r="23" spans="1:25" x14ac:dyDescent="0.4">
      <c r="D23" s="6">
        <v>-0.92</v>
      </c>
      <c r="E23" s="7">
        <f t="shared" si="0"/>
        <v>-0.13040087584918997</v>
      </c>
      <c r="G23">
        <f t="shared" si="1"/>
        <v>2.6222704229900753</v>
      </c>
      <c r="H23" s="10">
        <f t="shared" si="6"/>
        <v>-0.20785899610360881</v>
      </c>
      <c r="I23">
        <f t="shared" si="2"/>
        <v>-2.4943079532433057</v>
      </c>
      <c r="K23">
        <f t="shared" si="3"/>
        <v>-0.19974878556415732</v>
      </c>
      <c r="M23">
        <f t="shared" si="4"/>
        <v>-0.19974878556415732</v>
      </c>
      <c r="N23" s="13">
        <f t="shared" si="5"/>
        <v>6.5775514994230027E-5</v>
      </c>
      <c r="O23" s="13">
        <v>1</v>
      </c>
      <c r="Q23" s="1" t="s">
        <v>63</v>
      </c>
      <c r="R23" s="1"/>
      <c r="V23" s="1" t="s">
        <v>110</v>
      </c>
      <c r="W23" s="1" t="s">
        <v>6</v>
      </c>
    </row>
    <row r="24" spans="1:25" x14ac:dyDescent="0.4">
      <c r="D24" s="6">
        <v>-0.9</v>
      </c>
      <c r="E24" s="7">
        <f t="shared" si="0"/>
        <v>-0.18141048706649193</v>
      </c>
      <c r="G24">
        <f t="shared" si="1"/>
        <v>2.6339771718057756</v>
      </c>
      <c r="H24" s="10">
        <f t="shared" si="6"/>
        <v>-0.28916831638398816</v>
      </c>
      <c r="I24">
        <f t="shared" si="2"/>
        <v>-3.4700197966078576</v>
      </c>
      <c r="K24">
        <f t="shared" si="3"/>
        <v>-0.28229066517498502</v>
      </c>
      <c r="M24">
        <f t="shared" si="4"/>
        <v>-0.28229066517498502</v>
      </c>
      <c r="N24" s="13">
        <f t="shared" si="5"/>
        <v>4.7302086152702257E-5</v>
      </c>
      <c r="O24" s="13">
        <v>1</v>
      </c>
      <c r="Q24" s="17" t="s">
        <v>61</v>
      </c>
      <c r="R24" s="19">
        <f>O5/(O4-O5)*-B4/L9</f>
        <v>8.6634802293135346E-2</v>
      </c>
      <c r="V24" s="15" t="str">
        <f>D3</f>
        <v>HCP</v>
      </c>
      <c r="W24" s="1" t="str">
        <f>E3</f>
        <v>Mg</v>
      </c>
      <c r="X24" t="s">
        <v>103</v>
      </c>
    </row>
    <row r="25" spans="1:25" x14ac:dyDescent="0.4">
      <c r="D25" s="6">
        <v>-0.88</v>
      </c>
      <c r="E25" s="7">
        <f t="shared" si="0"/>
        <v>-0.2301613815597294</v>
      </c>
      <c r="G25">
        <f t="shared" si="1"/>
        <v>2.6456839206214755</v>
      </c>
      <c r="H25" s="10">
        <f t="shared" si="6"/>
        <v>-0.36687724220620871</v>
      </c>
      <c r="I25">
        <f t="shared" si="2"/>
        <v>-4.4025269064745043</v>
      </c>
      <c r="K25">
        <f t="shared" si="3"/>
        <v>-0.36110933793604882</v>
      </c>
      <c r="M25">
        <f t="shared" si="4"/>
        <v>-0.36110933793604882</v>
      </c>
      <c r="N25" s="13">
        <f t="shared" si="5"/>
        <v>3.3268719669728637E-5</v>
      </c>
      <c r="O25" s="13">
        <v>1</v>
      </c>
      <c r="Q25" s="17" t="s">
        <v>62</v>
      </c>
      <c r="R25" s="19">
        <f>O4/(O4-O5)*-B4/SQRT(L9)</f>
        <v>0.76025992309492207</v>
      </c>
      <c r="V25" s="2" t="s">
        <v>106</v>
      </c>
      <c r="W25" s="1">
        <f>(-B4/(12*PI()*B6*W26))^(1/2)</f>
        <v>0.36507137687302749</v>
      </c>
      <c r="X25" t="s">
        <v>104</v>
      </c>
    </row>
    <row r="26" spans="1:25" x14ac:dyDescent="0.4">
      <c r="D26" s="6">
        <v>-0.86</v>
      </c>
      <c r="E26" s="7">
        <f t="shared" si="0"/>
        <v>-0.27673080574376491</v>
      </c>
      <c r="G26">
        <f t="shared" si="1"/>
        <v>2.6573906694371758</v>
      </c>
      <c r="H26" s="10">
        <f t="shared" si="6"/>
        <v>-0.44110890435556133</v>
      </c>
      <c r="I26">
        <f t="shared" si="2"/>
        <v>-5.2933068522667357</v>
      </c>
      <c r="K26">
        <f t="shared" si="3"/>
        <v>-0.4363373309475822</v>
      </c>
      <c r="M26">
        <f t="shared" si="4"/>
        <v>-0.4363373309475822</v>
      </c>
      <c r="N26" s="13">
        <f t="shared" si="5"/>
        <v>2.2767912787733511E-5</v>
      </c>
      <c r="O26" s="13">
        <v>1</v>
      </c>
      <c r="V26" s="2" t="s">
        <v>107</v>
      </c>
      <c r="W26" s="1">
        <v>1.41</v>
      </c>
      <c r="X26" t="s">
        <v>105</v>
      </c>
    </row>
    <row r="27" spans="1:25" x14ac:dyDescent="0.4">
      <c r="D27" s="6">
        <v>-0.84</v>
      </c>
      <c r="E27" s="7">
        <f t="shared" si="0"/>
        <v>-0.32119359727115659</v>
      </c>
      <c r="G27">
        <f t="shared" si="1"/>
        <v>2.6690974182528757</v>
      </c>
      <c r="H27" s="10">
        <f t="shared" si="6"/>
        <v>-0.51198259405022362</v>
      </c>
      <c r="I27">
        <f t="shared" si="2"/>
        <v>-6.1437911286026834</v>
      </c>
      <c r="K27">
        <f t="shared" si="3"/>
        <v>-0.50810273751910406</v>
      </c>
      <c r="M27">
        <f t="shared" si="4"/>
        <v>-0.50810273751910406</v>
      </c>
      <c r="N27" s="13">
        <f t="shared" si="5"/>
        <v>1.5053286702071045E-5</v>
      </c>
      <c r="O27" s="13">
        <v>1</v>
      </c>
      <c r="Q27" s="2" t="s">
        <v>70</v>
      </c>
      <c r="R27" s="1">
        <v>2.9511489195477254</v>
      </c>
      <c r="V27" s="2" t="s">
        <v>112</v>
      </c>
      <c r="W27" s="1">
        <v>1</v>
      </c>
      <c r="X27" s="3" t="s">
        <v>113</v>
      </c>
      <c r="Y27" s="1">
        <f>W27*B7</f>
        <v>2.2709999999999999</v>
      </c>
    </row>
    <row r="28" spans="1:25" x14ac:dyDescent="0.4">
      <c r="D28" s="6">
        <v>-0.82</v>
      </c>
      <c r="E28" s="7">
        <f t="shared" si="0"/>
        <v>-0.36362225639669277</v>
      </c>
      <c r="G28">
        <f t="shared" si="1"/>
        <v>2.680804167068576</v>
      </c>
      <c r="H28" s="10">
        <f t="shared" si="6"/>
        <v>-0.57961387669632825</v>
      </c>
      <c r="I28">
        <f t="shared" si="2"/>
        <v>-6.9553665203559394</v>
      </c>
      <c r="K28">
        <f t="shared" si="3"/>
        <v>-0.57652936355514983</v>
      </c>
      <c r="M28">
        <f t="shared" si="4"/>
        <v>-0.57652936355514983</v>
      </c>
      <c r="N28" s="13">
        <f t="shared" si="5"/>
        <v>9.5142213181023224E-6</v>
      </c>
      <c r="O28" s="13">
        <v>1</v>
      </c>
      <c r="Q28" s="2" t="s">
        <v>3</v>
      </c>
      <c r="R28" s="1">
        <v>0.05</v>
      </c>
      <c r="V28" s="22" t="s">
        <v>108</v>
      </c>
      <c r="W28" s="1">
        <f>3*W25*(B7*W27-1)/W26</f>
        <v>0.98724621277791058</v>
      </c>
      <c r="X28" t="s">
        <v>111</v>
      </c>
    </row>
    <row r="29" spans="1:25" x14ac:dyDescent="0.4">
      <c r="D29" s="6">
        <v>-0.8</v>
      </c>
      <c r="E29" s="7">
        <f t="shared" si="0"/>
        <v>-0.40408701530452029</v>
      </c>
      <c r="G29">
        <f t="shared" si="1"/>
        <v>2.6925109158842759</v>
      </c>
      <c r="H29" s="10">
        <f t="shared" si="6"/>
        <v>-0.64411470239540536</v>
      </c>
      <c r="I29">
        <f t="shared" si="2"/>
        <v>-7.7293764287448639</v>
      </c>
      <c r="K29">
        <f t="shared" si="3"/>
        <v>-0.64173686907710348</v>
      </c>
      <c r="M29">
        <f t="shared" si="4"/>
        <v>-0.64173686907710348</v>
      </c>
      <c r="N29" s="13">
        <f t="shared" si="5"/>
        <v>5.6540912896265332E-6</v>
      </c>
      <c r="O29" s="13">
        <v>1</v>
      </c>
      <c r="Q29" s="17" t="s">
        <v>69</v>
      </c>
      <c r="R29" s="1">
        <f>ABS( -(SQRT(R27))^3/(R27-1)-(SQRT(1/R27)^3/(1/R27-1)) + (2+6*R28))</f>
        <v>2.6290081223123707E-12</v>
      </c>
      <c r="S29" t="s">
        <v>72</v>
      </c>
      <c r="V29" s="22" t="s">
        <v>70</v>
      </c>
      <c r="W29" s="1" t="e">
        <f>((W28+SQRT(W28^2-4))/2)^2</f>
        <v>#NUM!</v>
      </c>
      <c r="X29" t="s">
        <v>115</v>
      </c>
    </row>
    <row r="30" spans="1:25" x14ac:dyDescent="0.4">
      <c r="A30" t="s">
        <v>53</v>
      </c>
      <c r="D30" s="6">
        <v>-0.78</v>
      </c>
      <c r="E30" s="7">
        <f t="shared" si="0"/>
        <v>-0.44265590545428291</v>
      </c>
      <c r="G30">
        <f t="shared" si="1"/>
        <v>2.7042176646999758</v>
      </c>
      <c r="H30" s="10">
        <f t="shared" si="6"/>
        <v>-0.70559351329412701</v>
      </c>
      <c r="I30">
        <f t="shared" si="2"/>
        <v>-8.4671221595295236</v>
      </c>
      <c r="K30">
        <f t="shared" si="3"/>
        <v>-0.70384090504555941</v>
      </c>
      <c r="M30">
        <f t="shared" si="4"/>
        <v>-0.70384090504555941</v>
      </c>
      <c r="N30" s="13">
        <f t="shared" si="5"/>
        <v>3.0716356729471897E-6</v>
      </c>
      <c r="O30" s="13">
        <v>1</v>
      </c>
      <c r="V30" s="22" t="s">
        <v>22</v>
      </c>
      <c r="W30" s="1">
        <f>1/(O5*W25^2)</f>
        <v>2.2472284403751956</v>
      </c>
    </row>
    <row r="31" spans="1:25" x14ac:dyDescent="0.4">
      <c r="D31" s="6">
        <v>-0.76</v>
      </c>
      <c r="E31" s="7">
        <f t="shared" si="0"/>
        <v>-0.47939482300115921</v>
      </c>
      <c r="G31">
        <f t="shared" si="1"/>
        <v>2.7159244135156762</v>
      </c>
      <c r="H31" s="10">
        <f t="shared" si="6"/>
        <v>-0.76415534786384787</v>
      </c>
      <c r="I31">
        <f t="shared" si="2"/>
        <v>-9.1698641743661753</v>
      </c>
      <c r="K31">
        <f t="shared" si="3"/>
        <v>-0.7629532456418131</v>
      </c>
      <c r="M31">
        <f t="shared" si="4"/>
        <v>-0.7629532456418131</v>
      </c>
      <c r="N31" s="13">
        <f t="shared" si="5"/>
        <v>1.4450497522209125E-6</v>
      </c>
      <c r="O31" s="13">
        <v>1</v>
      </c>
      <c r="Q31" t="s">
        <v>71</v>
      </c>
    </row>
    <row r="32" spans="1:25" x14ac:dyDescent="0.4">
      <c r="D32" s="6">
        <v>-0.74</v>
      </c>
      <c r="E32" s="7">
        <f t="shared" si="0"/>
        <v>-0.51436759234321805</v>
      </c>
      <c r="G32">
        <f t="shared" si="1"/>
        <v>2.727631162331376</v>
      </c>
      <c r="H32" s="10">
        <f t="shared" si="6"/>
        <v>-0.81990194219508949</v>
      </c>
      <c r="I32">
        <f t="shared" si="2"/>
        <v>-9.838823306341073</v>
      </c>
      <c r="K32">
        <f t="shared" si="3"/>
        <v>-0.81918191616168112</v>
      </c>
      <c r="M32">
        <f t="shared" si="4"/>
        <v>-0.81918191616168112</v>
      </c>
      <c r="N32" s="13">
        <f t="shared" si="5"/>
        <v>5.1843748878579386E-7</v>
      </c>
      <c r="O32" s="13">
        <v>1</v>
      </c>
      <c r="Q32" s="21" t="s">
        <v>3</v>
      </c>
      <c r="R32" s="21" t="s">
        <v>70</v>
      </c>
      <c r="S32" t="s">
        <v>77</v>
      </c>
      <c r="T32" t="s">
        <v>78</v>
      </c>
      <c r="U32" t="s">
        <v>89</v>
      </c>
      <c r="V32" t="s">
        <v>87</v>
      </c>
    </row>
    <row r="33" spans="4:22" x14ac:dyDescent="0.4">
      <c r="D33" s="6">
        <v>-0.72</v>
      </c>
      <c r="E33" s="7">
        <f>-(1+D33+$E$5*D33^3)*EXP(-D33)</f>
        <v>-0.54763602784805776</v>
      </c>
      <c r="G33">
        <f t="shared" si="1"/>
        <v>2.7393379111470759</v>
      </c>
      <c r="H33" s="10">
        <f t="shared" si="6"/>
        <v>-0.8729318283898041</v>
      </c>
      <c r="I33">
        <f t="shared" si="2"/>
        <v>-10.475181940677649</v>
      </c>
      <c r="K33">
        <f t="shared" si="3"/>
        <v>-0.87263131666953697</v>
      </c>
      <c r="M33">
        <f t="shared" si="4"/>
        <v>-0.87263131666953697</v>
      </c>
      <c r="N33" s="13">
        <f t="shared" si="5"/>
        <v>9.0307294017908007E-8</v>
      </c>
      <c r="O33" s="13">
        <v>1</v>
      </c>
      <c r="Q33" s="20">
        <v>0.2</v>
      </c>
      <c r="R33" s="5">
        <v>8.1167990000000003</v>
      </c>
      <c r="T33" t="s">
        <v>82</v>
      </c>
      <c r="U33" t="s">
        <v>92</v>
      </c>
    </row>
    <row r="34" spans="4:22" x14ac:dyDescent="0.4">
      <c r="D34" s="6">
        <v>-0.7</v>
      </c>
      <c r="E34" s="7">
        <f t="shared" si="0"/>
        <v>-0.57925999380929771</v>
      </c>
      <c r="G34">
        <f t="shared" si="1"/>
        <v>2.7510446599627763</v>
      </c>
      <c r="H34" s="10">
        <f t="shared" si="6"/>
        <v>-0.92334043013202061</v>
      </c>
      <c r="I34">
        <f t="shared" si="2"/>
        <v>-11.080085161584247</v>
      </c>
      <c r="K34">
        <f t="shared" si="3"/>
        <v>-0.92340234155533629</v>
      </c>
      <c r="M34">
        <f t="shared" si="4"/>
        <v>-0.92340234155533629</v>
      </c>
      <c r="N34" s="13">
        <f t="shared" si="5"/>
        <v>3.8330243369740542E-9</v>
      </c>
      <c r="O34" s="13">
        <v>1</v>
      </c>
      <c r="Q34" s="1">
        <v>0.15</v>
      </c>
      <c r="R34" s="5">
        <v>6.25</v>
      </c>
      <c r="T34" t="s">
        <v>82</v>
      </c>
      <c r="U34" t="s">
        <v>93</v>
      </c>
    </row>
    <row r="35" spans="4:22" x14ac:dyDescent="0.4">
      <c r="D35" s="6">
        <v>-0.68</v>
      </c>
      <c r="E35" s="7">
        <f t="shared" si="0"/>
        <v>-0.60929746268211848</v>
      </c>
      <c r="G35">
        <f t="shared" si="1"/>
        <v>2.7627514087784761</v>
      </c>
      <c r="H35" s="10">
        <f t="shared" si="6"/>
        <v>-0.97122015551529695</v>
      </c>
      <c r="I35">
        <f t="shared" si="2"/>
        <v>-11.654641866183564</v>
      </c>
      <c r="K35">
        <f t="shared" si="3"/>
        <v>-0.97159249513247037</v>
      </c>
      <c r="M35">
        <f t="shared" si="4"/>
        <v>-0.97159249513247037</v>
      </c>
      <c r="N35" s="13">
        <f t="shared" si="5"/>
        <v>1.3863679051685104E-7</v>
      </c>
      <c r="O35" s="13">
        <v>1</v>
      </c>
      <c r="Q35" s="20">
        <v>0.1</v>
      </c>
      <c r="R35" s="5">
        <v>4.5397220000000003</v>
      </c>
      <c r="U35" t="s">
        <v>101</v>
      </c>
    </row>
    <row r="36" spans="4:22" x14ac:dyDescent="0.4">
      <c r="D36" s="6">
        <v>-0.66</v>
      </c>
      <c r="E36" s="7">
        <f t="shared" si="0"/>
        <v>-0.6378045716457259</v>
      </c>
      <c r="G36">
        <f t="shared" si="1"/>
        <v>2.774458157594176</v>
      </c>
      <c r="H36" s="10">
        <f t="shared" si="6"/>
        <v>-1.0166604872032872</v>
      </c>
      <c r="I36">
        <f t="shared" si="2"/>
        <v>-12.199925846439445</v>
      </c>
      <c r="K36">
        <f t="shared" si="3"/>
        <v>-1.0172960034096095</v>
      </c>
      <c r="M36">
        <f t="shared" si="4"/>
        <v>-1.0172960034096095</v>
      </c>
      <c r="N36" s="13">
        <f t="shared" si="5"/>
        <v>4.0388084849828211E-7</v>
      </c>
      <c r="O36" s="13">
        <v>1</v>
      </c>
      <c r="Q36" s="1">
        <v>9.5000000000000001E-2</v>
      </c>
      <c r="R36" s="5">
        <v>4.3764019999999997</v>
      </c>
      <c r="U36" t="s">
        <v>98</v>
      </c>
    </row>
    <row r="37" spans="4:22" x14ac:dyDescent="0.4">
      <c r="D37" s="6">
        <v>-0.64</v>
      </c>
      <c r="E37" s="7">
        <f t="shared" si="0"/>
        <v>-0.66483567753929995</v>
      </c>
      <c r="G37">
        <f t="shared" si="1"/>
        <v>2.7861649064098768</v>
      </c>
      <c r="H37" s="10">
        <f t="shared" si="6"/>
        <v>-1.059748069997644</v>
      </c>
      <c r="I37">
        <f t="shared" si="2"/>
        <v>-12.716976839971728</v>
      </c>
      <c r="K37">
        <f t="shared" si="3"/>
        <v>-1.0606039221650532</v>
      </c>
      <c r="M37">
        <f t="shared" si="4"/>
        <v>-1.0606039221650532</v>
      </c>
      <c r="N37" s="13">
        <f t="shared" si="5"/>
        <v>7.3248293245890953E-7</v>
      </c>
      <c r="O37" s="13">
        <v>1</v>
      </c>
      <c r="Q37" s="1">
        <v>0.09</v>
      </c>
      <c r="R37" s="5">
        <v>4.21</v>
      </c>
      <c r="U37" t="s">
        <v>94</v>
      </c>
    </row>
    <row r="38" spans="4:22" x14ac:dyDescent="0.4">
      <c r="D38" s="6">
        <v>-0.62</v>
      </c>
      <c r="E38" s="7">
        <f t="shared" si="0"/>
        <v>-0.69044341021675237</v>
      </c>
      <c r="G38">
        <f t="shared" si="1"/>
        <v>2.7978716552255762</v>
      </c>
      <c r="H38" s="10">
        <f t="shared" si="6"/>
        <v>-1.1005667958855034</v>
      </c>
      <c r="I38">
        <f t="shared" si="2"/>
        <v>-13.206801550626041</v>
      </c>
      <c r="K38">
        <f t="shared" si="3"/>
        <v>-1.1016042414476446</v>
      </c>
      <c r="M38">
        <f t="shared" si="4"/>
        <v>-1.1016042414476446</v>
      </c>
      <c r="N38" s="13">
        <f t="shared" si="5"/>
        <v>1.0762932944063401E-6</v>
      </c>
      <c r="O38" s="13">
        <v>1</v>
      </c>
      <c r="Q38" s="1">
        <v>8.5000000000000006E-2</v>
      </c>
      <c r="R38" s="5">
        <v>4.0533929999999998</v>
      </c>
      <c r="U38" t="s">
        <v>97</v>
      </c>
    </row>
    <row r="39" spans="4:22" x14ac:dyDescent="0.4">
      <c r="D39" s="6">
        <v>-0.6</v>
      </c>
      <c r="E39" s="7">
        <f t="shared" si="0"/>
        <v>-0.71467872436436697</v>
      </c>
      <c r="G39">
        <f t="shared" si="1"/>
        <v>2.8095784040412766</v>
      </c>
      <c r="H39" s="10">
        <f t="shared" si="6"/>
        <v>-1.1391978866368011</v>
      </c>
      <c r="I39">
        <f t="shared" si="2"/>
        <v>-13.670374639641613</v>
      </c>
      <c r="K39">
        <f t="shared" si="3"/>
        <v>-1.1403819866242713</v>
      </c>
      <c r="M39">
        <f t="shared" si="4"/>
        <v>-1.1403819866242713</v>
      </c>
      <c r="N39" s="13">
        <f t="shared" si="5"/>
        <v>1.4020927803268217E-6</v>
      </c>
      <c r="O39" s="13">
        <v>1</v>
      </c>
      <c r="Q39" s="1">
        <v>0.08</v>
      </c>
      <c r="R39" s="5">
        <v>3.89</v>
      </c>
      <c r="U39" t="s">
        <v>75</v>
      </c>
    </row>
    <row r="40" spans="4:22" x14ac:dyDescent="0.4">
      <c r="D40" s="6">
        <v>-0.57999999999999996</v>
      </c>
      <c r="E40" s="7">
        <f t="shared" si="0"/>
        <v>-0.73759094982421258</v>
      </c>
      <c r="G40">
        <f t="shared" si="1"/>
        <v>2.8212851528569769</v>
      </c>
      <c r="H40" s="10">
        <f t="shared" si="6"/>
        <v>-1.175719974019795</v>
      </c>
      <c r="I40">
        <f t="shared" si="2"/>
        <v>-14.10863968823754</v>
      </c>
      <c r="K40">
        <f t="shared" si="3"/>
        <v>-1.177019316089492</v>
      </c>
      <c r="M40">
        <f t="shared" si="4"/>
        <v>-1.177019316089492</v>
      </c>
      <c r="N40" s="13">
        <f t="shared" si="5"/>
        <v>1.6882898140843576E-6</v>
      </c>
      <c r="O40" s="13">
        <v>1</v>
      </c>
      <c r="Q40" s="1">
        <v>7.4999999999999997E-2</v>
      </c>
      <c r="R40" s="5">
        <v>3.7347440000000001</v>
      </c>
      <c r="T40" t="s">
        <v>83</v>
      </c>
      <c r="U40" t="s">
        <v>100</v>
      </c>
    </row>
    <row r="41" spans="4:22" x14ac:dyDescent="0.4">
      <c r="D41" s="6">
        <v>-0.56000000000000005</v>
      </c>
      <c r="E41" s="7">
        <f t="shared" si="0"/>
        <v>-0.75922784046505243</v>
      </c>
      <c r="G41">
        <f t="shared" si="1"/>
        <v>2.8329919016726768</v>
      </c>
      <c r="H41" s="10">
        <f t="shared" si="6"/>
        <v>-1.2102091777012938</v>
      </c>
      <c r="I41">
        <f t="shared" si="2"/>
        <v>-14.522510132415526</v>
      </c>
      <c r="K41">
        <f t="shared" si="3"/>
        <v>-1.2115956157492564</v>
      </c>
      <c r="M41">
        <f t="shared" si="4"/>
        <v>-1.2115956157492564</v>
      </c>
      <c r="N41" s="13">
        <f t="shared" si="5"/>
        <v>1.9222104608385646E-6</v>
      </c>
      <c r="O41" s="13">
        <v>1</v>
      </c>
      <c r="Q41" s="1">
        <v>7.0000000000000007E-2</v>
      </c>
      <c r="R41" s="5">
        <v>3.58</v>
      </c>
      <c r="S41" t="s">
        <v>74</v>
      </c>
      <c r="T41" t="s">
        <v>83</v>
      </c>
    </row>
    <row r="42" spans="4:22" x14ac:dyDescent="0.4">
      <c r="D42" s="6">
        <v>-0.54</v>
      </c>
      <c r="E42" s="7">
        <f t="shared" si="0"/>
        <v>-0.77963562164134004</v>
      </c>
      <c r="G42">
        <f t="shared" si="1"/>
        <v>2.8446986504883767</v>
      </c>
      <c r="H42" s="10">
        <f t="shared" si="6"/>
        <v>-1.2427391808962962</v>
      </c>
      <c r="I42">
        <f t="shared" si="2"/>
        <v>-14.912870170755554</v>
      </c>
      <c r="K42">
        <f t="shared" si="3"/>
        <v>-1.2441875903865878</v>
      </c>
      <c r="M42">
        <f t="shared" si="4"/>
        <v>-1.2441875903865878</v>
      </c>
      <c r="N42" s="13">
        <f t="shared" si="5"/>
        <v>2.0978900515666827E-6</v>
      </c>
      <c r="O42" s="13">
        <v>1</v>
      </c>
      <c r="Q42" s="1">
        <v>6.5000000000000002E-2</v>
      </c>
      <c r="R42" s="5">
        <v>3.4196749999999998</v>
      </c>
      <c r="U42" t="s">
        <v>99</v>
      </c>
    </row>
    <row r="43" spans="4:22" x14ac:dyDescent="0.4">
      <c r="D43" s="6">
        <v>-0.52</v>
      </c>
      <c r="E43" s="7">
        <f t="shared" si="0"/>
        <v>-0.79885903627978638</v>
      </c>
      <c r="G43">
        <f t="shared" si="1"/>
        <v>2.856405399304077</v>
      </c>
      <c r="H43" s="10">
        <f t="shared" si="6"/>
        <v>-1.2733813038299797</v>
      </c>
      <c r="I43">
        <f t="shared" si="2"/>
        <v>-15.280575645959757</v>
      </c>
      <c r="K43">
        <f t="shared" si="3"/>
        <v>-1.2748693520135119</v>
      </c>
      <c r="M43">
        <f t="shared" si="4"/>
        <v>-1.2748693520135119</v>
      </c>
      <c r="N43" s="13">
        <f t="shared" si="5"/>
        <v>2.2142873965135067E-6</v>
      </c>
      <c r="O43" s="13">
        <v>1</v>
      </c>
      <c r="Q43" s="1">
        <v>0.06</v>
      </c>
      <c r="R43" s="5">
        <v>3.26</v>
      </c>
      <c r="T43" t="s">
        <v>84</v>
      </c>
    </row>
    <row r="44" spans="4:22" x14ac:dyDescent="0.4">
      <c r="D44" s="6">
        <v>-0.5</v>
      </c>
      <c r="E44" s="7">
        <f t="shared" si="0"/>
        <v>-0.81694138963191354</v>
      </c>
      <c r="G44">
        <f t="shared" si="1"/>
        <v>2.8681121481197769</v>
      </c>
      <c r="H44" s="10">
        <f t="shared" si="6"/>
        <v>-1.3022045750732703</v>
      </c>
      <c r="I44">
        <f t="shared" si="2"/>
        <v>-15.626454900879242</v>
      </c>
      <c r="K44">
        <f t="shared" si="3"/>
        <v>-1.3037125053099521</v>
      </c>
      <c r="M44">
        <f t="shared" si="4"/>
        <v>-1.3037125053099521</v>
      </c>
      <c r="N44" s="13">
        <f t="shared" si="5"/>
        <v>2.2738535986993243E-6</v>
      </c>
      <c r="O44" s="13">
        <v>1</v>
      </c>
      <c r="Q44" s="1">
        <v>5.5E-2</v>
      </c>
      <c r="R44" s="5">
        <v>3.1070509999999998</v>
      </c>
      <c r="T44" t="s">
        <v>75</v>
      </c>
    </row>
    <row r="45" spans="4:22" x14ac:dyDescent="0.4">
      <c r="D45" s="6">
        <v>-0.48</v>
      </c>
      <c r="E45" s="7">
        <f t="shared" si="0"/>
        <v>-0.83392459272996133</v>
      </c>
      <c r="G45">
        <f t="shared" si="1"/>
        <v>2.8798188969354768</v>
      </c>
      <c r="H45" s="10">
        <f t="shared" si="6"/>
        <v>-1.3292758008115584</v>
      </c>
      <c r="I45">
        <f t="shared" si="2"/>
        <v>-15.951309609738701</v>
      </c>
      <c r="K45">
        <f t="shared" si="3"/>
        <v>-1.3307862302468836</v>
      </c>
      <c r="M45">
        <f t="shared" si="4"/>
        <v>-1.3307862302468836</v>
      </c>
      <c r="N45" s="13">
        <f t="shared" si="5"/>
        <v>2.2813970790968031E-6</v>
      </c>
      <c r="O45" s="13">
        <v>1</v>
      </c>
      <c r="Q45" s="1">
        <v>0.05</v>
      </c>
      <c r="R45" s="5">
        <v>2.95</v>
      </c>
      <c r="S45" t="s">
        <v>76</v>
      </c>
      <c r="U45" t="s">
        <v>95</v>
      </c>
      <c r="V45" t="s">
        <v>88</v>
      </c>
    </row>
    <row r="46" spans="4:22" x14ac:dyDescent="0.4">
      <c r="D46" s="6">
        <v>-0.46</v>
      </c>
      <c r="E46" s="7">
        <f t="shared" si="0"/>
        <v>-0.84984920458249702</v>
      </c>
      <c r="G46">
        <f t="shared" si="1"/>
        <v>2.8915256457511771</v>
      </c>
      <c r="H46" s="10">
        <f t="shared" si="6"/>
        <v>-1.3546596321045004</v>
      </c>
      <c r="I46">
        <f t="shared" si="2"/>
        <v>-16.255915585254005</v>
      </c>
      <c r="K46">
        <f t="shared" si="3"/>
        <v>-1.3561573619876519</v>
      </c>
      <c r="M46">
        <f t="shared" si="4"/>
        <v>-1.3561573619876519</v>
      </c>
      <c r="N46" s="13">
        <f t="shared" si="5"/>
        <v>2.243194802885171E-6</v>
      </c>
      <c r="O46" s="13">
        <v>1</v>
      </c>
      <c r="Q46" s="1">
        <v>4.4999999999999998E-2</v>
      </c>
      <c r="R46" s="5">
        <v>2.7951359999999998</v>
      </c>
      <c r="T46" t="s">
        <v>85</v>
      </c>
    </row>
    <row r="47" spans="4:22" x14ac:dyDescent="0.4">
      <c r="D47" s="6">
        <v>-0.44</v>
      </c>
      <c r="E47" s="7">
        <f t="shared" si="0"/>
        <v>-0.86475447314508813</v>
      </c>
      <c r="G47">
        <f t="shared" si="1"/>
        <v>2.903232394566877</v>
      </c>
      <c r="H47" s="10">
        <f t="shared" si="6"/>
        <v>-1.3784186301932706</v>
      </c>
      <c r="I47">
        <f t="shared" si="2"/>
        <v>-16.541023562319246</v>
      </c>
      <c r="K47">
        <f t="shared" si="3"/>
        <v>-1.3798904681582687</v>
      </c>
      <c r="M47">
        <f t="shared" si="4"/>
        <v>-1.3798904681582687</v>
      </c>
      <c r="N47" s="13">
        <f t="shared" si="5"/>
        <v>2.1663069952096224E-6</v>
      </c>
      <c r="O47" s="13">
        <v>1</v>
      </c>
      <c r="Q47" s="1">
        <v>0.04</v>
      </c>
      <c r="R47" s="5">
        <v>2.64</v>
      </c>
      <c r="T47" t="s">
        <v>85</v>
      </c>
      <c r="U47" t="s">
        <v>96</v>
      </c>
    </row>
    <row r="48" spans="4:22" x14ac:dyDescent="0.4">
      <c r="D48" s="6">
        <v>-0.41999999999999899</v>
      </c>
      <c r="E48" s="7">
        <f t="shared" si="0"/>
        <v>-0.87867837510043201</v>
      </c>
      <c r="G48">
        <f t="shared" si="1"/>
        <v>2.9149391433825778</v>
      </c>
      <c r="H48" s="10">
        <f t="shared" si="6"/>
        <v>-1.4006133299100887</v>
      </c>
      <c r="I48">
        <f t="shared" si="2"/>
        <v>-16.807359958921065</v>
      </c>
      <c r="K48">
        <f t="shared" si="3"/>
        <v>-1.4020479235743344</v>
      </c>
      <c r="M48">
        <f t="shared" si="4"/>
        <v>-1.4020479235743344</v>
      </c>
      <c r="N48" s="13">
        <f t="shared" si="5"/>
        <v>2.0580589814938986E-6</v>
      </c>
      <c r="O48" s="13">
        <v>1</v>
      </c>
      <c r="Q48" s="1">
        <v>3.5000000000000003E-2</v>
      </c>
      <c r="R48" s="5">
        <v>2.4810439999999998</v>
      </c>
      <c r="U48" t="s">
        <v>91</v>
      </c>
    </row>
    <row r="49" spans="4:21" x14ac:dyDescent="0.4">
      <c r="D49" s="6">
        <v>-0.39999999999999902</v>
      </c>
      <c r="E49" s="7">
        <f t="shared" si="0"/>
        <v>-0.89165765448139733</v>
      </c>
      <c r="G49">
        <f t="shared" si="1"/>
        <v>2.9266458921982776</v>
      </c>
      <c r="H49" s="10">
        <f t="shared" si="6"/>
        <v>-1.4213023012433474</v>
      </c>
      <c r="I49">
        <f t="shared" si="2"/>
        <v>-17.055627614920169</v>
      </c>
      <c r="K49">
        <f t="shared" si="3"/>
        <v>-1.4226899825092612</v>
      </c>
      <c r="M49">
        <f t="shared" si="4"/>
        <v>-1.4226899825092612</v>
      </c>
      <c r="N49" s="13">
        <f t="shared" si="5"/>
        <v>1.9256592957678751E-6</v>
      </c>
      <c r="O49" s="13">
        <v>1</v>
      </c>
      <c r="Q49" s="1">
        <v>0.03</v>
      </c>
      <c r="R49" s="5">
        <v>2.3199999999999998</v>
      </c>
      <c r="T49" t="s">
        <v>86</v>
      </c>
    </row>
    <row r="50" spans="4:21" x14ac:dyDescent="0.4">
      <c r="D50" s="6">
        <v>-0.37999999999999901</v>
      </c>
      <c r="E50" s="7">
        <f t="shared" si="0"/>
        <v>-0.90372786016952822</v>
      </c>
      <c r="G50">
        <f t="shared" si="1"/>
        <v>2.938352641013978</v>
      </c>
      <c r="H50" s="10">
        <f t="shared" si="6"/>
        <v>-1.440542209110228</v>
      </c>
      <c r="I50">
        <f t="shared" si="2"/>
        <v>-17.286506509322734</v>
      </c>
      <c r="K50">
        <f t="shared" si="3"/>
        <v>-1.4418748485856527</v>
      </c>
      <c r="M50">
        <f t="shared" si="4"/>
        <v>-1.4418748485856527</v>
      </c>
      <c r="N50" s="13">
        <f t="shared" si="5"/>
        <v>1.7759279714602834E-6</v>
      </c>
      <c r="O50" s="13">
        <v>1</v>
      </c>
      <c r="Q50" s="1">
        <v>2.5000000000000001E-2</v>
      </c>
      <c r="R50" s="5">
        <v>2.159411</v>
      </c>
      <c r="U50" t="s">
        <v>90</v>
      </c>
    </row>
    <row r="51" spans="4:21" x14ac:dyDescent="0.4">
      <c r="D51" s="6">
        <v>-0.35999999999999899</v>
      </c>
      <c r="E51" s="7">
        <f t="shared" si="0"/>
        <v>-0.91492338230065207</v>
      </c>
      <c r="G51">
        <f t="shared" si="1"/>
        <v>2.9500593898296779</v>
      </c>
      <c r="H51" s="10">
        <f t="shared" si="6"/>
        <v>-1.4583878713872394</v>
      </c>
      <c r="I51">
        <f t="shared" si="2"/>
        <v>-17.50065445664687</v>
      </c>
      <c r="K51">
        <f t="shared" si="3"/>
        <v>-1.4596587423688372</v>
      </c>
      <c r="M51">
        <f t="shared" si="4"/>
        <v>-1.4596587423688372</v>
      </c>
      <c r="N51" s="13">
        <f t="shared" si="5"/>
        <v>1.6151130518674524E-6</v>
      </c>
      <c r="O51" s="13">
        <v>1</v>
      </c>
      <c r="Q51" s="1">
        <v>0.02</v>
      </c>
      <c r="R51" s="5">
        <v>1.99</v>
      </c>
      <c r="T51" t="s">
        <v>80</v>
      </c>
    </row>
    <row r="52" spans="4:21" x14ac:dyDescent="0.4">
      <c r="D52" s="6">
        <v>-0.33999999999999903</v>
      </c>
      <c r="E52" s="7">
        <f t="shared" si="0"/>
        <v>-0.92527748760839001</v>
      </c>
      <c r="G52">
        <f t="shared" si="1"/>
        <v>2.9617661386453777</v>
      </c>
      <c r="H52" s="10">
        <f t="shared" si="6"/>
        <v>-1.4748923152477738</v>
      </c>
      <c r="I52">
        <f t="shared" si="2"/>
        <v>-17.698707782973287</v>
      </c>
      <c r="K52">
        <f t="shared" si="3"/>
        <v>-1.4760959667389508</v>
      </c>
      <c r="M52">
        <f t="shared" si="4"/>
        <v>-1.4760959667389508</v>
      </c>
      <c r="N52" s="13">
        <f t="shared" si="5"/>
        <v>1.4487769122127873E-6</v>
      </c>
      <c r="O52" s="13">
        <v>1</v>
      </c>
      <c r="Q52" s="1">
        <v>1.4999999999999999E-2</v>
      </c>
      <c r="R52" s="5">
        <v>1.818065</v>
      </c>
      <c r="T52" t="s">
        <v>74</v>
      </c>
    </row>
    <row r="53" spans="4:21" x14ac:dyDescent="0.4">
      <c r="D53" s="6">
        <v>-0.31999999999999901</v>
      </c>
      <c r="E53" s="7">
        <f t="shared" si="0"/>
        <v>-0.93482235373550782</v>
      </c>
      <c r="G53">
        <f t="shared" si="1"/>
        <v>2.9734728874610781</v>
      </c>
      <c r="H53" s="10">
        <f t="shared" si="6"/>
        <v>-1.4901068318543997</v>
      </c>
      <c r="I53">
        <f t="shared" si="2"/>
        <v>-17.881281982252798</v>
      </c>
      <c r="K53">
        <f t="shared" si="3"/>
        <v>-1.4912389701153119</v>
      </c>
      <c r="M53">
        <f t="shared" si="4"/>
        <v>-1.4912389701153119</v>
      </c>
      <c r="N53" s="13">
        <f t="shared" si="5"/>
        <v>1.2817370418212678E-6</v>
      </c>
      <c r="O53" s="13">
        <v>1</v>
      </c>
      <c r="Q53" s="1">
        <v>0.01</v>
      </c>
      <c r="R53" s="5">
        <v>1.63</v>
      </c>
      <c r="T53" t="s">
        <v>81</v>
      </c>
      <c r="U53" t="s">
        <v>92</v>
      </c>
    </row>
    <row r="54" spans="4:21" x14ac:dyDescent="0.4">
      <c r="D54" s="6">
        <v>-0.29999999999999899</v>
      </c>
      <c r="E54" s="7">
        <f t="shared" si="0"/>
        <v>-0.94358910254223893</v>
      </c>
      <c r="G54">
        <f t="shared" si="1"/>
        <v>2.9851796362767784</v>
      </c>
      <c r="H54" s="10">
        <f t="shared" si="6"/>
        <v>-1.504081029452329</v>
      </c>
      <c r="I54">
        <f t="shared" si="2"/>
        <v>-18.048972353427949</v>
      </c>
      <c r="K54">
        <f t="shared" si="3"/>
        <v>-1.5051384076043937</v>
      </c>
      <c r="M54">
        <f t="shared" si="4"/>
        <v>-1.5051384076043937</v>
      </c>
      <c r="N54" s="13">
        <f t="shared" si="5"/>
        <v>1.1180485564636253E-6</v>
      </c>
      <c r="O54" s="13">
        <v>1</v>
      </c>
      <c r="Q54" s="1">
        <v>5.0000000000000001E-3</v>
      </c>
      <c r="R54" s="5">
        <v>1.41</v>
      </c>
      <c r="T54" t="s">
        <v>79</v>
      </c>
    </row>
    <row r="55" spans="4:21" x14ac:dyDescent="0.4">
      <c r="D55" s="6">
        <v>-0.27999999999999903</v>
      </c>
      <c r="E55" s="7">
        <f t="shared" si="0"/>
        <v>-0.95160783243989933</v>
      </c>
      <c r="G55">
        <f t="shared" si="1"/>
        <v>2.9968863850924778</v>
      </c>
      <c r="H55" s="10">
        <f t="shared" si="6"/>
        <v>-1.5168628849091996</v>
      </c>
      <c r="I55">
        <f t="shared" si="2"/>
        <v>-18.202354618910395</v>
      </c>
      <c r="K55">
        <f t="shared" si="3"/>
        <v>-1.5178432001402502</v>
      </c>
      <c r="M55">
        <f t="shared" si="4"/>
        <v>-1.5178432001402502</v>
      </c>
      <c r="N55" s="13">
        <f t="shared" si="5"/>
        <v>9.6101795222974614E-7</v>
      </c>
      <c r="O55" s="13">
        <v>1</v>
      </c>
      <c r="Q55" s="1">
        <v>1E-3</v>
      </c>
      <c r="R55" s="5">
        <v>0.85699999999999998</v>
      </c>
    </row>
    <row r="56" spans="4:21" x14ac:dyDescent="0.4">
      <c r="D56" s="6">
        <v>-0.25999999999999901</v>
      </c>
      <c r="E56" s="7">
        <f t="shared" si="0"/>
        <v>-0.95890764977735488</v>
      </c>
      <c r="G56">
        <f t="shared" si="1"/>
        <v>3.0085931339081782</v>
      </c>
      <c r="H56" s="10">
        <f t="shared" si="6"/>
        <v>-1.5284987937451036</v>
      </c>
      <c r="I56">
        <f t="shared" si="2"/>
        <v>-18.341985524941244</v>
      </c>
      <c r="K56">
        <f t="shared" si="3"/>
        <v>-1.5294005916839395</v>
      </c>
      <c r="M56">
        <f t="shared" si="4"/>
        <v>-1.5294005916839395</v>
      </c>
      <c r="N56" s="13">
        <f t="shared" si="5"/>
        <v>8.1323952248874151E-7</v>
      </c>
      <c r="O56" s="13">
        <v>1</v>
      </c>
      <c r="Q56" t="s">
        <v>73</v>
      </c>
    </row>
    <row r="57" spans="4:21" x14ac:dyDescent="0.4">
      <c r="D57" s="6">
        <v>-0.23999999999999899</v>
      </c>
      <c r="E57" s="7">
        <f t="shared" si="0"/>
        <v>-0.96551669930712236</v>
      </c>
      <c r="G57">
        <f t="shared" si="1"/>
        <v>3.0202998827238785</v>
      </c>
      <c r="H57" s="10">
        <f t="shared" si="6"/>
        <v>-1.5390336186955531</v>
      </c>
      <c r="I57">
        <f t="shared" si="2"/>
        <v>-18.468403424346636</v>
      </c>
      <c r="K57">
        <f t="shared" si="3"/>
        <v>-1.5398562045462396</v>
      </c>
      <c r="M57">
        <f t="shared" si="4"/>
        <v>-1.5398562045462396</v>
      </c>
      <c r="N57" s="13">
        <f t="shared" si="5"/>
        <v>6.7664748174964606E-7</v>
      </c>
      <c r="O57" s="13">
        <v>1</v>
      </c>
    </row>
    <row r="58" spans="4:21" x14ac:dyDescent="0.4">
      <c r="D58" s="6">
        <v>-0.219999999999999</v>
      </c>
      <c r="E58" s="7">
        <f t="shared" si="0"/>
        <v>-0.97146219375717491</v>
      </c>
      <c r="G58">
        <f t="shared" si="1"/>
        <v>3.0320066315395784</v>
      </c>
      <c r="H58" s="10">
        <f t="shared" si="6"/>
        <v>-1.5485107368489368</v>
      </c>
      <c r="I58">
        <f t="shared" si="2"/>
        <v>-18.582128842187242</v>
      </c>
      <c r="K58">
        <f t="shared" si="3"/>
        <v>-1.5492540928957914</v>
      </c>
      <c r="M58">
        <f t="shared" si="4"/>
        <v>-1.5492540928957914</v>
      </c>
      <c r="N58" s="13">
        <f t="shared" si="5"/>
        <v>5.5257821239530441E-7</v>
      </c>
      <c r="O58" s="13">
        <v>1</v>
      </c>
    </row>
    <row r="59" spans="4:21" x14ac:dyDescent="0.4">
      <c r="D59" s="6">
        <v>-0.19999999999999901</v>
      </c>
      <c r="E59" s="7">
        <f t="shared" si="0"/>
        <v>-0.97677044253378587</v>
      </c>
      <c r="G59">
        <f t="shared" si="1"/>
        <v>3.0437133803552783</v>
      </c>
      <c r="H59" s="10">
        <f t="shared" si="6"/>
        <v>-1.5569720853988549</v>
      </c>
      <c r="I59">
        <f t="shared" si="2"/>
        <v>-18.683665024786258</v>
      </c>
      <c r="K59">
        <f t="shared" si="3"/>
        <v>-1.5576367945127052</v>
      </c>
      <c r="M59">
        <f t="shared" si="4"/>
        <v>-1.5576367945127052</v>
      </c>
      <c r="N59" s="13">
        <f t="shared" si="5"/>
        <v>4.418382060356559E-7</v>
      </c>
      <c r="O59" s="13">
        <v>1</v>
      </c>
    </row>
    <row r="60" spans="4:21" x14ac:dyDescent="0.4">
      <c r="D60" s="6">
        <v>-0.17999999999999899</v>
      </c>
      <c r="E60" s="7">
        <f t="shared" si="0"/>
        <v>-0.9814668795800624</v>
      </c>
      <c r="G60">
        <f t="shared" si="1"/>
        <v>3.0554201291709786</v>
      </c>
      <c r="H60" s="10">
        <f t="shared" si="6"/>
        <v>-1.5644582060506196</v>
      </c>
      <c r="I60">
        <f t="shared" si="2"/>
        <v>-18.773498472607436</v>
      </c>
      <c r="K60">
        <f t="shared" si="3"/>
        <v>-1.5650453808456353</v>
      </c>
      <c r="M60">
        <f t="shared" si="4"/>
        <v>-1.5650453808456353</v>
      </c>
      <c r="N60" s="13">
        <f t="shared" si="5"/>
        <v>3.4477423990171528E-7</v>
      </c>
      <c r="O60" s="13">
        <v>1</v>
      </c>
    </row>
    <row r="61" spans="4:21" x14ac:dyDescent="0.4">
      <c r="D61" s="6">
        <v>-0.159999999999999</v>
      </c>
      <c r="E61" s="7">
        <f t="shared" si="0"/>
        <v>-0.98557609041412786</v>
      </c>
      <c r="G61">
        <f t="shared" si="1"/>
        <v>3.0671268779866785</v>
      </c>
      <c r="H61" s="10">
        <f t="shared" si="6"/>
        <v>-1.5710082881201199</v>
      </c>
      <c r="I61">
        <f t="shared" si="2"/>
        <v>-18.85209945744144</v>
      </c>
      <c r="K61">
        <f t="shared" si="3"/>
        <v>-1.5715195054284046</v>
      </c>
      <c r="M61">
        <f t="shared" si="4"/>
        <v>-1.5715195054284046</v>
      </c>
      <c r="N61" s="13">
        <f t="shared" si="5"/>
        <v>2.6134313628978069E-7</v>
      </c>
      <c r="O61" s="13">
        <v>1</v>
      </c>
    </row>
    <row r="62" spans="4:21" x14ac:dyDescent="0.4">
      <c r="D62" s="6">
        <v>-0.13999999999999899</v>
      </c>
      <c r="E62" s="7">
        <f t="shared" si="0"/>
        <v>-0.98912183837026924</v>
      </c>
      <c r="G62">
        <f t="shared" si="1"/>
        <v>3.0788336268023784</v>
      </c>
      <c r="H62" s="10">
        <f t="shared" si="6"/>
        <v>-1.5766602103622094</v>
      </c>
      <c r="I62">
        <f t="shared" si="2"/>
        <v>-18.919922524346511</v>
      </c>
      <c r="K62">
        <f t="shared" si="3"/>
        <v>-1.5770974507103421</v>
      </c>
      <c r="M62">
        <f t="shared" si="4"/>
        <v>-1.5770974507103421</v>
      </c>
      <c r="N62" s="13">
        <f t="shared" si="5"/>
        <v>1.9117912203524863E-7</v>
      </c>
      <c r="O62" s="13">
        <v>1</v>
      </c>
    </row>
    <row r="63" spans="4:21" x14ac:dyDescent="0.4">
      <c r="D63" s="6">
        <v>-0.119999999999999</v>
      </c>
      <c r="E63" s="7">
        <f t="shared" si="0"/>
        <v>-0.99212709006570776</v>
      </c>
      <c r="G63">
        <f t="shared" si="1"/>
        <v>3.0905403756180787</v>
      </c>
      <c r="H63" s="10">
        <f t="shared" si="6"/>
        <v>-1.5814505815647382</v>
      </c>
      <c r="I63">
        <f t="shared" si="2"/>
        <v>-18.977406978776859</v>
      </c>
      <c r="K63">
        <f t="shared" si="3"/>
        <v>-1.5818161733527052</v>
      </c>
      <c r="M63">
        <f t="shared" si="4"/>
        <v>-1.5818161733527052</v>
      </c>
      <c r="N63" s="13">
        <f t="shared" si="5"/>
        <v>1.33657355428925E-7</v>
      </c>
      <c r="O63" s="13">
        <v>1</v>
      </c>
    </row>
    <row r="64" spans="4:21" x14ac:dyDescent="0.4">
      <c r="D64" s="6">
        <v>-9.9999999999999006E-2</v>
      </c>
      <c r="E64" s="7">
        <f t="shared" si="0"/>
        <v>-0.99461404011503229</v>
      </c>
      <c r="G64">
        <f t="shared" si="1"/>
        <v>3.1022471244337786</v>
      </c>
      <c r="H64" s="10">
        <f t="shared" si="6"/>
        <v>-1.5854147799433616</v>
      </c>
      <c r="I64">
        <f t="shared" si="2"/>
        <v>-19.024977359320339</v>
      </c>
      <c r="K64">
        <f t="shared" si="3"/>
        <v>-1.5857113480417868</v>
      </c>
      <c r="M64">
        <f t="shared" si="4"/>
        <v>-1.5857113480417868</v>
      </c>
      <c r="N64" s="13">
        <f t="shared" si="5"/>
        <v>8.7952637003577669E-8</v>
      </c>
      <c r="O64" s="13">
        <v>1</v>
      </c>
    </row>
    <row r="65" spans="3:16" x14ac:dyDescent="0.4">
      <c r="D65" s="6">
        <v>-7.9999999999999002E-2</v>
      </c>
      <c r="E65" s="7">
        <f t="shared" si="0"/>
        <v>-0.99660413511373069</v>
      </c>
      <c r="G65">
        <f t="shared" si="1"/>
        <v>3.1139538732494785</v>
      </c>
      <c r="H65" s="10">
        <f t="shared" si="6"/>
        <v>-1.5885869913712867</v>
      </c>
      <c r="I65">
        <f t="shared" si="2"/>
        <v>-19.06304389645544</v>
      </c>
      <c r="K65">
        <f t="shared" si="3"/>
        <v>-1.5888174098676193</v>
      </c>
      <c r="M65">
        <f t="shared" si="4"/>
        <v>-1.5888174098676193</v>
      </c>
      <c r="N65" s="13">
        <f t="shared" si="5"/>
        <v>5.3092683452200205E-8</v>
      </c>
      <c r="O65" s="13">
        <v>1</v>
      </c>
    </row>
    <row r="66" spans="3:16" x14ac:dyDescent="0.4">
      <c r="D66" s="6">
        <v>-5.9999999999999103E-2</v>
      </c>
      <c r="E66" s="7">
        <f t="shared" si="0"/>
        <v>-0.99811809691165232</v>
      </c>
      <c r="G66">
        <f t="shared" si="1"/>
        <v>3.1256606220651788</v>
      </c>
      <c r="H66" s="10">
        <f t="shared" si="6"/>
        <v>-1.591000246477174</v>
      </c>
      <c r="I66">
        <f t="shared" si="2"/>
        <v>-19.092002957726088</v>
      </c>
      <c r="K66">
        <f t="shared" si="3"/>
        <v>-1.5911675953155342</v>
      </c>
      <c r="M66">
        <f t="shared" si="4"/>
        <v>-1.5911675953155342</v>
      </c>
      <c r="N66" s="13">
        <f t="shared" si="5"/>
        <v>2.800563370051711E-8</v>
      </c>
      <c r="O66" s="13">
        <v>1</v>
      </c>
    </row>
    <row r="67" spans="3:16" x14ac:dyDescent="0.4">
      <c r="D67" s="6">
        <v>-3.9999999999999002E-2</v>
      </c>
      <c r="E67" s="7">
        <f t="shared" si="0"/>
        <v>-0.99917594519666886</v>
      </c>
      <c r="G67">
        <f t="shared" si="1"/>
        <v>3.1373673708808791</v>
      </c>
      <c r="H67" s="10">
        <f t="shared" si="6"/>
        <v>-1.5926864566434902</v>
      </c>
      <c r="I67">
        <f t="shared" si="2"/>
        <v>-19.112237479721884</v>
      </c>
      <c r="K67">
        <f t="shared" si="3"/>
        <v>-1.5927939819162826</v>
      </c>
      <c r="M67">
        <f t="shared" si="4"/>
        <v>-1.5927939819162826</v>
      </c>
      <c r="N67" s="13">
        <f t="shared" si="5"/>
        <v>1.1561684289091326E-8</v>
      </c>
      <c r="O67" s="13">
        <v>1</v>
      </c>
    </row>
    <row r="68" spans="3:16" x14ac:dyDescent="0.4">
      <c r="D68" s="6">
        <v>-1.9999999999999001E-2</v>
      </c>
      <c r="E68" s="7">
        <f t="shared" si="0"/>
        <v>-0.99979701940823495</v>
      </c>
      <c r="G68">
        <f t="shared" si="1"/>
        <v>3.149074119696579</v>
      </c>
      <c r="H68" s="10">
        <f t="shared" si="6"/>
        <v>-1.5936764489367266</v>
      </c>
      <c r="I68">
        <f t="shared" si="2"/>
        <v>-19.12411738724072</v>
      </c>
      <c r="K68">
        <f t="shared" si="3"/>
        <v>-1.5937275265988557</v>
      </c>
      <c r="M68">
        <f t="shared" si="4"/>
        <v>-1.5937275265988557</v>
      </c>
      <c r="N68" s="13">
        <f t="shared" si="5"/>
        <v>2.6089275685842306E-5</v>
      </c>
      <c r="O68" s="13">
        <v>10000</v>
      </c>
    </row>
    <row r="69" spans="3:16" x14ac:dyDescent="0.4">
      <c r="C69" s="57" t="s">
        <v>47</v>
      </c>
      <c r="D69" s="58">
        <v>0</v>
      </c>
      <c r="E69" s="59">
        <f t="shared" si="0"/>
        <v>-1</v>
      </c>
      <c r="F69" s="60"/>
      <c r="G69" s="60">
        <f t="shared" si="1"/>
        <v>3.1607808685122785</v>
      </c>
      <c r="H69" s="61">
        <f t="shared" si="6"/>
        <v>-1.5940000000000001</v>
      </c>
      <c r="I69" s="60">
        <f t="shared" si="2"/>
        <v>-19.128</v>
      </c>
      <c r="J69" s="60"/>
      <c r="K69">
        <f t="shared" si="3"/>
        <v>-1.593998102788708</v>
      </c>
      <c r="M69">
        <f t="shared" si="4"/>
        <v>-1.593998102788708</v>
      </c>
      <c r="N69" s="62">
        <f t="shared" si="5"/>
        <v>3.5994106867498738E-8</v>
      </c>
      <c r="O69" s="62">
        <v>10000</v>
      </c>
      <c r="P69" s="63" t="s">
        <v>48</v>
      </c>
    </row>
    <row r="70" spans="3:16" x14ac:dyDescent="0.4">
      <c r="D70" s="6">
        <v>0.02</v>
      </c>
      <c r="E70" s="7">
        <f t="shared" si="0"/>
        <v>-0.99980292907010837</v>
      </c>
      <c r="G70">
        <f t="shared" si="1"/>
        <v>3.1724876173279788</v>
      </c>
      <c r="H70" s="10">
        <f t="shared" si="6"/>
        <v>-1.5936858689377527</v>
      </c>
      <c r="I70">
        <f t="shared" si="2"/>
        <v>-19.124230427253032</v>
      </c>
      <c r="K70">
        <f t="shared" si="3"/>
        <v>-1.5936345362926287</v>
      </c>
      <c r="M70">
        <f t="shared" si="4"/>
        <v>-1.5936345362926287</v>
      </c>
      <c r="N70" s="13">
        <f t="shared" si="5"/>
        <v>2.6350404554176688E-5</v>
      </c>
      <c r="O70" s="13">
        <v>10000</v>
      </c>
    </row>
    <row r="71" spans="3:16" x14ac:dyDescent="0.4">
      <c r="D71" s="6">
        <v>0.04</v>
      </c>
      <c r="E71" s="7">
        <f t="shared" si="0"/>
        <v>-0.99922323037728389</v>
      </c>
      <c r="G71">
        <f t="shared" si="1"/>
        <v>3.1841943661436787</v>
      </c>
      <c r="H71" s="10">
        <f t="shared" si="6"/>
        <v>-1.5927618292213905</v>
      </c>
      <c r="I71">
        <f t="shared" si="2"/>
        <v>-19.113141950656686</v>
      </c>
      <c r="K71">
        <f t="shared" si="3"/>
        <v>-1.592664640010147</v>
      </c>
      <c r="M71">
        <f t="shared" si="4"/>
        <v>-1.592664640010147</v>
      </c>
      <c r="N71" s="13">
        <f t="shared" si="5"/>
        <v>9.4457427821483833E-9</v>
      </c>
      <c r="O71" s="13">
        <v>1</v>
      </c>
    </row>
    <row r="72" spans="3:16" x14ac:dyDescent="0.4">
      <c r="D72" s="6">
        <v>6.0000000000000102E-2</v>
      </c>
      <c r="E72" s="7">
        <f t="shared" si="0"/>
        <v>-0.99827772876031662</v>
      </c>
      <c r="G72">
        <f t="shared" si="1"/>
        <v>3.195901114959379</v>
      </c>
      <c r="H72" s="10">
        <f t="shared" si="6"/>
        <v>-1.5912546996439449</v>
      </c>
      <c r="I72">
        <f t="shared" si="2"/>
        <v>-19.09505639572734</v>
      </c>
      <c r="K72">
        <f t="shared" si="3"/>
        <v>-1.5911152475100261</v>
      </c>
      <c r="M72">
        <f t="shared" si="4"/>
        <v>-1.5911152475100261</v>
      </c>
      <c r="N72" s="13">
        <f t="shared" si="5"/>
        <v>1.9446897654523761E-8</v>
      </c>
      <c r="O72" s="13">
        <v>1</v>
      </c>
    </row>
    <row r="73" spans="3:16" x14ac:dyDescent="0.4">
      <c r="D73" s="6">
        <v>8.0000000000000099E-2</v>
      </c>
      <c r="E73" s="7">
        <f t="shared" si="0"/>
        <v>-0.9969826689780632</v>
      </c>
      <c r="G73">
        <f t="shared" si="1"/>
        <v>3.2076078637750784</v>
      </c>
      <c r="H73" s="10">
        <f t="shared" si="6"/>
        <v>-1.5891903743510327</v>
      </c>
      <c r="I73">
        <f t="shared" si="2"/>
        <v>-19.070284492212394</v>
      </c>
      <c r="K73">
        <f t="shared" si="3"/>
        <v>-1.5890122455091078</v>
      </c>
      <c r="M73">
        <f t="shared" si="4"/>
        <v>-1.5890122455091078</v>
      </c>
      <c r="N73" s="13">
        <f t="shared" si="5"/>
        <v>3.1729884325512528E-8</v>
      </c>
      <c r="O73" s="13">
        <v>1</v>
      </c>
    </row>
    <row r="74" spans="3:16" x14ac:dyDescent="0.4">
      <c r="D74" s="6">
        <v>0.1</v>
      </c>
      <c r="E74" s="7">
        <f t="shared" si="0"/>
        <v>-0.99535373398660476</v>
      </c>
      <c r="G74">
        <f t="shared" si="1"/>
        <v>3.2193146125907788</v>
      </c>
      <c r="H74" s="10">
        <f t="shared" si="6"/>
        <v>-1.5865938519746481</v>
      </c>
      <c r="I74">
        <f t="shared" si="2"/>
        <v>-19.039126223695778</v>
      </c>
      <c r="K74">
        <f t="shared" si="3"/>
        <v>-1.5863806052895404</v>
      </c>
      <c r="M74">
        <f t="shared" si="4"/>
        <v>-1.5863806052895404</v>
      </c>
      <c r="N74" s="13">
        <f t="shared" si="5"/>
        <v>4.5474148709419602E-8</v>
      </c>
      <c r="O74" s="13">
        <v>1</v>
      </c>
    </row>
    <row r="75" spans="3:16" x14ac:dyDescent="0.4">
      <c r="D75" s="6">
        <v>0.12</v>
      </c>
      <c r="E75" s="7">
        <f t="shared" si="0"/>
        <v>-0.99340606266974363</v>
      </c>
      <c r="G75">
        <f t="shared" si="1"/>
        <v>3.2310213614064787</v>
      </c>
      <c r="H75" s="10">
        <f t="shared" si="6"/>
        <v>-1.5834892638955715</v>
      </c>
      <c r="I75">
        <f t="shared" si="2"/>
        <v>-19.001871166746859</v>
      </c>
      <c r="K75">
        <f t="shared" si="3"/>
        <v>-1.5832444130892129</v>
      </c>
      <c r="M75">
        <f t="shared" si="4"/>
        <v>-1.5832444130892129</v>
      </c>
      <c r="N75" s="13">
        <f t="shared" si="5"/>
        <v>5.9951917374461378E-8</v>
      </c>
      <c r="O75" s="13">
        <v>1</v>
      </c>
    </row>
    <row r="76" spans="3:16" x14ac:dyDescent="0.4">
      <c r="D76" s="6">
        <v>0.14000000000000001</v>
      </c>
      <c r="E76" s="7">
        <f t="shared" si="0"/>
        <v>-0.99115426703856435</v>
      </c>
      <c r="G76">
        <f t="shared" si="1"/>
        <v>3.242728110222179</v>
      </c>
      <c r="H76" s="10">
        <f t="shared" si="6"/>
        <v>-1.5798999016594717</v>
      </c>
      <c r="I76">
        <f t="shared" si="2"/>
        <v>-18.95879881991366</v>
      </c>
      <c r="K76">
        <f t="shared" si="3"/>
        <v>-1.5796268994990683</v>
      </c>
      <c r="M76">
        <f t="shared" si="4"/>
        <v>-1.5796268994990683</v>
      </c>
      <c r="N76" s="13">
        <f t="shared" si="5"/>
        <v>7.4530179584912508E-8</v>
      </c>
      <c r="O76" s="13">
        <v>1</v>
      </c>
    </row>
    <row r="77" spans="3:16" x14ac:dyDescent="0.4">
      <c r="D77" s="6">
        <v>0.16</v>
      </c>
      <c r="E77" s="7">
        <f t="shared" si="0"/>
        <v>-0.98861244891535094</v>
      </c>
      <c r="G77">
        <f t="shared" si="1"/>
        <v>3.2544348590378789</v>
      </c>
      <c r="H77" s="10">
        <f t="shared" si="6"/>
        <v>-1.5758482435710695</v>
      </c>
      <c r="I77">
        <f t="shared" si="2"/>
        <v>-18.910178922852833</v>
      </c>
      <c r="K77">
        <f t="shared" si="3"/>
        <v>-1.5755504678998467</v>
      </c>
      <c r="M77">
        <f t="shared" si="4"/>
        <v>-1.5755504678998467</v>
      </c>
      <c r="N77" s="13">
        <f t="shared" si="5"/>
        <v>8.8670350372188896E-8</v>
      </c>
      <c r="O77" s="13">
        <v>1</v>
      </c>
    </row>
    <row r="78" spans="3:16" x14ac:dyDescent="0.4">
      <c r="D78" s="6">
        <v>0.18</v>
      </c>
      <c r="E78" s="7">
        <f t="shared" si="0"/>
        <v>-0.98579421611672724</v>
      </c>
      <c r="G78">
        <f t="shared" si="1"/>
        <v>3.2661416078535792</v>
      </c>
      <c r="H78" s="10">
        <f t="shared" si="6"/>
        <v>-1.5713559804900632</v>
      </c>
      <c r="I78">
        <f t="shared" si="2"/>
        <v>-18.856271765880759</v>
      </c>
      <c r="K78">
        <f t="shared" si="3"/>
        <v>-1.5710367219697263</v>
      </c>
      <c r="M78">
        <f t="shared" si="4"/>
        <v>-1.5710367219697263</v>
      </c>
      <c r="N78" s="13">
        <f t="shared" si="5"/>
        <v>1.0192600280768995E-7</v>
      </c>
      <c r="O78" s="13">
        <v>1</v>
      </c>
    </row>
    <row r="79" spans="3:16" x14ac:dyDescent="0.4">
      <c r="D79" s="6">
        <v>0.2</v>
      </c>
      <c r="E79" s="7">
        <f t="shared" si="0"/>
        <v>-0.98271269815046469</v>
      </c>
      <c r="G79">
        <f t="shared" si="1"/>
        <v>3.2778483566692787</v>
      </c>
      <c r="H79" s="10">
        <f t="shared" si="6"/>
        <v>-1.5664440408518407</v>
      </c>
      <c r="I79">
        <f t="shared" si="2"/>
        <v>-18.797328490222089</v>
      </c>
      <c r="K79">
        <f t="shared" si="3"/>
        <v>-1.5661064922932959</v>
      </c>
      <c r="M79">
        <f t="shared" si="4"/>
        <v>-1.5661064922932959</v>
      </c>
      <c r="N79" s="13">
        <f t="shared" si="5"/>
        <v>1.1393902937570085E-7</v>
      </c>
      <c r="O79" s="13">
        <v>1</v>
      </c>
    </row>
    <row r="80" spans="3:16" x14ac:dyDescent="0.4">
      <c r="D80" s="6">
        <v>0.22</v>
      </c>
      <c r="E80" s="7">
        <f t="shared" si="0"/>
        <v>-0.97938056144000918</v>
      </c>
      <c r="G80">
        <f t="shared" si="1"/>
        <v>3.2895551054849794</v>
      </c>
      <c r="H80" s="10">
        <f t="shared" si="6"/>
        <v>-1.5611326149353746</v>
      </c>
      <c r="I80">
        <f t="shared" si="2"/>
        <v>-18.733591379224496</v>
      </c>
      <c r="K80">
        <f t="shared" si="3"/>
        <v>-1.5607798621012678</v>
      </c>
      <c r="M80">
        <f t="shared" si="4"/>
        <v>-1.5607798621012678</v>
      </c>
      <c r="N80" s="13">
        <f t="shared" si="5"/>
        <v>1.2443456197033713E-7</v>
      </c>
      <c r="O80" s="13">
        <v>1</v>
      </c>
    </row>
    <row r="81" spans="4:15" x14ac:dyDescent="0.4">
      <c r="D81" s="6">
        <v>0.24</v>
      </c>
      <c r="E81" s="7">
        <f t="shared" si="0"/>
        <v>-0.9758100240903762</v>
      </c>
      <c r="G81">
        <f t="shared" si="1"/>
        <v>3.3012618543006789</v>
      </c>
      <c r="H81" s="10">
        <f t="shared" si="6"/>
        <v>-1.5554411784000597</v>
      </c>
      <c r="I81">
        <f t="shared" si="2"/>
        <v>-18.665294140800718</v>
      </c>
      <c r="K81">
        <f t="shared" si="3"/>
        <v>-1.5550761921693805</v>
      </c>
      <c r="M81">
        <f t="shared" si="4"/>
        <v>-1.5550761921693805</v>
      </c>
      <c r="N81" s="13">
        <f t="shared" si="5"/>
        <v>1.3321494858537665E-7</v>
      </c>
      <c r="O81" s="13">
        <v>1</v>
      </c>
    </row>
    <row r="82" spans="4:15" x14ac:dyDescent="0.4">
      <c r="D82" s="6">
        <v>0.26</v>
      </c>
      <c r="E82" s="7">
        <f t="shared" si="0"/>
        <v>-0.97201287020868854</v>
      </c>
      <c r="G82">
        <f t="shared" si="1"/>
        <v>3.3129686031163792</v>
      </c>
      <c r="H82" s="10">
        <f t="shared" si="6"/>
        <v>-1.5493885151126494</v>
      </c>
      <c r="I82">
        <f t="shared" si="2"/>
        <v>-18.592662181351791</v>
      </c>
      <c r="K82">
        <f t="shared" si="3"/>
        <v>-1.5490141449039911</v>
      </c>
      <c r="M82">
        <f t="shared" si="4"/>
        <v>-1.5490141449039911</v>
      </c>
      <c r="N82" s="13">
        <f t="shared" si="5"/>
        <v>1.4015305313083668E-7</v>
      </c>
      <c r="O82" s="13">
        <v>1</v>
      </c>
    </row>
    <row r="83" spans="4:15" x14ac:dyDescent="0.4">
      <c r="D83" s="6">
        <v>0.28000000000000003</v>
      </c>
      <c r="E83" s="7">
        <f t="shared" ref="E83:E146" si="7">-(1+D83+$E$5*D83^3)*EXP(-D83)</f>
        <v>-0.96800046379225624</v>
      </c>
      <c r="G83">
        <f t="shared" ref="G83:G146" si="8">$E$11*(D83/$E$12+1)</f>
        <v>3.3246753519320795</v>
      </c>
      <c r="H83" s="10">
        <f t="shared" si="6"/>
        <v>-1.5429927392848566</v>
      </c>
      <c r="I83">
        <f t="shared" si="2"/>
        <v>-18.51591287141828</v>
      </c>
      <c r="K83">
        <f t="shared" si="3"/>
        <v>-1.5426117076409427</v>
      </c>
      <c r="M83">
        <f t="shared" si="4"/>
        <v>-1.5426117076409427</v>
      </c>
      <c r="N83" s="13">
        <f t="shared" si="5"/>
        <v>1.4518511366372782E-7</v>
      </c>
      <c r="O83" s="13">
        <v>1</v>
      </c>
    </row>
    <row r="84" spans="4:15" x14ac:dyDescent="0.4">
      <c r="D84" s="6">
        <v>0.3</v>
      </c>
      <c r="E84" s="7">
        <f t="shared" si="7"/>
        <v>-0.96378376219673589</v>
      </c>
      <c r="G84">
        <f t="shared" si="8"/>
        <v>3.3363821007477794</v>
      </c>
      <c r="H84" s="10">
        <f t="shared" si="6"/>
        <v>-1.5362713169415971</v>
      </c>
      <c r="I84">
        <f t="shared" ref="I84:I147" si="9">H84*$E$6</f>
        <v>-18.435255803299164</v>
      </c>
      <c r="K84">
        <f t="shared" ref="K84:K147" si="10">($L$9/2)*$L$6*EXP(-$L$4*(G84/$L$10-1))+($L$9/2)*$L$6*EXP(-$L$4*(($H$4/$E$4)*G84/$L$10-1))+($L$9/2)*$L$6*EXP(-$L$4*(SQRT(4/3+$H$11^2/4)*($H$4/$E$4)*G84/$L$10-1))+2*$L$6*EXP(-$L$4*(($H$5/$E$4)*G84/$L$10-1))-SQRT(($L$9/2)*$L$7^2*EXP(-2*$L$5*(G84/$L$10-1))+($L$9/2)*$L$7^2*EXP(-2*$L$5*(($H$4/$E$4)*G84/$L$10-1))+($L$9/2)*$L$7^2*EXP(-2*$L$5*(SQRT(4/3+$H$11^2/4)*($H$4/$E$4)*G84/$L$10-1))+2*$L$7^2*EXP(-2*$L$5*(($H$5/$E$4)*G84/$L$10-1)))</f>
        <v>-1.5358862151834316</v>
      </c>
      <c r="M84">
        <f t="shared" ref="M84:M147" si="11">($L$9/2)*$O$6*EXP(-$O$4*(G84/$L$10-1))+($L$9/2)*$O$6*EXP(-$O$4*(($H$4/$E$4)*G84/$L$10-1))+($L$9/2)*$O$6*EXP(-$O$4*(SQRT(4/3+$H$11^2/4)*($H$4/$E$4)*G84/$L$10-1))+2*$O$6*EXP(-$O$4*(($H$5/$E$4)*G84/$L$10-1))-SQRT(($L$9/2)*$O$7^2*EXP(-2*$O$5*(G84/$L$10-1))+($L$9/2)*$O$7^2*EXP(-2*$O$5*(($H$4/$E$4)*G84/$L$10-1))+($L$9/2)*$O$7^2*EXP(-2*$O$5*(SQRT(4/3+$H$11^2/4)*($H$4/$E$4)*G84/$L$10-1))+2*$O$7^2*EXP(-2*$O$5*(($H$5/$E$4)*G84/$L$10-1)))</f>
        <v>-1.5358862151834316</v>
      </c>
      <c r="N84" s="13">
        <f t="shared" ref="N84:N147" si="12">(M84-H84)^2*O84</f>
        <v>1.483033641421817E-7</v>
      </c>
      <c r="O84" s="13">
        <v>1</v>
      </c>
    </row>
    <row r="85" spans="4:15" x14ac:dyDescent="0.4">
      <c r="D85" s="6">
        <v>0.32</v>
      </c>
      <c r="E85" s="7">
        <f t="shared" si="7"/>
        <v>-0.95937332919655793</v>
      </c>
      <c r="G85">
        <f t="shared" si="8"/>
        <v>3.3480888495634797</v>
      </c>
      <c r="H85" s="10">
        <f t="shared" ref="H85:H148" si="13">-(-$B$4)*(1+D85+$E$5*D85^3)*EXP(-D85)</f>
        <v>-1.5292410867393136</v>
      </c>
      <c r="I85">
        <f t="shared" si="9"/>
        <v>-18.350893040871764</v>
      </c>
      <c r="K85">
        <f t="shared" si="10"/>
        <v>-1.5288543716037215</v>
      </c>
      <c r="M85">
        <f t="shared" si="11"/>
        <v>-1.5288543716037215</v>
      </c>
      <c r="N85" s="13">
        <f t="shared" si="12"/>
        <v>1.49548596095997E-7</v>
      </c>
      <c r="O85" s="13">
        <v>1</v>
      </c>
    </row>
    <row r="86" spans="4:15" x14ac:dyDescent="0.4">
      <c r="D86" s="6">
        <v>0.34</v>
      </c>
      <c r="E86" s="7">
        <f t="shared" si="7"/>
        <v>-0.95477934764946804</v>
      </c>
      <c r="G86">
        <f t="shared" si="8"/>
        <v>3.3597955983791796</v>
      </c>
      <c r="H86" s="10">
        <f t="shared" si="13"/>
        <v>-1.521918280153252</v>
      </c>
      <c r="I86">
        <f t="shared" si="9"/>
        <v>-18.263019361839024</v>
      </c>
      <c r="K86">
        <f t="shared" si="10"/>
        <v>-1.521532271332757</v>
      </c>
      <c r="M86">
        <f t="shared" si="11"/>
        <v>-1.521532271332757</v>
      </c>
      <c r="N86" s="13">
        <f t="shared" si="12"/>
        <v>1.4900280949993999E-7</v>
      </c>
      <c r="O86" s="13">
        <v>1</v>
      </c>
    </row>
    <row r="87" spans="4:15" x14ac:dyDescent="0.4">
      <c r="D87" s="6">
        <v>0.36</v>
      </c>
      <c r="E87" s="7">
        <f t="shared" si="7"/>
        <v>-0.95001163177669234</v>
      </c>
      <c r="G87">
        <f t="shared" si="8"/>
        <v>3.37150234719488</v>
      </c>
      <c r="H87" s="10">
        <f t="shared" si="13"/>
        <v>-1.5143185410520474</v>
      </c>
      <c r="I87">
        <f t="shared" si="9"/>
        <v>-18.171822492624571</v>
      </c>
      <c r="K87">
        <f t="shared" si="10"/>
        <v>-1.5139354195609194</v>
      </c>
      <c r="M87">
        <f t="shared" si="11"/>
        <v>-1.5139354195609194</v>
      </c>
      <c r="N87" s="13">
        <f t="shared" si="12"/>
        <v>1.46782076964195E-7</v>
      </c>
      <c r="O87" s="13">
        <v>1</v>
      </c>
    </row>
    <row r="88" spans="4:15" x14ac:dyDescent="0.4">
      <c r="D88" s="6">
        <v>0.38</v>
      </c>
      <c r="E88" s="7">
        <f t="shared" si="7"/>
        <v>-0.94507963906991788</v>
      </c>
      <c r="G88">
        <f t="shared" si="8"/>
        <v>3.3832090960105794</v>
      </c>
      <c r="H88" s="10">
        <f t="shared" si="13"/>
        <v>-1.5064569446774492</v>
      </c>
      <c r="I88">
        <f t="shared" si="9"/>
        <v>-18.07748333612939</v>
      </c>
      <c r="K88">
        <f t="shared" si="10"/>
        <v>-1.5060787519723999</v>
      </c>
      <c r="M88">
        <f t="shared" si="11"/>
        <v>-1.5060787519723999</v>
      </c>
      <c r="N88" s="13">
        <f t="shared" si="12"/>
        <v>1.4302972215246191E-7</v>
      </c>
      <c r="O88" s="13">
        <v>1</v>
      </c>
    </row>
    <row r="89" spans="4:15" x14ac:dyDescent="0.4">
      <c r="D89" s="6">
        <v>0.4</v>
      </c>
      <c r="E89" s="7">
        <f t="shared" si="7"/>
        <v>-0.93999248183596118</v>
      </c>
      <c r="G89">
        <f t="shared" si="8"/>
        <v>3.3949158448262797</v>
      </c>
      <c r="H89" s="10">
        <f t="shared" si="13"/>
        <v>-1.4983480160465223</v>
      </c>
      <c r="I89">
        <f t="shared" si="9"/>
        <v>-17.980176192558268</v>
      </c>
      <c r="K89">
        <f t="shared" si="10"/>
        <v>-1.4979766538349462</v>
      </c>
      <c r="M89">
        <f t="shared" si="11"/>
        <v>-1.4979766538349462</v>
      </c>
      <c r="N89" s="13">
        <f t="shared" si="12"/>
        <v>1.3790989218675684E-7</v>
      </c>
      <c r="O89" s="13">
        <v>1</v>
      </c>
    </row>
    <row r="90" spans="4:15" x14ac:dyDescent="0.4">
      <c r="D90" s="6">
        <v>0.42</v>
      </c>
      <c r="E90" s="7">
        <f t="shared" si="7"/>
        <v>-0.93475893838969304</v>
      </c>
      <c r="G90">
        <f t="shared" si="8"/>
        <v>3.4066225936419796</v>
      </c>
      <c r="H90" s="10">
        <f t="shared" si="13"/>
        <v>-1.4900057477931707</v>
      </c>
      <c r="I90">
        <f t="shared" si="9"/>
        <v>-17.88006897351805</v>
      </c>
      <c r="K90">
        <f t="shared" si="10"/>
        <v>-1.4896429784659855</v>
      </c>
      <c r="M90">
        <f t="shared" si="11"/>
        <v>-1.4896429784659855</v>
      </c>
      <c r="N90" s="13">
        <f t="shared" si="12"/>
        <v>1.3160158474644904E-7</v>
      </c>
      <c r="O90" s="13">
        <v>1</v>
      </c>
    </row>
    <row r="91" spans="4:15" x14ac:dyDescent="0.4">
      <c r="D91" s="6">
        <v>0.44</v>
      </c>
      <c r="E91" s="7">
        <f t="shared" si="7"/>
        <v>-0.92938746390549121</v>
      </c>
      <c r="G91">
        <f t="shared" si="8"/>
        <v>3.4183293424576799</v>
      </c>
      <c r="H91" s="10">
        <f t="shared" si="13"/>
        <v>-1.4814436174653531</v>
      </c>
      <c r="I91">
        <f t="shared" si="9"/>
        <v>-17.777323409584238</v>
      </c>
      <c r="K91">
        <f t="shared" si="10"/>
        <v>-1.4810910650954718</v>
      </c>
      <c r="M91">
        <f t="shared" si="11"/>
        <v>-1.4810910650954718</v>
      </c>
      <c r="N91" s="13">
        <f t="shared" si="12"/>
        <v>1.2429317350891971E-7</v>
      </c>
      <c r="O91" s="13">
        <v>1</v>
      </c>
    </row>
    <row r="92" spans="4:15" x14ac:dyDescent="0.4">
      <c r="D92" s="6">
        <v>0.46</v>
      </c>
      <c r="E92" s="7">
        <f t="shared" si="7"/>
        <v>-0.92388620093719809</v>
      </c>
      <c r="G92">
        <f t="shared" si="8"/>
        <v>3.4300360912733798</v>
      </c>
      <c r="H92" s="10">
        <f t="shared" si="13"/>
        <v>-1.4726746042938936</v>
      </c>
      <c r="I92">
        <f t="shared" si="9"/>
        <v>-17.672095251526724</v>
      </c>
      <c r="K92">
        <f t="shared" si="10"/>
        <v>-1.4723337561451051</v>
      </c>
      <c r="M92">
        <f t="shared" si="11"/>
        <v>-1.4723337561451051</v>
      </c>
      <c r="N92" s="13">
        <f t="shared" si="12"/>
        <v>1.1617746053257589E-7</v>
      </c>
      <c r="O92" s="13">
        <v>1</v>
      </c>
    </row>
    <row r="93" spans="4:15" x14ac:dyDescent="0.4">
      <c r="D93" s="6">
        <v>0.48</v>
      </c>
      <c r="E93" s="7">
        <f t="shared" si="7"/>
        <v>-0.91826298961628694</v>
      </c>
      <c r="G93">
        <f t="shared" si="8"/>
        <v>3.4417428400890802</v>
      </c>
      <c r="H93" s="10">
        <f t="shared" si="13"/>
        <v>-1.4637112054483614</v>
      </c>
      <c r="I93">
        <f t="shared" si="9"/>
        <v>-17.564534465380337</v>
      </c>
      <c r="K93">
        <f t="shared" si="10"/>
        <v>-1.4633834139429531</v>
      </c>
      <c r="M93">
        <f t="shared" si="11"/>
        <v>-1.4633834139429531</v>
      </c>
      <c r="N93" s="13">
        <f t="shared" si="12"/>
        <v>1.0744727101783465E-7</v>
      </c>
      <c r="O93" s="13">
        <v>1</v>
      </c>
    </row>
    <row r="94" spans="4:15" x14ac:dyDescent="0.4">
      <c r="D94" s="6">
        <v>0.5</v>
      </c>
      <c r="E94" s="7">
        <f t="shared" si="7"/>
        <v>-0.91252537753765695</v>
      </c>
      <c r="G94">
        <f t="shared" si="8"/>
        <v>3.4534495889047796</v>
      </c>
      <c r="H94" s="10">
        <f t="shared" si="13"/>
        <v>-1.4545654517950253</v>
      </c>
      <c r="I94">
        <f t="shared" si="9"/>
        <v>-17.454785421540304</v>
      </c>
      <c r="K94">
        <f t="shared" si="10"/>
        <v>-1.4542519368918538</v>
      </c>
      <c r="M94">
        <f t="shared" si="11"/>
        <v>-1.4542519368918538</v>
      </c>
      <c r="N94" s="13">
        <f t="shared" si="12"/>
        <v>9.8291594510598185E-8</v>
      </c>
      <c r="O94" s="13">
        <v>1</v>
      </c>
    </row>
    <row r="95" spans="4:15" x14ac:dyDescent="0.4">
      <c r="D95" s="6">
        <v>0.52</v>
      </c>
      <c r="E95" s="7">
        <f t="shared" si="7"/>
        <v>-0.90668062934221916</v>
      </c>
      <c r="G95">
        <f t="shared" si="8"/>
        <v>3.4651563377204799</v>
      </c>
      <c r="H95" s="10">
        <f t="shared" si="13"/>
        <v>-1.4452489231714976</v>
      </c>
      <c r="I95">
        <f t="shared" si="9"/>
        <v>-17.34298707805797</v>
      </c>
      <c r="K95">
        <f t="shared" si="10"/>
        <v>-1.444950775109386</v>
      </c>
      <c r="M95">
        <f t="shared" si="11"/>
        <v>-1.444950775109386</v>
      </c>
      <c r="N95" s="13">
        <f t="shared" si="12"/>
        <v>8.8892266940897563E-8</v>
      </c>
      <c r="O95" s="13">
        <v>1</v>
      </c>
    </row>
    <row r="96" spans="4:15" x14ac:dyDescent="0.4">
      <c r="D96" s="6">
        <v>0.54</v>
      </c>
      <c r="E96" s="7">
        <f t="shared" si="7"/>
        <v>-0.90073573600516954</v>
      </c>
      <c r="G96">
        <f t="shared" si="8"/>
        <v>3.4768630865361807</v>
      </c>
      <c r="H96" s="10">
        <f t="shared" si="13"/>
        <v>-1.4357727631922403</v>
      </c>
      <c r="I96">
        <f t="shared" si="9"/>
        <v>-17.229273158306885</v>
      </c>
      <c r="K96">
        <f t="shared" si="10"/>
        <v>-1.4354909455566183</v>
      </c>
      <c r="M96">
        <f t="shared" si="11"/>
        <v>-1.4354909455566183</v>
      </c>
      <c r="N96" s="13">
        <f t="shared" si="12"/>
        <v>7.9421179747615242E-8</v>
      </c>
      <c r="O96" s="13">
        <v>1</v>
      </c>
    </row>
    <row r="97" spans="4:15" x14ac:dyDescent="0.4">
      <c r="D97" s="6">
        <v>0.56000000000000005</v>
      </c>
      <c r="E97" s="7">
        <f t="shared" si="7"/>
        <v>-0.89469742383859874</v>
      </c>
      <c r="G97">
        <f t="shared" si="8"/>
        <v>3.4885698353518801</v>
      </c>
      <c r="H97" s="10">
        <f t="shared" si="13"/>
        <v>-1.4261476935987265</v>
      </c>
      <c r="I97">
        <f t="shared" si="9"/>
        <v>-17.113772323184719</v>
      </c>
      <c r="K97">
        <f t="shared" si="10"/>
        <v>-1.4258830466722692</v>
      </c>
      <c r="M97">
        <f t="shared" si="11"/>
        <v>-1.4258830466722692</v>
      </c>
      <c r="N97" s="13">
        <f t="shared" si="12"/>
        <v>7.0037995683313962E-8</v>
      </c>
      <c r="O97" s="13">
        <v>1</v>
      </c>
    </row>
    <row r="98" spans="4:15" x14ac:dyDescent="0.4">
      <c r="D98" s="6">
        <v>0.57999999999999996</v>
      </c>
      <c r="E98" s="7">
        <f t="shared" si="7"/>
        <v>-0.8885721632168383</v>
      </c>
      <c r="G98">
        <f t="shared" si="8"/>
        <v>3.5002765841675805</v>
      </c>
      <c r="H98" s="10">
        <f t="shared" si="13"/>
        <v>-1.4163840281676403</v>
      </c>
      <c r="I98">
        <f t="shared" si="9"/>
        <v>-16.996608338011683</v>
      </c>
      <c r="K98">
        <f t="shared" si="10"/>
        <v>-1.4161372725283616</v>
      </c>
      <c r="M98">
        <f t="shared" si="11"/>
        <v>-1.4161372725283616</v>
      </c>
      <c r="N98" s="13">
        <f t="shared" si="12"/>
        <v>6.0888345515826564E-8</v>
      </c>
      <c r="O98" s="13">
        <v>1</v>
      </c>
    </row>
    <row r="99" spans="4:15" x14ac:dyDescent="0.4">
      <c r="D99" s="6">
        <v>0.6</v>
      </c>
      <c r="E99" s="7">
        <f t="shared" si="7"/>
        <v>-0.88236617703270948</v>
      </c>
      <c r="G99">
        <f t="shared" si="8"/>
        <v>3.5119833329832804</v>
      </c>
      <c r="H99" s="10">
        <f t="shared" si="13"/>
        <v>-1.4064916861901389</v>
      </c>
      <c r="I99">
        <f t="shared" si="9"/>
        <v>-16.877900234281668</v>
      </c>
      <c r="K99">
        <f t="shared" si="10"/>
        <v>-1.4062634265229552</v>
      </c>
      <c r="M99">
        <f t="shared" si="11"/>
        <v>-1.4062634265229552</v>
      </c>
      <c r="N99" s="13">
        <f t="shared" si="12"/>
        <v>5.210247566279071E-8</v>
      </c>
      <c r="O99" s="13">
        <v>1</v>
      </c>
    </row>
    <row r="100" spans="4:15" x14ac:dyDescent="0.4">
      <c r="D100" s="6">
        <v>0.62</v>
      </c>
      <c r="E100" s="7">
        <f t="shared" si="7"/>
        <v>-0.87608544889260298</v>
      </c>
      <c r="G100">
        <f t="shared" si="8"/>
        <v>3.5236900817989807</v>
      </c>
      <c r="H100" s="10">
        <f t="shared" si="13"/>
        <v>-1.3964802055348091</v>
      </c>
      <c r="I100">
        <f t="shared" si="9"/>
        <v>-16.757762466417709</v>
      </c>
      <c r="K100">
        <f t="shared" si="10"/>
        <v>-1.3962709346249909</v>
      </c>
      <c r="M100">
        <f t="shared" si="11"/>
        <v>-1.3962709346249909</v>
      </c>
      <c r="N100" s="13">
        <f t="shared" si="12"/>
        <v>4.379431369616227E-8</v>
      </c>
      <c r="O100" s="13">
        <v>1</v>
      </c>
    </row>
    <row r="101" spans="4:15" x14ac:dyDescent="0.4">
      <c r="D101" s="6">
        <v>0.64</v>
      </c>
      <c r="E101" s="7">
        <f t="shared" si="7"/>
        <v>-0.86973573105809998</v>
      </c>
      <c r="G101">
        <f t="shared" si="8"/>
        <v>3.5353968306146801</v>
      </c>
      <c r="H101" s="10">
        <f t="shared" si="13"/>
        <v>-1.3863587553066115</v>
      </c>
      <c r="I101">
        <f t="shared" si="9"/>
        <v>-16.636305063679337</v>
      </c>
      <c r="K101">
        <f t="shared" si="10"/>
        <v>-1.3861688581858265</v>
      </c>
      <c r="M101">
        <f t="shared" si="11"/>
        <v>-1.3861688581858265</v>
      </c>
      <c r="N101" s="13">
        <f t="shared" si="12"/>
        <v>3.6060916482428152E-8</v>
      </c>
      <c r="O101" s="13">
        <v>1</v>
      </c>
    </row>
    <row r="102" spans="4:15" x14ac:dyDescent="0.4">
      <c r="D102" s="6">
        <v>0.66</v>
      </c>
      <c r="E102" s="7">
        <f t="shared" si="7"/>
        <v>-0.86332255214161757</v>
      </c>
      <c r="G102">
        <f t="shared" si="8"/>
        <v>3.5471035794303809</v>
      </c>
      <c r="H102" s="10">
        <f t="shared" si="13"/>
        <v>-1.3761361481137384</v>
      </c>
      <c r="I102">
        <f t="shared" si="9"/>
        <v>-16.513633777364859</v>
      </c>
      <c r="K102">
        <f t="shared" si="10"/>
        <v>-1.3759659063315293</v>
      </c>
      <c r="M102">
        <f t="shared" si="11"/>
        <v>-1.3759659063315293</v>
      </c>
      <c r="N102" s="13">
        <f t="shared" si="12"/>
        <v>2.8982264409746371E-8</v>
      </c>
      <c r="O102" s="13">
        <v>1</v>
      </c>
    </row>
    <row r="103" spans="4:15" x14ac:dyDescent="0.4">
      <c r="D103" s="6">
        <v>0.68</v>
      </c>
      <c r="E103" s="7">
        <f t="shared" si="7"/>
        <v>-0.85685122456335638</v>
      </c>
      <c r="G103">
        <f t="shared" si="8"/>
        <v>3.5588103282460803</v>
      </c>
      <c r="H103" s="10">
        <f t="shared" si="13"/>
        <v>-1.3658208519539901</v>
      </c>
      <c r="I103">
        <f t="shared" si="9"/>
        <v>-16.38985022344788</v>
      </c>
      <c r="K103">
        <f t="shared" si="10"/>
        <v>-1.3656704479495752</v>
      </c>
      <c r="M103">
        <f t="shared" si="11"/>
        <v>-1.3656704479495752</v>
      </c>
      <c r="N103" s="13">
        <f t="shared" si="12"/>
        <v>2.262136454403899E-8</v>
      </c>
      <c r="O103" s="13">
        <v>1</v>
      </c>
    </row>
    <row r="104" spans="4:15" x14ac:dyDescent="0.4">
      <c r="D104" s="6">
        <v>0.7</v>
      </c>
      <c r="E104" s="7">
        <f t="shared" si="7"/>
        <v>-0.85032685177661249</v>
      </c>
      <c r="G104">
        <f t="shared" si="8"/>
        <v>3.5705170770617807</v>
      </c>
      <c r="H104" s="10">
        <f t="shared" si="13"/>
        <v>-1.3554210017319206</v>
      </c>
      <c r="I104">
        <f t="shared" si="9"/>
        <v>-16.265052020783045</v>
      </c>
      <c r="K104">
        <f t="shared" si="10"/>
        <v>-1.3552905232830974</v>
      </c>
      <c r="M104">
        <f t="shared" si="11"/>
        <v>-1.3552905232830974</v>
      </c>
      <c r="N104" s="13">
        <f t="shared" si="12"/>
        <v>1.7024625607305879E-8</v>
      </c>
      <c r="O104" s="13">
        <v>1</v>
      </c>
    </row>
    <row r="105" spans="4:15" x14ac:dyDescent="0.4">
      <c r="D105" s="6">
        <v>0.72</v>
      </c>
      <c r="E105" s="7">
        <f t="shared" si="7"/>
        <v>-0.843754335268323</v>
      </c>
      <c r="G105">
        <f t="shared" si="8"/>
        <v>3.5822238258774806</v>
      </c>
      <c r="H105" s="10">
        <f t="shared" si="13"/>
        <v>-1.3449444104177068</v>
      </c>
      <c r="I105">
        <f t="shared" si="9"/>
        <v>-16.139332925012482</v>
      </c>
      <c r="K105">
        <f t="shared" si="10"/>
        <v>-1.3448338551454753</v>
      </c>
      <c r="M105">
        <f t="shared" si="11"/>
        <v>-1.3448338551454753</v>
      </c>
      <c r="N105" s="13">
        <f t="shared" si="12"/>
        <v>1.222246821819938E-8</v>
      </c>
      <c r="O105" s="13">
        <v>1</v>
      </c>
    </row>
    <row r="106" spans="4:15" x14ac:dyDescent="0.4">
      <c r="D106" s="6">
        <v>0.74</v>
      </c>
      <c r="E106" s="7">
        <f t="shared" si="7"/>
        <v>-0.83713838134151131</v>
      </c>
      <c r="G106">
        <f t="shared" si="8"/>
        <v>3.5939305746931809</v>
      </c>
      <c r="H106" s="10">
        <f t="shared" si="13"/>
        <v>-1.3343985798583691</v>
      </c>
      <c r="I106">
        <f t="shared" si="9"/>
        <v>-16.012782958300427</v>
      </c>
      <c r="K106">
        <f t="shared" si="10"/>
        <v>-1.3343078597675526</v>
      </c>
      <c r="M106">
        <f t="shared" si="11"/>
        <v>-1.3343078597675526</v>
      </c>
      <c r="N106" s="13">
        <f t="shared" si="12"/>
        <v>8.23013487774567E-9</v>
      </c>
      <c r="O106" s="13">
        <v>1</v>
      </c>
    </row>
    <row r="107" spans="4:15" x14ac:dyDescent="0.4">
      <c r="D107" s="6">
        <v>0.76</v>
      </c>
      <c r="E107" s="7">
        <f t="shared" si="7"/>
        <v>-0.8304835076861119</v>
      </c>
      <c r="G107">
        <f t="shared" si="8"/>
        <v>3.6056373235088803</v>
      </c>
      <c r="H107" s="10">
        <f t="shared" si="13"/>
        <v>-1.3237907112516625</v>
      </c>
      <c r="I107">
        <f t="shared" si="9"/>
        <v>-15.885488535019949</v>
      </c>
      <c r="K107">
        <f t="shared" si="10"/>
        <v>-1.3237196572894496</v>
      </c>
      <c r="M107">
        <f t="shared" si="11"/>
        <v>-1.3237196572894496</v>
      </c>
      <c r="N107" s="13">
        <f t="shared" si="12"/>
        <v>5.0486655461454768E-9</v>
      </c>
      <c r="O107" s="13">
        <v>1</v>
      </c>
    </row>
    <row r="108" spans="4:15" x14ac:dyDescent="0.4">
      <c r="D108" s="6">
        <v>0.78</v>
      </c>
      <c r="E108" s="7">
        <f t="shared" si="7"/>
        <v>-0.82379404974446679</v>
      </c>
      <c r="G108">
        <f t="shared" si="8"/>
        <v>3.6173440723245811</v>
      </c>
      <c r="H108" s="10">
        <f t="shared" si="13"/>
        <v>-1.3131277152926804</v>
      </c>
      <c r="I108">
        <f t="shared" si="9"/>
        <v>-15.757532583512164</v>
      </c>
      <c r="K108">
        <f t="shared" si="10"/>
        <v>-1.3130760819084748</v>
      </c>
      <c r="M108">
        <f t="shared" si="11"/>
        <v>-1.3130760819084748</v>
      </c>
      <c r="N108" s="13">
        <f t="shared" si="12"/>
        <v>2.6660063645181092E-9</v>
      </c>
      <c r="O108" s="13">
        <v>1</v>
      </c>
    </row>
    <row r="109" spans="4:15" x14ac:dyDescent="0.4">
      <c r="D109" s="6">
        <v>0.8</v>
      </c>
      <c r="E109" s="7">
        <f t="shared" si="7"/>
        <v>-0.81707416687760748</v>
      </c>
      <c r="G109">
        <f t="shared" si="8"/>
        <v>3.6290508211402814</v>
      </c>
      <c r="H109" s="10">
        <f t="shared" si="13"/>
        <v>-1.3024162220029063</v>
      </c>
      <c r="I109">
        <f t="shared" si="9"/>
        <v>-15.628994664034876</v>
      </c>
      <c r="K109">
        <f t="shared" si="10"/>
        <v>-1.3023836916943352</v>
      </c>
      <c r="M109">
        <f t="shared" si="11"/>
        <v>-1.3023836916943352</v>
      </c>
      <c r="N109" s="13">
        <f t="shared" si="12"/>
        <v>1.0582209757302133E-9</v>
      </c>
      <c r="O109" s="13">
        <v>1</v>
      </c>
    </row>
    <row r="110" spans="4:15" x14ac:dyDescent="0.4">
      <c r="D110" s="6">
        <v>0.82</v>
      </c>
      <c r="E110" s="7">
        <f t="shared" si="7"/>
        <v>-0.81032784833825855</v>
      </c>
      <c r="G110">
        <f t="shared" si="8"/>
        <v>3.6407575699559809</v>
      </c>
      <c r="H110" s="10">
        <f t="shared" si="13"/>
        <v>-1.2916625902511842</v>
      </c>
      <c r="I110">
        <f t="shared" si="9"/>
        <v>-15.49995108301421</v>
      </c>
      <c r="K110">
        <f t="shared" si="10"/>
        <v>-1.2916487780824089</v>
      </c>
      <c r="M110">
        <f t="shared" si="11"/>
        <v>-1.2916487780824089</v>
      </c>
      <c r="N110" s="13">
        <f t="shared" si="12"/>
        <v>1.9077600627970634E-10</v>
      </c>
      <c r="O110" s="13">
        <v>1</v>
      </c>
    </row>
    <row r="111" spans="4:15" x14ac:dyDescent="0.4">
      <c r="D111" s="6">
        <v>0.84</v>
      </c>
      <c r="E111" s="7">
        <f t="shared" si="7"/>
        <v>-0.80355891905633292</v>
      </c>
      <c r="G111">
        <f t="shared" si="8"/>
        <v>3.6524643187716812</v>
      </c>
      <c r="H111" s="10">
        <f t="shared" si="13"/>
        <v>-1.2808729169757949</v>
      </c>
      <c r="I111">
        <f t="shared" si="9"/>
        <v>-15.370475003709538</v>
      </c>
      <c r="K111">
        <f t="shared" si="10"/>
        <v>-1.2808773750555484</v>
      </c>
      <c r="M111">
        <f t="shared" si="11"/>
        <v>-1.2808773750555484</v>
      </c>
      <c r="N111" s="13">
        <f t="shared" si="12"/>
        <v>1.9874475089258452E-11</v>
      </c>
      <c r="O111" s="13">
        <v>1</v>
      </c>
    </row>
    <row r="112" spans="4:15" x14ac:dyDescent="0.4">
      <c r="D112" s="6">
        <v>0.86</v>
      </c>
      <c r="E112" s="7">
        <f t="shared" si="7"/>
        <v>-0.79677104524251796</v>
      </c>
      <c r="G112">
        <f t="shared" si="8"/>
        <v>3.6641710675873811</v>
      </c>
      <c r="H112" s="10">
        <f t="shared" si="13"/>
        <v>-1.2700530461165735</v>
      </c>
      <c r="I112">
        <f t="shared" si="9"/>
        <v>-15.240636553398883</v>
      </c>
      <c r="K112">
        <f t="shared" si="10"/>
        <v>-1.2700752680245231</v>
      </c>
      <c r="M112">
        <f t="shared" si="11"/>
        <v>-1.2700752680245231</v>
      </c>
      <c r="N112" s="13">
        <f t="shared" si="12"/>
        <v>4.9381319291773228E-7</v>
      </c>
      <c r="O112" s="13">
        <v>1000</v>
      </c>
    </row>
    <row r="113" spans="3:16" x14ac:dyDescent="0.4">
      <c r="D113" s="6">
        <v>0.88</v>
      </c>
      <c r="E113" s="7">
        <f t="shared" si="7"/>
        <v>-0.78996773981539381</v>
      </c>
      <c r="G113">
        <f t="shared" si="8"/>
        <v>3.6758778164030814</v>
      </c>
      <c r="H113" s="10">
        <f t="shared" si="13"/>
        <v>-1.2592085772657378</v>
      </c>
      <c r="I113">
        <f t="shared" si="9"/>
        <v>-15.110502927188854</v>
      </c>
      <c r="K113">
        <f t="shared" si="10"/>
        <v>-1.2592480024168555</v>
      </c>
      <c r="M113">
        <f t="shared" si="11"/>
        <v>-1.2592480024168555</v>
      </c>
      <c r="N113" s="13">
        <f t="shared" si="12"/>
        <v>1.5543425406587477E-6</v>
      </c>
      <c r="O113" s="13">
        <v>1000</v>
      </c>
    </row>
    <row r="114" spans="3:16" x14ac:dyDescent="0.4">
      <c r="D114" s="6">
        <v>0.9</v>
      </c>
      <c r="E114" s="7">
        <f t="shared" si="7"/>
        <v>-0.78315236765737051</v>
      </c>
      <c r="G114">
        <f t="shared" si="8"/>
        <v>3.6875845652187813</v>
      </c>
      <c r="H114" s="10">
        <f t="shared" si="13"/>
        <v>-1.2483448740458487</v>
      </c>
      <c r="I114">
        <f t="shared" si="9"/>
        <v>-14.980138488550185</v>
      </c>
      <c r="K114">
        <f t="shared" si="10"/>
        <v>-1.2484008919835397</v>
      </c>
      <c r="M114">
        <f t="shared" si="11"/>
        <v>-1.2484008919835397</v>
      </c>
      <c r="N114" s="13">
        <f t="shared" si="12"/>
        <v>3.1380093431465079E-6</v>
      </c>
      <c r="O114" s="13">
        <v>1000</v>
      </c>
    </row>
    <row r="115" spans="3:16" x14ac:dyDescent="0.4">
      <c r="D115" s="6">
        <v>0.92</v>
      </c>
      <c r="E115" s="7">
        <f t="shared" si="7"/>
        <v>-0.77632815070457184</v>
      </c>
      <c r="G115">
        <f t="shared" si="8"/>
        <v>3.6992913140344816</v>
      </c>
      <c r="H115" s="10">
        <f t="shared" si="13"/>
        <v>-1.2374670722230874</v>
      </c>
      <c r="I115">
        <f t="shared" si="9"/>
        <v>-14.849604866677048</v>
      </c>
      <c r="K115">
        <f t="shared" si="10"/>
        <v>-1.237539026832766</v>
      </c>
      <c r="M115">
        <f t="shared" si="11"/>
        <v>-1.237539026832766</v>
      </c>
      <c r="N115" s="13">
        <f t="shared" si="12"/>
        <v>5.1774658539954447E-9</v>
      </c>
      <c r="O115" s="13">
        <v>1</v>
      </c>
    </row>
    <row r="116" spans="3:16" x14ac:dyDescent="0.4">
      <c r="D116" s="6">
        <v>0.94</v>
      </c>
      <c r="E116" s="7">
        <f t="shared" si="7"/>
        <v>-0.76949817287565414</v>
      </c>
      <c r="G116">
        <f t="shared" si="8"/>
        <v>3.7109980628501811</v>
      </c>
      <c r="H116" s="10">
        <f t="shared" si="13"/>
        <v>-1.2265800875637927</v>
      </c>
      <c r="I116">
        <f t="shared" si="9"/>
        <v>-14.718961050765511</v>
      </c>
      <c r="K116">
        <f t="shared" si="10"/>
        <v>-1.2266672811995298</v>
      </c>
      <c r="M116">
        <f t="shared" si="11"/>
        <v>-1.2266672811995298</v>
      </c>
      <c r="N116" s="13">
        <f t="shared" si="12"/>
        <v>7.6027301130663835E-9</v>
      </c>
      <c r="O116" s="13">
        <v>1</v>
      </c>
    </row>
    <row r="117" spans="3:16" x14ac:dyDescent="0.4">
      <c r="D117" s="6">
        <v>0.96</v>
      </c>
      <c r="E117" s="7">
        <f t="shared" si="7"/>
        <v>-0.76266538484439839</v>
      </c>
      <c r="G117">
        <f t="shared" si="8"/>
        <v>3.7227048116658814</v>
      </c>
      <c r="H117" s="10">
        <f t="shared" si="13"/>
        <v>-1.215688623441971</v>
      </c>
      <c r="I117">
        <f t="shared" si="9"/>
        <v>-14.588263481303652</v>
      </c>
      <c r="K117">
        <f t="shared" si="10"/>
        <v>-1.2157903209596679</v>
      </c>
      <c r="M117">
        <f t="shared" si="11"/>
        <v>-1.2157903209596679</v>
      </c>
      <c r="N117" s="13">
        <f t="shared" si="12"/>
        <v>1.03423851056994E-8</v>
      </c>
      <c r="O117" s="13">
        <v>1</v>
      </c>
    </row>
    <row r="118" spans="3:16" x14ac:dyDescent="0.4">
      <c r="D118" s="6">
        <v>0.98</v>
      </c>
      <c r="E118" s="7">
        <f t="shared" si="7"/>
        <v>-0.75583260866077651</v>
      </c>
      <c r="G118">
        <f t="shared" si="8"/>
        <v>3.7344115604815813</v>
      </c>
      <c r="H118" s="10">
        <f t="shared" si="13"/>
        <v>-1.2047971782052778</v>
      </c>
      <c r="I118">
        <f t="shared" si="9"/>
        <v>-14.457566138463333</v>
      </c>
      <c r="K118">
        <f t="shared" si="10"/>
        <v>-1.2049126108966264</v>
      </c>
      <c r="M118">
        <f t="shared" si="11"/>
        <v>-1.2049126108966264</v>
      </c>
      <c r="N118" s="13">
        <f t="shared" si="12"/>
        <v>1.3324706231984822E-8</v>
      </c>
      <c r="O118" s="13">
        <v>1</v>
      </c>
    </row>
    <row r="119" spans="3:16" x14ac:dyDescent="0.4">
      <c r="C119" t="s">
        <v>262</v>
      </c>
      <c r="D119" s="6">
        <v>1</v>
      </c>
      <c r="E119" s="7">
        <f t="shared" si="7"/>
        <v>-0.74900254222505658</v>
      </c>
      <c r="G119">
        <f t="shared" si="8"/>
        <v>3.7461183092972816</v>
      </c>
      <c r="H119" s="10">
        <f t="shared" si="13"/>
        <v>-1.1939100523067403</v>
      </c>
      <c r="I119">
        <f t="shared" si="9"/>
        <v>-14.326920627680884</v>
      </c>
      <c r="K119">
        <f t="shared" si="10"/>
        <v>-1.1940384217289657</v>
      </c>
      <c r="M119">
        <f t="shared" si="11"/>
        <v>-1.1940384217289657</v>
      </c>
      <c r="N119" s="13">
        <f t="shared" si="12"/>
        <v>1.6478708562478612E-8</v>
      </c>
      <c r="O119" s="13">
        <v>1</v>
      </c>
      <c r="P119" t="s">
        <v>263</v>
      </c>
    </row>
    <row r="120" spans="3:16" x14ac:dyDescent="0.4">
      <c r="D120" s="6">
        <v>1.02</v>
      </c>
      <c r="E120" s="7">
        <f t="shared" si="7"/>
        <v>-0.74217776361938115</v>
      </c>
      <c r="G120">
        <f t="shared" si="8"/>
        <v>3.7578250581129815</v>
      </c>
      <c r="H120" s="10">
        <f t="shared" si="13"/>
        <v>-1.1830313552092937</v>
      </c>
      <c r="I120">
        <f t="shared" si="9"/>
        <v>-14.196376262511524</v>
      </c>
      <c r="K120">
        <f t="shared" si="10"/>
        <v>-1.1831718369063746</v>
      </c>
      <c r="M120">
        <f t="shared" si="11"/>
        <v>-1.1831718369063746</v>
      </c>
      <c r="N120" s="13">
        <f t="shared" si="12"/>
        <v>1.9735107214734981E-8</v>
      </c>
      <c r="O120" s="13">
        <v>1</v>
      </c>
    </row>
    <row r="121" spans="3:16" x14ac:dyDescent="0.4">
      <c r="D121" s="6">
        <v>1.04</v>
      </c>
      <c r="E121" s="7">
        <f t="shared" si="7"/>
        <v>-0.73536073530111934</v>
      </c>
      <c r="G121">
        <f t="shared" si="8"/>
        <v>3.7695318069286818</v>
      </c>
      <c r="H121" s="10">
        <f t="shared" si="13"/>
        <v>-1.1721650120699842</v>
      </c>
      <c r="I121">
        <f t="shared" si="9"/>
        <v>-14.065980144839811</v>
      </c>
      <c r="K121">
        <f t="shared" si="10"/>
        <v>-1.1723167591816768</v>
      </c>
      <c r="M121">
        <f t="shared" si="11"/>
        <v>-1.1723167591816768</v>
      </c>
      <c r="N121" s="13">
        <f t="shared" si="12"/>
        <v>2.3027185907023345E-8</v>
      </c>
      <c r="O121" s="13">
        <v>1</v>
      </c>
    </row>
    <row r="122" spans="3:16" x14ac:dyDescent="0.4">
      <c r="D122" s="6">
        <v>1.06</v>
      </c>
      <c r="E122" s="7">
        <f t="shared" si="7"/>
        <v>-0.72855380816217652</v>
      </c>
      <c r="G122">
        <f t="shared" si="8"/>
        <v>3.7812385557443822</v>
      </c>
      <c r="H122" s="10">
        <f t="shared" si="13"/>
        <v>-1.1613147702105093</v>
      </c>
      <c r="I122">
        <f t="shared" si="9"/>
        <v>-13.935777242526111</v>
      </c>
      <c r="K122">
        <f t="shared" si="10"/>
        <v>-1.1614769169661183</v>
      </c>
      <c r="M122">
        <f t="shared" si="11"/>
        <v>-1.1614769169661183</v>
      </c>
      <c r="N122" s="13">
        <f t="shared" si="12"/>
        <v>2.6291570354522808E-8</v>
      </c>
      <c r="O122" s="13">
        <v>1</v>
      </c>
    </row>
    <row r="123" spans="3:16" x14ac:dyDescent="0.4">
      <c r="D123" s="6">
        <v>1.08</v>
      </c>
      <c r="E123" s="7">
        <f t="shared" si="7"/>
        <v>-0.72175922545831794</v>
      </c>
      <c r="G123">
        <f t="shared" si="8"/>
        <v>3.7929453045600816</v>
      </c>
      <c r="H123" s="10">
        <f t="shared" si="13"/>
        <v>-1.1504842053805588</v>
      </c>
      <c r="I123">
        <f t="shared" si="9"/>
        <v>-13.805810464566706</v>
      </c>
      <c r="K123">
        <f t="shared" si="10"/>
        <v>-1.1506558704749397</v>
      </c>
      <c r="M123">
        <f t="shared" si="11"/>
        <v>-1.1506558704749397</v>
      </c>
      <c r="N123" s="13">
        <f t="shared" si="12"/>
        <v>2.9468904628777213E-8</v>
      </c>
      <c r="O123" s="13">
        <v>1</v>
      </c>
    </row>
    <row r="124" spans="3:16" x14ac:dyDescent="0.4">
      <c r="D124" s="6">
        <v>1.1000000000000001</v>
      </c>
      <c r="E124" s="7">
        <f t="shared" si="7"/>
        <v>-0.71497912661244423</v>
      </c>
      <c r="G124">
        <f t="shared" si="8"/>
        <v>3.8046520533757824</v>
      </c>
      <c r="H124" s="10">
        <f t="shared" si="13"/>
        <v>-1.1396767278202362</v>
      </c>
      <c r="I124">
        <f t="shared" si="9"/>
        <v>-13.676120733842835</v>
      </c>
      <c r="K124">
        <f t="shared" si="10"/>
        <v>-1.1398570176700409</v>
      </c>
      <c r="M124">
        <f t="shared" si="11"/>
        <v>-1.1398570176700409</v>
      </c>
      <c r="N124" s="13">
        <f t="shared" si="12"/>
        <v>3.2504429942590909E-8</v>
      </c>
      <c r="O124" s="13">
        <v>1</v>
      </c>
    </row>
    <row r="125" spans="3:16" x14ac:dyDescent="0.4">
      <c r="D125" s="6">
        <v>1.1200000000000001</v>
      </c>
      <c r="E125" s="7">
        <f t="shared" si="7"/>
        <v>-0.70821555089564936</v>
      </c>
      <c r="G125">
        <f t="shared" si="8"/>
        <v>3.8163588021914818</v>
      </c>
      <c r="H125" s="10">
        <f t="shared" si="13"/>
        <v>-1.1288955881276652</v>
      </c>
      <c r="I125">
        <f t="shared" si="9"/>
        <v>-13.546747057531983</v>
      </c>
      <c r="K125">
        <f t="shared" si="10"/>
        <v>-1.1290836000063269</v>
      </c>
      <c r="M125">
        <f t="shared" si="11"/>
        <v>-1.1290836000063269</v>
      </c>
      <c r="N125" s="13">
        <f t="shared" si="12"/>
        <v>3.5348466517896878E-8</v>
      </c>
      <c r="O125" s="13">
        <v>1</v>
      </c>
    </row>
    <row r="126" spans="3:16" x14ac:dyDescent="0.4">
      <c r="D126" s="6">
        <v>1.1399999999999999</v>
      </c>
      <c r="E126" s="7">
        <f t="shared" si="7"/>
        <v>-0.70147044098977163</v>
      </c>
      <c r="G126">
        <f t="shared" si="8"/>
        <v>3.8280655510071822</v>
      </c>
      <c r="H126" s="10">
        <f t="shared" si="13"/>
        <v>-1.1181438829376962</v>
      </c>
      <c r="I126">
        <f t="shared" si="9"/>
        <v>-13.417726595252354</v>
      </c>
      <c r="K126">
        <f t="shared" si="10"/>
        <v>-1.1183387079880693</v>
      </c>
      <c r="M126">
        <f t="shared" si="11"/>
        <v>-1.1183387079880693</v>
      </c>
      <c r="N126" s="13">
        <f t="shared" si="12"/>
        <v>3.7956800252904202E-8</v>
      </c>
      <c r="O126" s="13">
        <v>1</v>
      </c>
    </row>
    <row r="127" spans="3:16" x14ac:dyDescent="0.4">
      <c r="D127" s="6">
        <v>1.1599999999999999</v>
      </c>
      <c r="E127" s="7">
        <f t="shared" si="7"/>
        <v>-0.69474564643504522</v>
      </c>
      <c r="G127">
        <f t="shared" si="8"/>
        <v>3.839772299822882</v>
      </c>
      <c r="H127" s="10">
        <f t="shared" si="13"/>
        <v>-1.1074245604174622</v>
      </c>
      <c r="I127">
        <f t="shared" si="9"/>
        <v>-13.289094725009546</v>
      </c>
      <c r="K127">
        <f t="shared" si="10"/>
        <v>-1.1076252865414811</v>
      </c>
      <c r="M127">
        <f t="shared" si="11"/>
        <v>-1.1076252865414811</v>
      </c>
      <c r="N127" s="13">
        <f t="shared" si="12"/>
        <v>4.0290976863647081E-8</v>
      </c>
      <c r="O127" s="13">
        <v>1</v>
      </c>
    </row>
    <row r="128" spans="3:16" x14ac:dyDescent="0.4">
      <c r="D128" s="6">
        <v>1.18</v>
      </c>
      <c r="E128" s="7">
        <f t="shared" si="7"/>
        <v>-0.68804292696635261</v>
      </c>
      <c r="G128">
        <f t="shared" si="8"/>
        <v>3.8514790486385824</v>
      </c>
      <c r="H128" s="10">
        <f t="shared" si="13"/>
        <v>-1.096740425584366</v>
      </c>
      <c r="I128">
        <f t="shared" si="9"/>
        <v>-13.160885107012392</v>
      </c>
      <c r="K128">
        <f t="shared" si="10"/>
        <v>-1.0969461402094254</v>
      </c>
      <c r="M128">
        <f t="shared" si="11"/>
        <v>-1.0969461402094254</v>
      </c>
      <c r="N128" s="13">
        <f t="shared" si="12"/>
        <v>4.2318506963313522E-8</v>
      </c>
      <c r="O128" s="13">
        <v>1</v>
      </c>
    </row>
    <row r="129" spans="4:15" x14ac:dyDescent="0.4">
      <c r="D129" s="6">
        <v>1.2</v>
      </c>
      <c r="E129" s="7">
        <f t="shared" si="7"/>
        <v>-0.68136395574147901</v>
      </c>
      <c r="G129">
        <f t="shared" si="8"/>
        <v>3.8631857974542823</v>
      </c>
      <c r="H129" s="10">
        <f t="shared" si="13"/>
        <v>-1.0860941454519177</v>
      </c>
      <c r="I129">
        <f t="shared" si="9"/>
        <v>-13.033129745423013</v>
      </c>
      <c r="K129">
        <f t="shared" si="10"/>
        <v>-1.08630393817406</v>
      </c>
      <c r="M129">
        <f t="shared" si="11"/>
        <v>-1.08630393817406</v>
      </c>
      <c r="N129" s="13">
        <f t="shared" si="12"/>
        <v>4.4012986263866579E-8</v>
      </c>
      <c r="O129" s="13">
        <v>1</v>
      </c>
    </row>
    <row r="130" spans="4:15" x14ac:dyDescent="0.4">
      <c r="D130" s="6">
        <v>1.22</v>
      </c>
      <c r="E130" s="7">
        <f t="shared" si="7"/>
        <v>-0.67471032246466234</v>
      </c>
      <c r="G130">
        <f t="shared" si="8"/>
        <v>3.8748925462699826</v>
      </c>
      <c r="H130" s="10">
        <f t="shared" si="13"/>
        <v>-1.0754882540086719</v>
      </c>
      <c r="I130">
        <f t="shared" si="9"/>
        <v>-12.905859048104062</v>
      </c>
      <c r="K130">
        <f t="shared" si="10"/>
        <v>-1.0757012191129631</v>
      </c>
      <c r="M130">
        <f t="shared" si="11"/>
        <v>-1.0757012191129631</v>
      </c>
      <c r="N130" s="13">
        <f t="shared" si="12"/>
        <v>4.5354135645783713E-8</v>
      </c>
      <c r="O130" s="13">
        <v>1</v>
      </c>
    </row>
    <row r="131" spans="4:15" x14ac:dyDescent="0.4">
      <c r="D131" s="6">
        <v>1.24</v>
      </c>
      <c r="E131" s="7">
        <f t="shared" si="7"/>
        <v>-0.66808353640865115</v>
      </c>
      <c r="G131">
        <f t="shared" si="8"/>
        <v>3.8865992950856829</v>
      </c>
      <c r="H131" s="10">
        <f t="shared" si="13"/>
        <v>-1.0649251570353899</v>
      </c>
      <c r="I131">
        <f t="shared" si="9"/>
        <v>-12.77910188442468</v>
      </c>
      <c r="K131">
        <f t="shared" si="10"/>
        <v>-1.0651403958941665</v>
      </c>
      <c r="M131">
        <f t="shared" si="11"/>
        <v>-1.0651403958941665</v>
      </c>
      <c r="N131" s="13">
        <f t="shared" si="12"/>
        <v>4.6327766327458267E-8</v>
      </c>
      <c r="O131" s="13">
        <v>1</v>
      </c>
    </row>
    <row r="132" spans="4:15" x14ac:dyDescent="0.4">
      <c r="D132" s="6">
        <v>1.26</v>
      </c>
      <c r="E132" s="7">
        <f t="shared" si="7"/>
        <v>-0.66148502933836717</v>
      </c>
      <c r="G132">
        <f t="shared" si="8"/>
        <v>3.8983060439013824</v>
      </c>
      <c r="H132" s="10">
        <f t="shared" si="13"/>
        <v>-1.0544071367653574</v>
      </c>
      <c r="I132">
        <f t="shared" si="9"/>
        <v>-12.652885641184287</v>
      </c>
      <c r="K132">
        <f t="shared" si="10"/>
        <v>-1.0546237601153037</v>
      </c>
      <c r="M132">
        <f t="shared" si="11"/>
        <v>-1.0546237601153037</v>
      </c>
      <c r="N132" s="13">
        <f t="shared" si="12"/>
        <v>4.6925675741966271E-8</v>
      </c>
      <c r="O132" s="13">
        <v>1</v>
      </c>
    </row>
    <row r="133" spans="4:15" x14ac:dyDescent="0.4">
      <c r="D133" s="6">
        <v>1.28</v>
      </c>
      <c r="E133" s="7">
        <f t="shared" si="7"/>
        <v>-0.65491615833920325</v>
      </c>
      <c r="G133">
        <f t="shared" si="8"/>
        <v>3.9100127927170822</v>
      </c>
      <c r="H133" s="10">
        <f t="shared" si="13"/>
        <v>-1.04393635639269</v>
      </c>
      <c r="I133">
        <f t="shared" si="9"/>
        <v>-12.52723627671228</v>
      </c>
      <c r="K133">
        <f t="shared" si="10"/>
        <v>-1.0441534864919315</v>
      </c>
      <c r="M133">
        <f t="shared" si="11"/>
        <v>-1.0441534864919315</v>
      </c>
      <c r="N133" s="13">
        <f t="shared" si="12"/>
        <v>4.7145479996629593E-8</v>
      </c>
      <c r="O133" s="13">
        <v>1</v>
      </c>
    </row>
    <row r="134" spans="4:15" x14ac:dyDescent="0.4">
      <c r="D134" s="6">
        <v>1.3</v>
      </c>
      <c r="E134" s="7">
        <f t="shared" si="7"/>
        <v>-0.64837820855287509</v>
      </c>
      <c r="G134">
        <f t="shared" si="8"/>
        <v>3.9217195415327826</v>
      </c>
      <c r="H134" s="10">
        <f t="shared" si="13"/>
        <v>-1.0335148644332828</v>
      </c>
      <c r="I134">
        <f t="shared" si="9"/>
        <v>-12.402178373199394</v>
      </c>
      <c r="K134">
        <f t="shared" si="10"/>
        <v>-1.0337316370999219</v>
      </c>
      <c r="M134">
        <f t="shared" si="11"/>
        <v>-1.0337316370999219</v>
      </c>
      <c r="N134" s="13">
        <f t="shared" si="12"/>
        <v>4.6990389001830274E-8</v>
      </c>
      <c r="O134" s="13">
        <v>1</v>
      </c>
    </row>
    <row r="135" spans="4:15" x14ac:dyDescent="0.4">
      <c r="D135" s="6">
        <v>1.32</v>
      </c>
      <c r="E135" s="7">
        <f t="shared" si="7"/>
        <v>-0.64187239582367739</v>
      </c>
      <c r="G135">
        <f t="shared" si="8"/>
        <v>3.9334262903484829</v>
      </c>
      <c r="H135" s="10">
        <f t="shared" si="13"/>
        <v>-1.0231445989429417</v>
      </c>
      <c r="I135">
        <f t="shared" si="9"/>
        <v>-12.277735187315301</v>
      </c>
      <c r="K135">
        <f t="shared" si="10"/>
        <v>-1.0233601654766549</v>
      </c>
      <c r="M135">
        <f t="shared" si="11"/>
        <v>-1.0233601654766549</v>
      </c>
      <c r="N135" s="13">
        <f t="shared" si="12"/>
        <v>4.6468930457093847E-8</v>
      </c>
      <c r="O135" s="13">
        <v>1</v>
      </c>
    </row>
    <row r="136" spans="4:15" x14ac:dyDescent="0.4">
      <c r="D136" s="6">
        <v>1.34</v>
      </c>
      <c r="E136" s="7">
        <f t="shared" si="7"/>
        <v>-0.63539986925789949</v>
      </c>
      <c r="G136">
        <f t="shared" si="8"/>
        <v>3.9451330391641828</v>
      </c>
      <c r="H136" s="10">
        <f t="shared" si="13"/>
        <v>-1.0128273915970918</v>
      </c>
      <c r="I136">
        <f t="shared" si="9"/>
        <v>-12.153928699165101</v>
      </c>
      <c r="K136">
        <f t="shared" si="10"/>
        <v>-1.0130409205855848</v>
      </c>
      <c r="M136">
        <f t="shared" si="11"/>
        <v>-1.0130409205855848</v>
      </c>
      <c r="N136" s="13">
        <f t="shared" si="12"/>
        <v>4.5594628926855697E-8</v>
      </c>
      <c r="O136" s="13">
        <v>1</v>
      </c>
    </row>
    <row r="137" spans="4:15" x14ac:dyDescent="0.4">
      <c r="D137" s="6">
        <v>1.36</v>
      </c>
      <c r="E137" s="7">
        <f t="shared" si="7"/>
        <v>-0.62896171369908138</v>
      </c>
      <c r="G137">
        <f t="shared" si="8"/>
        <v>3.9568397879798831</v>
      </c>
      <c r="H137" s="10">
        <f t="shared" si="13"/>
        <v>-1.0025649716363358</v>
      </c>
      <c r="I137">
        <f t="shared" si="9"/>
        <v>-12.03077965963603</v>
      </c>
      <c r="K137">
        <f t="shared" si="10"/>
        <v>-1.0027756506486216</v>
      </c>
      <c r="M137">
        <f t="shared" si="11"/>
        <v>-1.0027756506486216</v>
      </c>
      <c r="N137" s="13">
        <f t="shared" si="12"/>
        <v>4.4385646217709693E-8</v>
      </c>
      <c r="O137" s="13">
        <v>1</v>
      </c>
    </row>
    <row r="138" spans="4:15" x14ac:dyDescent="0.4">
      <c r="D138" s="6">
        <v>1.38</v>
      </c>
      <c r="E138" s="7">
        <f t="shared" si="7"/>
        <v>-0.62255895212170742</v>
      </c>
      <c r="G138">
        <f t="shared" si="8"/>
        <v>3.9685465367955826</v>
      </c>
      <c r="H138" s="10">
        <f t="shared" si="13"/>
        <v>-0.99235896968200166</v>
      </c>
      <c r="I138">
        <f t="shared" si="9"/>
        <v>-11.90830763618402</v>
      </c>
      <c r="K138">
        <f t="shared" si="10"/>
        <v>-0.99256600685062046</v>
      </c>
      <c r="M138">
        <f t="shared" si="11"/>
        <v>-0.99256600685062046</v>
      </c>
      <c r="N138" s="13">
        <f t="shared" si="12"/>
        <v>4.2864389189692162E-8</v>
      </c>
      <c r="O138" s="13">
        <v>1</v>
      </c>
    </row>
    <row r="139" spans="4:15" x14ac:dyDescent="0.4">
      <c r="D139" s="6">
        <v>1.4</v>
      </c>
      <c r="E139" s="7">
        <f t="shared" si="7"/>
        <v>-0.6161925479458632</v>
      </c>
      <c r="G139">
        <f t="shared" si="8"/>
        <v>3.9802532856112833</v>
      </c>
      <c r="H139" s="10">
        <f t="shared" si="13"/>
        <v>-0.98221092142570587</v>
      </c>
      <c r="I139">
        <f t="shared" si="9"/>
        <v>-11.786531057108471</v>
      </c>
      <c r="K139">
        <f t="shared" si="10"/>
        <v>-0.98241354692010985</v>
      </c>
      <c r="M139">
        <f t="shared" si="11"/>
        <v>-0.98241354692010985</v>
      </c>
      <c r="N139" s="13">
        <f t="shared" si="12"/>
        <v>4.1057090982454911E-8</v>
      </c>
      <c r="O139" s="13">
        <v>1</v>
      </c>
    </row>
    <row r="140" spans="4:15" x14ac:dyDescent="0.4">
      <c r="D140" s="6">
        <v>1.42</v>
      </c>
      <c r="E140" s="7">
        <f t="shared" si="7"/>
        <v>-0.60986340727529909</v>
      </c>
      <c r="G140">
        <f t="shared" si="8"/>
        <v>3.9919600344269828</v>
      </c>
      <c r="H140" s="10">
        <f t="shared" si="13"/>
        <v>-0.9721222711968267</v>
      </c>
      <c r="I140">
        <f t="shared" si="9"/>
        <v>-11.665467254361921</v>
      </c>
      <c r="K140">
        <f t="shared" si="10"/>
        <v>-0.97231973859030263</v>
      </c>
      <c r="M140">
        <f t="shared" si="11"/>
        <v>-0.97231973859030263</v>
      </c>
      <c r="N140" s="13">
        <f t="shared" si="12"/>
        <v>3.8993371486175881E-8</v>
      </c>
      <c r="O140" s="13">
        <v>1</v>
      </c>
    </row>
    <row r="141" spans="4:15" x14ac:dyDescent="0.4">
      <c r="D141" s="6">
        <v>1.44</v>
      </c>
      <c r="E141" s="7">
        <f t="shared" si="7"/>
        <v>-0.60357238106128153</v>
      </c>
      <c r="G141">
        <f t="shared" si="8"/>
        <v>4.0036667832426831</v>
      </c>
      <c r="H141" s="10">
        <f t="shared" si="13"/>
        <v>-0.96209437541168275</v>
      </c>
      <c r="I141">
        <f t="shared" si="9"/>
        <v>-11.545132504940193</v>
      </c>
      <c r="K141">
        <f t="shared" si="10"/>
        <v>-0.96228596294424773</v>
      </c>
      <c r="M141">
        <f t="shared" si="11"/>
        <v>-0.96228596294424773</v>
      </c>
      <c r="N141" s="13">
        <f t="shared" si="12"/>
        <v>3.6705782634339256E-8</v>
      </c>
      <c r="O141" s="13">
        <v>1</v>
      </c>
    </row>
    <row r="142" spans="4:15" x14ac:dyDescent="0.4">
      <c r="D142" s="6">
        <v>1.46</v>
      </c>
      <c r="E142" s="7">
        <f t="shared" si="7"/>
        <v>-0.59732026719453213</v>
      </c>
      <c r="G142">
        <f t="shared" si="8"/>
        <v>4.0153735320583825</v>
      </c>
      <c r="H142" s="10">
        <f t="shared" si="13"/>
        <v>-0.95212850590808407</v>
      </c>
      <c r="I142">
        <f t="shared" si="9"/>
        <v>-11.425542070897009</v>
      </c>
      <c r="K142">
        <f t="shared" si="10"/>
        <v>-0.95231351764791161</v>
      </c>
      <c r="M142">
        <f t="shared" si="11"/>
        <v>-0.95231351764791161</v>
      </c>
      <c r="N142" s="13">
        <f t="shared" si="12"/>
        <v>3.4229343874015296E-8</v>
      </c>
      <c r="O142" s="13">
        <v>1</v>
      </c>
    </row>
    <row r="143" spans="4:15" x14ac:dyDescent="0.4">
      <c r="D143" s="6">
        <v>1.48</v>
      </c>
      <c r="E143" s="7">
        <f t="shared" si="7"/>
        <v>-0.59110781252749656</v>
      </c>
      <c r="G143">
        <f t="shared" si="8"/>
        <v>4.0270802808740829</v>
      </c>
      <c r="H143" s="10">
        <f t="shared" si="13"/>
        <v>-0.94222585316882956</v>
      </c>
      <c r="I143">
        <f t="shared" si="9"/>
        <v>-11.306710238025955</v>
      </c>
      <c r="K143">
        <f t="shared" si="10"/>
        <v>-0.94240362007480372</v>
      </c>
      <c r="M143">
        <f t="shared" si="11"/>
        <v>-0.94240362007480372</v>
      </c>
      <c r="N143" s="13">
        <f t="shared" si="12"/>
        <v>3.1601072859623241E-8</v>
      </c>
      <c r="O143" s="13">
        <v>1</v>
      </c>
    </row>
    <row r="144" spans="4:15" x14ac:dyDescent="0.4">
      <c r="D144" s="6">
        <v>1.5</v>
      </c>
      <c r="E144" s="7">
        <f t="shared" si="7"/>
        <v>-0.58493571482910878</v>
      </c>
      <c r="G144">
        <f t="shared" si="8"/>
        <v>4.0387870296897832</v>
      </c>
      <c r="H144" s="10">
        <f t="shared" si="13"/>
        <v>-0.9323875294375995</v>
      </c>
      <c r="I144">
        <f t="shared" si="9"/>
        <v>-11.188650353251195</v>
      </c>
      <c r="K144">
        <f t="shared" si="10"/>
        <v>-0.93255741032569006</v>
      </c>
      <c r="M144">
        <f t="shared" si="11"/>
        <v>-0.93255741032569006</v>
      </c>
      <c r="N144" s="13">
        <f t="shared" si="12"/>
        <v>2.8859516138436242E-8</v>
      </c>
      <c r="O144" s="13">
        <v>1</v>
      </c>
    </row>
    <row r="145" spans="4:15" x14ac:dyDescent="0.4">
      <c r="D145" s="6">
        <v>1.52</v>
      </c>
      <c r="E145" s="7">
        <f t="shared" si="7"/>
        <v>-0.57880462467416094</v>
      </c>
      <c r="G145">
        <f t="shared" si="8"/>
        <v>4.0504937785054835</v>
      </c>
      <c r="H145" s="10">
        <f t="shared" si="13"/>
        <v>-0.92261457173061268</v>
      </c>
      <c r="I145">
        <f t="shared" si="9"/>
        <v>-11.071374860767353</v>
      </c>
      <c r="K145">
        <f t="shared" si="10"/>
        <v>-0.92277595414678859</v>
      </c>
      <c r="M145">
        <f t="shared" si="11"/>
        <v>-0.92277595414678859</v>
      </c>
      <c r="N145" s="13">
        <f t="shared" si="12"/>
        <v>2.6044284250776154E-8</v>
      </c>
      <c r="O145" s="13">
        <v>1</v>
      </c>
    </row>
    <row r="146" spans="4:15" x14ac:dyDescent="0.4">
      <c r="D146" s="6">
        <v>1.54</v>
      </c>
      <c r="E146" s="7">
        <f t="shared" si="7"/>
        <v>-0.5727151472693196</v>
      </c>
      <c r="G146">
        <f t="shared" si="8"/>
        <v>4.062200527321183</v>
      </c>
      <c r="H146" s="10">
        <f t="shared" si="13"/>
        <v>-0.91290794474729553</v>
      </c>
      <c r="I146">
        <f t="shared" si="9"/>
        <v>-10.954895336967546</v>
      </c>
      <c r="K146">
        <f t="shared" si="10"/>
        <v>-0.91306024574975231</v>
      </c>
      <c r="M146">
        <f t="shared" si="11"/>
        <v>-0.91306024574975231</v>
      </c>
      <c r="N146" s="13">
        <f t="shared" si="12"/>
        <v>2.3195595349339606E-8</v>
      </c>
      <c r="O146" s="13">
        <v>1</v>
      </c>
    </row>
    <row r="147" spans="4:15" x14ac:dyDescent="0.4">
      <c r="D147" s="6">
        <v>1.56</v>
      </c>
      <c r="E147" s="7">
        <f t="shared" ref="E147:E210" si="14">-(1+D147+$E$5*D147^3)*EXP(-D147)</f>
        <v>-0.56666784421777172</v>
      </c>
      <c r="G147">
        <f t="shared" ref="G147:G210" si="15">$E$11*(D147/$E$12+1)</f>
        <v>4.0739072761368833</v>
      </c>
      <c r="H147" s="10">
        <f t="shared" si="13"/>
        <v>-0.90326854368312803</v>
      </c>
      <c r="I147">
        <f t="shared" si="9"/>
        <v>-10.839222524197536</v>
      </c>
      <c r="K147">
        <f t="shared" si="10"/>
        <v>-0.9034112105366271</v>
      </c>
      <c r="M147">
        <f t="shared" si="11"/>
        <v>-0.9034112105366271</v>
      </c>
      <c r="N147" s="13">
        <f t="shared" si="12"/>
        <v>2.0353831087323023E-8</v>
      </c>
      <c r="O147" s="13">
        <v>1</v>
      </c>
    </row>
    <row r="148" spans="4:15" x14ac:dyDescent="0.4">
      <c r="D148" s="6">
        <v>1.58</v>
      </c>
      <c r="E148" s="7">
        <f t="shared" si="14"/>
        <v>-0.56066323522442452</v>
      </c>
      <c r="G148">
        <f t="shared" si="15"/>
        <v>4.0856140249525836</v>
      </c>
      <c r="H148" s="10">
        <f t="shared" si="13"/>
        <v>-0.89369719694773275</v>
      </c>
      <c r="I148">
        <f t="shared" ref="I148:I211" si="16">H148*$E$6</f>
        <v>-10.724366363372793</v>
      </c>
      <c r="K148">
        <f t="shared" ref="K148:K211" si="17">($L$9/2)*$L$6*EXP(-$L$4*(G148/$L$10-1))+($L$9/2)*$L$6*EXP(-$L$4*(($H$4/$E$4)*G148/$L$10-1))+($L$9/2)*$L$6*EXP(-$L$4*(SQRT(4/3+$H$11^2/4)*($H$4/$E$4)*G148/$L$10-1))+2*$L$6*EXP(-$L$4*(($H$5/$E$4)*G148/$L$10-1))-SQRT(($L$9/2)*$L$7^2*EXP(-2*$L$5*(G148/$L$10-1))+($L$9/2)*$L$7^2*EXP(-2*$L$5*(($H$4/$E$4)*G148/$L$10-1))+($L$9/2)*$L$7^2*EXP(-2*$L$5*(SQRT(4/3+$H$11^2/4)*($H$4/$E$4)*G148/$L$10-1))+2*$L$7^2*EXP(-2*$L$5*(($H$5/$E$4)*G148/$L$10-1)))</f>
        <v>-0.89382970773288506</v>
      </c>
      <c r="M148">
        <f t="shared" ref="M148:M211" si="18">($L$9/2)*$O$6*EXP(-$O$4*(G148/$L$10-1))+($L$9/2)*$O$6*EXP(-$O$4*(($H$4/$E$4)*G148/$L$10-1))+($L$9/2)*$O$6*EXP(-$O$4*(SQRT(4/3+$H$11^2/4)*($H$4/$E$4)*G148/$L$10-1))+2*$O$6*EXP(-$O$4*(($H$5/$E$4)*G148/$L$10-1))-SQRT(($L$9/2)*$O$7^2*EXP(-2*$O$5*(G148/$L$10-1))+($L$9/2)*$O$7^2*EXP(-2*$O$5*(($H$4/$E$4)*G148/$L$10-1))+($L$9/2)*$O$7^2*EXP(-2*$O$5*(SQRT(4/3+$H$11^2/4)*($H$4/$E$4)*G148/$L$10-1))+2*$O$7^2*EXP(-2*$O$5*(($H$5/$E$4)*G148/$L$10-1)))</f>
        <v>-0.89382970773288506</v>
      </c>
      <c r="N148" s="13">
        <f t="shared" ref="N148:N211" si="19">(M148-H148)^2*O148</f>
        <v>1.7559108181680768E-8</v>
      </c>
      <c r="O148" s="13">
        <v>1</v>
      </c>
    </row>
    <row r="149" spans="4:15" x14ac:dyDescent="0.4">
      <c r="D149" s="6">
        <v>1.6</v>
      </c>
      <c r="E149" s="7">
        <f t="shared" si="14"/>
        <v>-0.55470179974352396</v>
      </c>
      <c r="G149">
        <f t="shared" si="15"/>
        <v>4.0973207737682831</v>
      </c>
      <c r="H149" s="10">
        <f t="shared" ref="H149:H212" si="20">-(-$B$4)*(1+D149+$E$5*D149^3)*EXP(-D149)</f>
        <v>-0.88419466879117725</v>
      </c>
      <c r="I149">
        <f t="shared" si="16"/>
        <v>-10.610336025494128</v>
      </c>
      <c r="K149">
        <f t="shared" si="17"/>
        <v>-0.88431653293150814</v>
      </c>
      <c r="M149">
        <f t="shared" si="18"/>
        <v>-0.88431653293150814</v>
      </c>
      <c r="N149" s="13">
        <f t="shared" si="19"/>
        <v>1.4850868698585658E-8</v>
      </c>
      <c r="O149" s="13">
        <v>1</v>
      </c>
    </row>
    <row r="150" spans="4:15" x14ac:dyDescent="0.4">
      <c r="D150" s="6">
        <v>1.62</v>
      </c>
      <c r="E150" s="7">
        <f t="shared" si="14"/>
        <v>-0.54878397857050265</v>
      </c>
      <c r="G150">
        <f t="shared" si="15"/>
        <v>4.1090275225839843</v>
      </c>
      <c r="H150" s="10">
        <f t="shared" si="20"/>
        <v>-0.87476166184138116</v>
      </c>
      <c r="I150">
        <f t="shared" si="16"/>
        <v>-10.497139942096574</v>
      </c>
      <c r="K150">
        <f t="shared" si="17"/>
        <v>-0.87487242055101999</v>
      </c>
      <c r="M150">
        <f t="shared" si="18"/>
        <v>-0.87487242055101999</v>
      </c>
      <c r="N150" s="13">
        <f t="shared" si="19"/>
        <v>1.2267491760860043E-8</v>
      </c>
      <c r="O150" s="13">
        <v>1</v>
      </c>
    </row>
    <row r="151" spans="4:15" x14ac:dyDescent="0.4">
      <c r="D151" s="6">
        <v>1.64</v>
      </c>
      <c r="E151" s="7">
        <f t="shared" si="14"/>
        <v>-0.54291017537981379</v>
      </c>
      <c r="G151">
        <f t="shared" si="15"/>
        <v>4.1207342713996837</v>
      </c>
      <c r="H151" s="10">
        <f t="shared" si="20"/>
        <v>-0.86539881955542319</v>
      </c>
      <c r="I151">
        <f t="shared" si="16"/>
        <v>-10.384785834665077</v>
      </c>
      <c r="K151">
        <f t="shared" si="17"/>
        <v>-0.86549804621028426</v>
      </c>
      <c r="M151">
        <f t="shared" si="18"/>
        <v>-0.86549804621028426</v>
      </c>
      <c r="N151" s="13">
        <f t="shared" si="19"/>
        <v>9.8459290349163357E-9</v>
      </c>
      <c r="O151" s="13">
        <v>1</v>
      </c>
    </row>
    <row r="152" spans="4:15" x14ac:dyDescent="0.4">
      <c r="D152" s="6">
        <v>1.66</v>
      </c>
      <c r="E152" s="7">
        <f t="shared" si="14"/>
        <v>-0.53708075821045342</v>
      </c>
      <c r="G152">
        <f t="shared" si="15"/>
        <v>4.1324410202153841</v>
      </c>
      <c r="H152" s="10">
        <f t="shared" si="20"/>
        <v>-0.85610672858746273</v>
      </c>
      <c r="I152">
        <f t="shared" si="16"/>
        <v>-10.273280743049552</v>
      </c>
      <c r="K152">
        <f t="shared" si="17"/>
        <v>-0.85619402902273822</v>
      </c>
      <c r="M152">
        <f t="shared" si="18"/>
        <v>-0.85619402902273822</v>
      </c>
      <c r="N152" s="13">
        <f t="shared" si="19"/>
        <v>7.6213659992908383E-9</v>
      </c>
      <c r="O152" s="13">
        <v>1</v>
      </c>
    </row>
    <row r="153" spans="4:15" x14ac:dyDescent="0.4">
      <c r="D153" s="6">
        <v>1.68</v>
      </c>
      <c r="E153" s="7">
        <f t="shared" si="14"/>
        <v>-0.53129606090082382</v>
      </c>
      <c r="G153">
        <f t="shared" si="15"/>
        <v>4.1441477690310835</v>
      </c>
      <c r="H153" s="10">
        <f t="shared" si="20"/>
        <v>-0.84688592107591332</v>
      </c>
      <c r="I153">
        <f t="shared" si="16"/>
        <v>-10.16263105291096</v>
      </c>
      <c r="K153">
        <f t="shared" si="17"/>
        <v>-0.84696093381273463</v>
      </c>
      <c r="M153">
        <f t="shared" si="18"/>
        <v>-0.84696093381273463</v>
      </c>
      <c r="N153" s="13">
        <f t="shared" si="19"/>
        <v>5.6269106854233573E-9</v>
      </c>
      <c r="O153" s="13">
        <v>1</v>
      </c>
    </row>
    <row r="154" spans="4:15" x14ac:dyDescent="0.4">
      <c r="D154" s="6">
        <v>1.7</v>
      </c>
      <c r="E154" s="7">
        <f t="shared" si="14"/>
        <v>-0.52555638447454267</v>
      </c>
      <c r="G154">
        <f t="shared" si="15"/>
        <v>4.1558545178467838</v>
      </c>
      <c r="H154" s="10">
        <f t="shared" si="20"/>
        <v>-0.83773687685242104</v>
      </c>
      <c r="I154">
        <f t="shared" si="16"/>
        <v>-10.052842522229053</v>
      </c>
      <c r="K154">
        <f t="shared" si="17"/>
        <v>-0.83779927325648618</v>
      </c>
      <c r="M154">
        <f t="shared" si="18"/>
        <v>-0.83779927325648618</v>
      </c>
      <c r="N154" s="13">
        <f t="shared" si="19"/>
        <v>3.8933112402595707E-9</v>
      </c>
      <c r="O154" s="13">
        <v>1</v>
      </c>
    </row>
    <row r="155" spans="4:15" x14ac:dyDescent="0.4">
      <c r="D155" s="6">
        <v>1.72</v>
      </c>
      <c r="E155" s="7">
        <f t="shared" si="14"/>
        <v>-0.51986199847874748</v>
      </c>
      <c r="G155">
        <f t="shared" si="15"/>
        <v>4.1675612666624833</v>
      </c>
      <c r="H155" s="10">
        <f t="shared" si="20"/>
        <v>-0.82866002557512342</v>
      </c>
      <c r="I155">
        <f t="shared" si="16"/>
        <v>-9.9439203069014805</v>
      </c>
      <c r="K155">
        <f t="shared" si="17"/>
        <v>-0.82870950995009818</v>
      </c>
      <c r="M155">
        <f t="shared" si="18"/>
        <v>-0.82870950995009818</v>
      </c>
      <c r="N155" s="13">
        <f t="shared" si="19"/>
        <v>2.4487033666428506E-9</v>
      </c>
      <c r="O155" s="13">
        <v>1</v>
      </c>
    </row>
    <row r="156" spans="4:15" x14ac:dyDescent="0.4">
      <c r="D156" s="6">
        <v>1.74</v>
      </c>
      <c r="E156" s="7">
        <f t="shared" si="14"/>
        <v>-0.5142131422764098</v>
      </c>
      <c r="G156">
        <f t="shared" si="15"/>
        <v>4.1792680154781845</v>
      </c>
      <c r="H156" s="10">
        <f t="shared" si="20"/>
        <v>-0.81965574878859726</v>
      </c>
      <c r="I156">
        <f t="shared" si="16"/>
        <v>-9.8358689854631667</v>
      </c>
      <c r="K156">
        <f t="shared" si="17"/>
        <v>-0.81969205840704484</v>
      </c>
      <c r="M156">
        <f t="shared" si="18"/>
        <v>-0.81969205840704484</v>
      </c>
      <c r="N156" s="13">
        <f t="shared" si="19"/>
        <v>1.3183883918090648E-9</v>
      </c>
      <c r="O156" s="13">
        <v>1</v>
      </c>
    </row>
    <row r="157" spans="4:15" x14ac:dyDescent="0.4">
      <c r="D157" s="6">
        <v>1.76</v>
      </c>
      <c r="E157" s="7">
        <f t="shared" si="14"/>
        <v>-0.50861002629411534</v>
      </c>
      <c r="G157">
        <f t="shared" si="15"/>
        <v>4.1909747642938848</v>
      </c>
      <c r="H157" s="10">
        <f t="shared" si="20"/>
        <v>-0.81072438191281981</v>
      </c>
      <c r="I157">
        <f t="shared" si="16"/>
        <v>-9.7286925829538369</v>
      </c>
      <c r="K157">
        <f t="shared" si="17"/>
        <v>-0.81074728698741549</v>
      </c>
      <c r="M157">
        <f t="shared" si="18"/>
        <v>-0.81074728698741549</v>
      </c>
      <c r="N157" s="13">
        <f t="shared" si="19"/>
        <v>5.2464244223368706E-10</v>
      </c>
      <c r="O157" s="13">
        <v>1</v>
      </c>
    </row>
    <row r="158" spans="4:15" x14ac:dyDescent="0.4">
      <c r="D158" s="6">
        <v>1.78</v>
      </c>
      <c r="E158" s="7">
        <f t="shared" si="14"/>
        <v>-0.50305283322673233</v>
      </c>
      <c r="G158">
        <f t="shared" si="15"/>
        <v>4.2026815131095843</v>
      </c>
      <c r="H158" s="10">
        <f t="shared" si="20"/>
        <v>-0.80186621616341136</v>
      </c>
      <c r="I158">
        <f t="shared" si="16"/>
        <v>-9.6223945939609372</v>
      </c>
      <c r="K158">
        <f t="shared" si="17"/>
        <v>-0.80187551976112248</v>
      </c>
      <c r="M158">
        <f t="shared" si="18"/>
        <v>-0.80187551976112248</v>
      </c>
      <c r="N158" s="13">
        <f t="shared" si="19"/>
        <v>8.655693037033651E-11</v>
      </c>
      <c r="O158" s="13">
        <v>1</v>
      </c>
    </row>
    <row r="159" spans="4:15" x14ac:dyDescent="0.4">
      <c r="D159" s="6">
        <v>1.8</v>
      </c>
      <c r="E159" s="7">
        <f t="shared" si="14"/>
        <v>-0.49754171920034079</v>
      </c>
      <c r="G159">
        <f t="shared" si="15"/>
        <v>4.2143882619252837</v>
      </c>
      <c r="H159" s="10">
        <f t="shared" si="20"/>
        <v>-0.79308150040534331</v>
      </c>
      <c r="I159">
        <f t="shared" si="16"/>
        <v>-9.5169780048641197</v>
      </c>
      <c r="K159">
        <f t="shared" si="17"/>
        <v>-0.7930770383072564</v>
      </c>
      <c r="M159">
        <f t="shared" si="18"/>
        <v>-0.7930770383072564</v>
      </c>
      <c r="N159" s="13">
        <f t="shared" si="19"/>
        <v>1.9910319337208897E-11</v>
      </c>
      <c r="O159" s="13">
        <v>1</v>
      </c>
    </row>
    <row r="160" spans="4:15" x14ac:dyDescent="0.4">
      <c r="D160" s="6">
        <v>1.82</v>
      </c>
      <c r="E160" s="7">
        <f t="shared" si="14"/>
        <v>-0.49207681489475846</v>
      </c>
      <c r="G160">
        <f t="shared" si="15"/>
        <v>4.226095010740984</v>
      </c>
      <c r="H160" s="10">
        <f t="shared" si="20"/>
        <v>-0.78437044294224512</v>
      </c>
      <c r="I160">
        <f t="shared" si="16"/>
        <v>-9.4124453153069414</v>
      </c>
      <c r="K160">
        <f t="shared" si="17"/>
        <v>-0.78435208345165908</v>
      </c>
      <c r="M160">
        <f t="shared" si="18"/>
        <v>-0.78435208345165908</v>
      </c>
      <c r="N160" s="13">
        <f t="shared" si="19"/>
        <v>3.3707089457887611E-10</v>
      </c>
      <c r="O160" s="13">
        <v>1</v>
      </c>
    </row>
    <row r="161" spans="4:15" x14ac:dyDescent="0.4">
      <c r="D161" s="6">
        <v>1.84</v>
      </c>
      <c r="E161" s="7">
        <f t="shared" si="14"/>
        <v>-0.48665822662695429</v>
      </c>
      <c r="G161">
        <f t="shared" si="15"/>
        <v>4.2378017595566844</v>
      </c>
      <c r="H161" s="10">
        <f t="shared" si="20"/>
        <v>-0.77573321324336519</v>
      </c>
      <c r="I161">
        <f t="shared" si="16"/>
        <v>-9.3087985589203832</v>
      </c>
      <c r="K161">
        <f t="shared" si="17"/>
        <v>-0.77570085694473501</v>
      </c>
      <c r="M161">
        <f t="shared" si="18"/>
        <v>-0.77570085694473501</v>
      </c>
      <c r="N161" s="13">
        <f t="shared" si="19"/>
        <v>1.0469300610458604E-9</v>
      </c>
      <c r="O161" s="13">
        <v>1</v>
      </c>
    </row>
    <row r="162" spans="4:15" x14ac:dyDescent="0.4">
      <c r="D162" s="6">
        <v>1.86</v>
      </c>
      <c r="E162" s="7">
        <f t="shared" si="14"/>
        <v>-0.48128603739660675</v>
      </c>
      <c r="G162">
        <f t="shared" si="15"/>
        <v>4.2495085083723847</v>
      </c>
      <c r="H162" s="10">
        <f t="shared" si="20"/>
        <v>-0.7671699436101912</v>
      </c>
      <c r="I162">
        <f t="shared" si="16"/>
        <v>-9.2060393233222939</v>
      </c>
      <c r="K162">
        <f t="shared" si="17"/>
        <v>-0.76712352308145282</v>
      </c>
      <c r="M162">
        <f t="shared" si="18"/>
        <v>-0.76712352308145282</v>
      </c>
      <c r="N162" s="13">
        <f t="shared" si="19"/>
        <v>2.1548654883505663E-9</v>
      </c>
      <c r="O162" s="13">
        <v>1</v>
      </c>
    </row>
    <row r="163" spans="4:15" x14ac:dyDescent="0.4">
      <c r="D163" s="6">
        <v>1.88</v>
      </c>
      <c r="E163" s="7">
        <f t="shared" si="14"/>
        <v>-0.47596030789501859</v>
      </c>
      <c r="G163">
        <f t="shared" si="15"/>
        <v>4.2612152571880841</v>
      </c>
      <c r="H163" s="10">
        <f t="shared" si="20"/>
        <v>-0.75868073078465958</v>
      </c>
      <c r="I163">
        <f t="shared" si="16"/>
        <v>-9.1041687694159155</v>
      </c>
      <c r="K163">
        <f t="shared" si="17"/>
        <v>-0.75862021026542725</v>
      </c>
      <c r="M163">
        <f t="shared" si="18"/>
        <v>-0.75862021026542725</v>
      </c>
      <c r="N163" s="13">
        <f t="shared" si="19"/>
        <v>3.6627332481510855E-9</v>
      </c>
      <c r="O163" s="13">
        <v>1</v>
      </c>
    </row>
    <row r="164" spans="4:15" x14ac:dyDescent="0.4">
      <c r="D164" s="6">
        <v>1.9</v>
      </c>
      <c r="E164" s="7">
        <f t="shared" si="14"/>
        <v>-0.47068107747857157</v>
      </c>
      <c r="G164">
        <f t="shared" si="15"/>
        <v>4.2729220060037845</v>
      </c>
      <c r="H164" s="10">
        <f t="shared" si="20"/>
        <v>-0.75026563750084307</v>
      </c>
      <c r="I164">
        <f t="shared" si="16"/>
        <v>-9.0031876500101173</v>
      </c>
      <c r="K164">
        <f t="shared" si="17"/>
        <v>-0.75019101251891296</v>
      </c>
      <c r="M164">
        <f t="shared" si="18"/>
        <v>-0.75019101251891296</v>
      </c>
      <c r="N164" s="13">
        <f t="shared" si="19"/>
        <v>5.5688879280701259E-9</v>
      </c>
      <c r="O164" s="13">
        <v>1</v>
      </c>
    </row>
    <row r="165" spans="4:15" x14ac:dyDescent="0.4">
      <c r="D165" s="6">
        <v>1.92</v>
      </c>
      <c r="E165" s="7">
        <f t="shared" si="14"/>
        <v>-0.46544836510786142</v>
      </c>
      <c r="G165">
        <f t="shared" si="15"/>
        <v>4.2846287548194848</v>
      </c>
      <c r="H165" s="10">
        <f t="shared" si="20"/>
        <v>-0.74192469398193106</v>
      </c>
      <c r="I165">
        <f t="shared" si="16"/>
        <v>-8.9030963277831727</v>
      </c>
      <c r="K165">
        <f t="shared" si="17"/>
        <v>-0.74183599094047914</v>
      </c>
      <c r="M165">
        <f t="shared" si="18"/>
        <v>-0.74183599094047914</v>
      </c>
      <c r="N165" s="13">
        <f t="shared" si="19"/>
        <v>7.868229562821173E-9</v>
      </c>
      <c r="O165" s="13">
        <v>1</v>
      </c>
    </row>
    <row r="166" spans="4:15" x14ac:dyDescent="0.4">
      <c r="D166" s="6">
        <v>1.94</v>
      </c>
      <c r="E166" s="7">
        <f t="shared" si="14"/>
        <v>-0.46026217025362065</v>
      </c>
      <c r="G166">
        <f t="shared" si="15"/>
        <v>4.2963355036351842</v>
      </c>
      <c r="H166" s="10">
        <f t="shared" si="20"/>
        <v>-0.73365789938427128</v>
      </c>
      <c r="I166">
        <f t="shared" si="16"/>
        <v>-8.8038947926112563</v>
      </c>
      <c r="K166">
        <f t="shared" si="17"/>
        <v>-0.73355517511207791</v>
      </c>
      <c r="M166">
        <f t="shared" si="18"/>
        <v>-0.73355517511207791</v>
      </c>
      <c r="N166" s="13">
        <f t="shared" si="19"/>
        <v>1.0552276097659095E-8</v>
      </c>
      <c r="O166" s="13">
        <v>1</v>
      </c>
    </row>
    <row r="167" spans="4:15" x14ac:dyDescent="0.4">
      <c r="D167" s="6">
        <v>1.96</v>
      </c>
      <c r="E167" s="7">
        <f t="shared" si="14"/>
        <v>-0.45512247377050702</v>
      </c>
      <c r="G167">
        <f t="shared" si="15"/>
        <v>4.3080422524508846</v>
      </c>
      <c r="H167" s="10">
        <f t="shared" si="20"/>
        <v>-0.72546522319018825</v>
      </c>
      <c r="I167">
        <f t="shared" si="16"/>
        <v>-8.7055826782822585</v>
      </c>
      <c r="K167">
        <f t="shared" si="17"/>
        <v>-0.72534856445716189</v>
      </c>
      <c r="M167">
        <f t="shared" si="18"/>
        <v>-0.72534856445716189</v>
      </c>
      <c r="N167" s="13">
        <f t="shared" si="19"/>
        <v>1.3609259991314031E-8</v>
      </c>
      <c r="O167" s="13">
        <v>1</v>
      </c>
    </row>
    <row r="168" spans="4:15" x14ac:dyDescent="0.4">
      <c r="D168" s="6">
        <v>1.98</v>
      </c>
      <c r="E168" s="7">
        <f t="shared" si="14"/>
        <v>-0.45002923873979495</v>
      </c>
      <c r="G168">
        <f t="shared" si="15"/>
        <v>4.3197490012665849</v>
      </c>
      <c r="H168" s="10">
        <f t="shared" si="20"/>
        <v>-0.71734660655123317</v>
      </c>
      <c r="I168">
        <f t="shared" si="16"/>
        <v>-8.6081592786147976</v>
      </c>
      <c r="K168">
        <f t="shared" si="17"/>
        <v>-0.71721612955146286</v>
      </c>
      <c r="M168">
        <f t="shared" si="18"/>
        <v>-0.71721612955146286</v>
      </c>
      <c r="N168" s="13">
        <f t="shared" si="19"/>
        <v>1.7024247469062147E-8</v>
      </c>
      <c r="O168" s="13">
        <v>1</v>
      </c>
    </row>
    <row r="169" spans="4:15" x14ac:dyDescent="0.4">
      <c r="D169" s="6">
        <v>2</v>
      </c>
      <c r="E169" s="7">
        <f t="shared" si="14"/>
        <v>-0.44498241128198252</v>
      </c>
      <c r="G169">
        <f t="shared" si="15"/>
        <v>4.3314557500822852</v>
      </c>
      <c r="H169" s="10">
        <f t="shared" si="20"/>
        <v>-0.70930196358348019</v>
      </c>
      <c r="I169">
        <f t="shared" si="16"/>
        <v>-8.5116235630017627</v>
      </c>
      <c r="K169">
        <f t="shared" si="17"/>
        <v>-0.7091578133879759</v>
      </c>
      <c r="M169">
        <f t="shared" si="18"/>
        <v>-0.7091578133879759</v>
      </c>
      <c r="N169" s="13">
        <f t="shared" si="19"/>
        <v>2.0779278863924736E-8</v>
      </c>
      <c r="O169" s="13">
        <v>1</v>
      </c>
    </row>
    <row r="170" spans="4:15" x14ac:dyDescent="0.4">
      <c r="D170" s="6">
        <v>2.02</v>
      </c>
      <c r="E170" s="7">
        <f t="shared" si="14"/>
        <v>-0.43998192134029179</v>
      </c>
      <c r="G170">
        <f t="shared" si="15"/>
        <v>4.3431624988979856</v>
      </c>
      <c r="H170" s="10">
        <f t="shared" si="20"/>
        <v>-0.70133118261642502</v>
      </c>
      <c r="I170">
        <f t="shared" si="16"/>
        <v>-8.4159741913971011</v>
      </c>
      <c r="K170">
        <f t="shared" si="17"/>
        <v>-0.70117353259765625</v>
      </c>
      <c r="M170">
        <f t="shared" si="18"/>
        <v>-0.70117353259765625</v>
      </c>
      <c r="N170" s="13">
        <f t="shared" si="19"/>
        <v>2.4853528417794634E-8</v>
      </c>
      <c r="O170" s="13">
        <v>1</v>
      </c>
    </row>
    <row r="171" spans="4:15" x14ac:dyDescent="0.4">
      <c r="D171" s="6">
        <v>2.04</v>
      </c>
      <c r="E171" s="7">
        <f t="shared" si="14"/>
        <v>-0.43502768343601006</v>
      </c>
      <c r="G171">
        <f t="shared" si="15"/>
        <v>4.354869247713685</v>
      </c>
      <c r="H171" s="10">
        <f t="shared" si="20"/>
        <v>-0.69343412739700017</v>
      </c>
      <c r="I171">
        <f t="shared" si="16"/>
        <v>-8.3212095287640011</v>
      </c>
      <c r="K171">
        <f t="shared" si="17"/>
        <v>-0.6932631786272857</v>
      </c>
      <c r="M171">
        <f t="shared" si="18"/>
        <v>-0.6932631786272857</v>
      </c>
      <c r="N171" s="13">
        <f t="shared" si="19"/>
        <v>2.9223481866888479E-8</v>
      </c>
      <c r="O171" s="13">
        <v>1</v>
      </c>
    </row>
    <row r="172" spans="4:15" x14ac:dyDescent="0.4">
      <c r="D172" s="6">
        <v>2.06</v>
      </c>
      <c r="E172" s="7">
        <f t="shared" si="14"/>
        <v>-0.43011959739659372</v>
      </c>
      <c r="G172">
        <f t="shared" si="15"/>
        <v>4.3665759965293844</v>
      </c>
      <c r="H172" s="10">
        <f t="shared" si="20"/>
        <v>-0.68561063825017043</v>
      </c>
      <c r="I172">
        <f t="shared" si="16"/>
        <v>-8.2273276590020448</v>
      </c>
      <c r="K172">
        <f t="shared" si="17"/>
        <v>-0.68542661887591017</v>
      </c>
      <c r="M172">
        <f t="shared" si="18"/>
        <v>-0.68542661887591017</v>
      </c>
      <c r="N172" s="13">
        <f t="shared" si="19"/>
        <v>3.386313010314101E-8</v>
      </c>
      <c r="O172" s="13">
        <v>1</v>
      </c>
    </row>
    <row r="173" spans="4:15" x14ac:dyDescent="0.4">
      <c r="D173" s="6">
        <v>2.08</v>
      </c>
      <c r="E173" s="7">
        <f t="shared" si="14"/>
        <v>-0.42525754905742313</v>
      </c>
      <c r="G173">
        <f t="shared" si="15"/>
        <v>4.3782827453450848</v>
      </c>
      <c r="H173" s="10">
        <f t="shared" si="20"/>
        <v>-0.67786053319753248</v>
      </c>
      <c r="I173">
        <f t="shared" si="16"/>
        <v>-8.1343263983703906</v>
      </c>
      <c r="K173">
        <f t="shared" si="17"/>
        <v>-0.67766369779121371</v>
      </c>
      <c r="M173">
        <f t="shared" si="18"/>
        <v>-0.67766369779121371</v>
      </c>
      <c r="N173" s="13">
        <f t="shared" si="19"/>
        <v>3.8744177180672418E-8</v>
      </c>
      <c r="O173" s="13">
        <v>1</v>
      </c>
    </row>
    <row r="174" spans="4:15" x14ac:dyDescent="0.4">
      <c r="D174" s="6">
        <v>2.1</v>
      </c>
      <c r="E174" s="7">
        <f t="shared" si="14"/>
        <v>-0.42044141093807508</v>
      </c>
      <c r="G174">
        <f t="shared" si="15"/>
        <v>4.3899894941607851</v>
      </c>
      <c r="H174" s="10">
        <f t="shared" si="20"/>
        <v>-0.67018360903529173</v>
      </c>
      <c r="I174">
        <f t="shared" si="16"/>
        <v>-8.0422033084235007</v>
      </c>
      <c r="K174">
        <f t="shared" si="17"/>
        <v>-0.66997423792715227</v>
      </c>
      <c r="M174">
        <f t="shared" si="18"/>
        <v>-0.66997423792715227</v>
      </c>
      <c r="N174" s="13">
        <f t="shared" si="19"/>
        <v>4.3836260923543607E-8</v>
      </c>
      <c r="O174" s="13">
        <v>1</v>
      </c>
    </row>
    <row r="175" spans="4:15" x14ac:dyDescent="0.4">
      <c r="D175" s="6">
        <v>2.12</v>
      </c>
      <c r="E175" s="7">
        <f t="shared" si="14"/>
        <v>-0.41567104289394691</v>
      </c>
      <c r="G175">
        <f t="shared" si="15"/>
        <v>4.4016962429764854</v>
      </c>
      <c r="H175" s="10">
        <f t="shared" si="20"/>
        <v>-0.66257964237295142</v>
      </c>
      <c r="I175">
        <f t="shared" si="16"/>
        <v>-7.9509557084754174</v>
      </c>
      <c r="K175">
        <f t="shared" si="17"/>
        <v>-0.6623580409641121</v>
      </c>
      <c r="M175">
        <f t="shared" si="18"/>
        <v>-0.6623580409641121</v>
      </c>
      <c r="N175" s="13">
        <f t="shared" si="19"/>
        <v>4.9107184399567666E-8</v>
      </c>
      <c r="O175" s="13">
        <v>1</v>
      </c>
    </row>
    <row r="176" spans="4:15" x14ac:dyDescent="0.4">
      <c r="D176" s="6">
        <v>2.14</v>
      </c>
      <c r="E176" s="7">
        <f t="shared" si="14"/>
        <v>-0.41094629274404632</v>
      </c>
      <c r="G176">
        <f t="shared" si="15"/>
        <v>4.4134029917921858</v>
      </c>
      <c r="H176" s="10">
        <f t="shared" si="20"/>
        <v>-0.65504839063400988</v>
      </c>
      <c r="I176">
        <f t="shared" si="16"/>
        <v>-7.8605806876081186</v>
      </c>
      <c r="K176">
        <f t="shared" si="17"/>
        <v>-0.65481488869283566</v>
      </c>
      <c r="M176">
        <f t="shared" si="18"/>
        <v>-0.65481488869283566</v>
      </c>
      <c r="N176" s="13">
        <f t="shared" si="19"/>
        <v>5.4523156532128413E-8</v>
      </c>
      <c r="O176" s="13">
        <v>1</v>
      </c>
    </row>
    <row r="177" spans="4:15" x14ac:dyDescent="0.4">
      <c r="D177" s="6">
        <v>2.16</v>
      </c>
      <c r="E177" s="7">
        <f t="shared" si="14"/>
        <v>-0.40626699687573026</v>
      </c>
      <c r="G177">
        <f t="shared" si="15"/>
        <v>4.4251097406078852</v>
      </c>
      <c r="H177" s="10">
        <f t="shared" si="20"/>
        <v>-0.64758959301991403</v>
      </c>
      <c r="I177">
        <f t="shared" si="16"/>
        <v>-7.7710751162389684</v>
      </c>
      <c r="K177">
        <f t="shared" si="17"/>
        <v>-0.64734454396331242</v>
      </c>
      <c r="M177">
        <f t="shared" si="18"/>
        <v>-0.64734454396331242</v>
      </c>
      <c r="N177" s="13">
        <f t="shared" si="19"/>
        <v>6.00490401413388E-8</v>
      </c>
      <c r="O177" s="13">
        <v>1</v>
      </c>
    </row>
    <row r="178" spans="4:15" x14ac:dyDescent="0.4">
      <c r="D178" s="6">
        <v>2.1800000000000002</v>
      </c>
      <c r="E178" s="7">
        <f t="shared" si="14"/>
        <v>-0.40163298082715659</v>
      </c>
      <c r="G178">
        <f t="shared" si="15"/>
        <v>4.4368164894235855</v>
      </c>
      <c r="H178" s="10">
        <f t="shared" si="20"/>
        <v>-0.6402029714384877</v>
      </c>
      <c r="I178">
        <f t="shared" si="16"/>
        <v>-7.682435657261852</v>
      </c>
      <c r="K178">
        <f t="shared" si="17"/>
        <v>-0.63994675159977776</v>
      </c>
      <c r="M178">
        <f t="shared" si="18"/>
        <v>-0.63994675159977776</v>
      </c>
      <c r="N178" s="13">
        <f t="shared" si="19"/>
        <v>6.5648605748546035E-8</v>
      </c>
      <c r="O178" s="13">
        <v>1</v>
      </c>
    </row>
    <row r="179" spans="4:15" x14ac:dyDescent="0.4">
      <c r="D179" s="6">
        <v>2.2000000000000002</v>
      </c>
      <c r="E179" s="7">
        <f t="shared" si="14"/>
        <v>-0.39704405984818514</v>
      </c>
      <c r="G179">
        <f t="shared" si="15"/>
        <v>4.4485232382392859</v>
      </c>
      <c r="H179" s="10">
        <f t="shared" si="20"/>
        <v>-0.6328882313980071</v>
      </c>
      <c r="I179">
        <f t="shared" si="16"/>
        <v>-7.5946587767760851</v>
      </c>
      <c r="K179">
        <f t="shared" si="17"/>
        <v>-0.63262123928295699</v>
      </c>
      <c r="M179">
        <f t="shared" si="18"/>
        <v>-0.63262123928295699</v>
      </c>
      <c r="N179" s="13">
        <f t="shared" si="19"/>
        <v>7.1284789498926912E-8</v>
      </c>
      <c r="O179" s="13">
        <v>1</v>
      </c>
    </row>
    <row r="180" spans="4:15" x14ac:dyDescent="0.4">
      <c r="D180" s="6">
        <v>2.2200000000000002</v>
      </c>
      <c r="E180" s="7">
        <f t="shared" si="14"/>
        <v>-0.39250003944044387</v>
      </c>
      <c r="G180">
        <f t="shared" si="15"/>
        <v>4.4602299870549853</v>
      </c>
      <c r="H180" s="10">
        <f t="shared" si="20"/>
        <v>-0.62564506286806754</v>
      </c>
      <c r="I180">
        <f t="shared" si="16"/>
        <v>-7.50774075441681</v>
      </c>
      <c r="K180">
        <f t="shared" si="17"/>
        <v>-0.62536771840062455</v>
      </c>
      <c r="M180">
        <f t="shared" si="18"/>
        <v>-0.62536771840062455</v>
      </c>
      <c r="N180" s="13">
        <f t="shared" si="19"/>
        <v>7.6919953621233477E-8</v>
      </c>
      <c r="O180" s="13">
        <v>1</v>
      </c>
    </row>
    <row r="181" spans="4:15" x14ac:dyDescent="0.4">
      <c r="D181" s="6">
        <v>2.2400000000000002</v>
      </c>
      <c r="E181" s="7">
        <f t="shared" si="14"/>
        <v>-0.38800071587725316</v>
      </c>
      <c r="G181">
        <f t="shared" si="15"/>
        <v>4.4719367358706856</v>
      </c>
      <c r="H181" s="10">
        <f t="shared" si="20"/>
        <v>-0.61847314110834162</v>
      </c>
      <c r="I181">
        <f t="shared" si="16"/>
        <v>-7.421677693300099</v>
      </c>
      <c r="K181">
        <f t="shared" si="17"/>
        <v>-0.61818588486752568</v>
      </c>
      <c r="M181">
        <f t="shared" si="18"/>
        <v>-0.61818588486752568</v>
      </c>
      <c r="N181" s="13">
        <f t="shared" si="19"/>
        <v>8.2516147887703168E-8</v>
      </c>
      <c r="O181" s="13">
        <v>1</v>
      </c>
    </row>
    <row r="182" spans="4:15" x14ac:dyDescent="0.4">
      <c r="D182" s="6">
        <v>2.2599999999999998</v>
      </c>
      <c r="E182" s="7">
        <f t="shared" si="14"/>
        <v>-0.38354587670407847</v>
      </c>
      <c r="G182">
        <f t="shared" si="15"/>
        <v>4.483643484686386</v>
      </c>
      <c r="H182" s="10">
        <f t="shared" si="20"/>
        <v>-0.6113721274663011</v>
      </c>
      <c r="I182">
        <f t="shared" si="16"/>
        <v>-7.3364655295956132</v>
      </c>
      <c r="K182">
        <f t="shared" si="17"/>
        <v>-0.61107541991569148</v>
      </c>
      <c r="M182">
        <f t="shared" si="18"/>
        <v>-0.61107541991569148</v>
      </c>
      <c r="N182" s="13">
        <f t="shared" si="19"/>
        <v>8.8035370588760584E-8</v>
      </c>
      <c r="O182" s="13">
        <v>1</v>
      </c>
    </row>
    <row r="183" spans="4:15" x14ac:dyDescent="0.4">
      <c r="D183" s="6">
        <v>2.2799999999999998</v>
      </c>
      <c r="E183" s="7">
        <f t="shared" si="14"/>
        <v>-0.3791353012201622</v>
      </c>
      <c r="G183">
        <f t="shared" si="15"/>
        <v>4.4953502335020854</v>
      </c>
      <c r="H183" s="10">
        <f t="shared" si="20"/>
        <v>-0.60434167014493856</v>
      </c>
      <c r="I183">
        <f t="shared" si="16"/>
        <v>-7.2521000417392631</v>
      </c>
      <c r="K183">
        <f t="shared" si="17"/>
        <v>-0.60403599085610582</v>
      </c>
      <c r="M183">
        <f t="shared" si="18"/>
        <v>-0.60403599085610582</v>
      </c>
      <c r="N183" s="13">
        <f t="shared" si="19"/>
        <v>9.3439827621288862E-8</v>
      </c>
      <c r="O183" s="13">
        <v>1</v>
      </c>
    </row>
    <row r="184" spans="4:15" x14ac:dyDescent="0.4">
      <c r="D184" s="6">
        <v>2.2999999999999998</v>
      </c>
      <c r="E184" s="7">
        <f t="shared" si="14"/>
        <v>-0.37476876094196504</v>
      </c>
      <c r="G184">
        <f t="shared" si="15"/>
        <v>4.5070569823177857</v>
      </c>
      <c r="H184" s="10">
        <f t="shared" si="20"/>
        <v>-0.59738140494149228</v>
      </c>
      <c r="I184">
        <f t="shared" si="16"/>
        <v>-7.1685768592979073</v>
      </c>
      <c r="K184">
        <f t="shared" si="17"/>
        <v>-0.59706725181268849</v>
      </c>
      <c r="M184">
        <f t="shared" si="18"/>
        <v>-0.59706725181268849</v>
      </c>
      <c r="N184" s="13">
        <f t="shared" si="19"/>
        <v>9.8692188337207312E-8</v>
      </c>
      <c r="O184" s="13">
        <v>1</v>
      </c>
    </row>
    <row r="185" spans="4:15" x14ac:dyDescent="0.4">
      <c r="D185" s="6">
        <v>2.3199999999999998</v>
      </c>
      <c r="E185" s="7">
        <f t="shared" si="14"/>
        <v>-0.37044602004902588</v>
      </c>
      <c r="G185">
        <f t="shared" si="15"/>
        <v>4.5187637311334852</v>
      </c>
      <c r="H185" s="10">
        <f t="shared" si="20"/>
        <v>-0.59049095595814727</v>
      </c>
      <c r="I185">
        <f t="shared" si="16"/>
        <v>-7.0858914714977672</v>
      </c>
      <c r="K185">
        <f t="shared" si="17"/>
        <v>-0.590168844429517</v>
      </c>
      <c r="M185">
        <f t="shared" si="18"/>
        <v>-0.590168844429517</v>
      </c>
      <c r="N185" s="13">
        <f t="shared" si="19"/>
        <v>1.037558368765257E-7</v>
      </c>
      <c r="O185" s="13">
        <v>1</v>
      </c>
    </row>
    <row r="186" spans="4:15" x14ac:dyDescent="0.4">
      <c r="D186" s="6">
        <v>2.34</v>
      </c>
      <c r="E186" s="7">
        <f t="shared" si="14"/>
        <v>-0.36616683581283205</v>
      </c>
      <c r="G186">
        <f t="shared" si="15"/>
        <v>4.5304704799491855</v>
      </c>
      <c r="H186" s="10">
        <f t="shared" si="20"/>
        <v>-0.58366993628565433</v>
      </c>
      <c r="I186">
        <f t="shared" si="16"/>
        <v>-7.004039235427852</v>
      </c>
      <c r="K186">
        <f t="shared" si="17"/>
        <v>-0.5833403985521598</v>
      </c>
      <c r="M186">
        <f t="shared" si="18"/>
        <v>-0.5833403985521598</v>
      </c>
      <c r="N186" s="13">
        <f t="shared" si="19"/>
        <v>1.0859511779671435E-7</v>
      </c>
      <c r="O186" s="13">
        <v>1</v>
      </c>
    </row>
    <row r="187" spans="4:15" x14ac:dyDescent="0.4">
      <c r="D187" s="6">
        <v>2.36</v>
      </c>
      <c r="E187" s="7">
        <f t="shared" si="14"/>
        <v>-0.36193095900927197</v>
      </c>
      <c r="G187">
        <f t="shared" si="15"/>
        <v>4.5421772287648858</v>
      </c>
      <c r="H187" s="10">
        <f t="shared" si="20"/>
        <v>-0.5769179486607795</v>
      </c>
      <c r="I187">
        <f t="shared" si="16"/>
        <v>-6.9230153839293536</v>
      </c>
      <c r="K187">
        <f t="shared" si="17"/>
        <v>-0.57658153288400127</v>
      </c>
      <c r="M187">
        <f t="shared" si="18"/>
        <v>-0.57658153288400127</v>
      </c>
      <c r="N187" s="13">
        <f t="shared" si="19"/>
        <v>1.1317557486530098E-7</v>
      </c>
      <c r="O187" s="13">
        <v>1</v>
      </c>
    </row>
    <row r="188" spans="4:15" x14ac:dyDescent="0.4">
      <c r="D188" s="6">
        <v>2.38</v>
      </c>
      <c r="E188" s="7">
        <f t="shared" si="14"/>
        <v>-0.35773813431522505</v>
      </c>
      <c r="G188">
        <f t="shared" si="15"/>
        <v>4.5538839775805862</v>
      </c>
      <c r="H188" s="10">
        <f t="shared" si="20"/>
        <v>-0.57023458609846878</v>
      </c>
      <c r="I188">
        <f t="shared" si="16"/>
        <v>-6.8428150331816253</v>
      </c>
      <c r="K188">
        <f t="shared" si="17"/>
        <v>-0.56989185561837874</v>
      </c>
      <c r="M188">
        <f t="shared" si="18"/>
        <v>-0.56989185561837874</v>
      </c>
      <c r="N188" s="13">
        <f t="shared" si="19"/>
        <v>1.1746418198274697E-7</v>
      </c>
      <c r="O188" s="13">
        <v>1</v>
      </c>
    </row>
    <row r="189" spans="4:15" x14ac:dyDescent="0.4">
      <c r="D189" s="6">
        <v>2.4</v>
      </c>
      <c r="E189" s="7">
        <f t="shared" si="14"/>
        <v>-0.35358810068982471</v>
      </c>
      <c r="G189">
        <f t="shared" si="15"/>
        <v>4.5655907263962865</v>
      </c>
      <c r="H189" s="10">
        <f t="shared" si="20"/>
        <v>-0.56361943249958069</v>
      </c>
      <c r="I189">
        <f t="shared" si="16"/>
        <v>-6.7634331899949682</v>
      </c>
      <c r="K189">
        <f t="shared" si="17"/>
        <v>-0.56327096504734109</v>
      </c>
      <c r="M189">
        <f t="shared" si="18"/>
        <v>-0.56327096504734109</v>
      </c>
      <c r="N189" s="13">
        <f t="shared" si="19"/>
        <v>1.2142956527035656E-7</v>
      </c>
      <c r="O189" s="13">
        <v>1</v>
      </c>
    </row>
    <row r="190" spans="4:15" x14ac:dyDescent="0.4">
      <c r="D190" s="6">
        <v>2.42</v>
      </c>
      <c r="E190" s="7">
        <f t="shared" si="14"/>
        <v>-0.34948059174091606</v>
      </c>
      <c r="G190">
        <f t="shared" si="15"/>
        <v>4.5772974752119859</v>
      </c>
      <c r="H190" s="10">
        <f t="shared" si="20"/>
        <v>-0.55707206323502023</v>
      </c>
      <c r="I190">
        <f t="shared" si="16"/>
        <v>-6.6848647588202432</v>
      </c>
      <c r="K190">
        <f t="shared" si="17"/>
        <v>-0.55671845014781207</v>
      </c>
      <c r="M190">
        <f t="shared" si="18"/>
        <v>-0.55671845014781207</v>
      </c>
      <c r="N190" s="13">
        <f t="shared" si="19"/>
        <v>1.2504221544488577E-7</v>
      </c>
      <c r="O190" s="13">
        <v>1</v>
      </c>
    </row>
    <row r="191" spans="4:15" x14ac:dyDescent="0.4">
      <c r="D191" s="6">
        <v>2.44</v>
      </c>
      <c r="E191" s="7">
        <f t="shared" si="14"/>
        <v>-0.34541533607720998</v>
      </c>
      <c r="G191">
        <f t="shared" si="15"/>
        <v>4.5890042240276863</v>
      </c>
      <c r="H191" s="10">
        <f t="shared" si="20"/>
        <v>-0.55059204570707265</v>
      </c>
      <c r="I191">
        <f t="shared" si="16"/>
        <v>-6.6071045484848714</v>
      </c>
      <c r="K191">
        <f t="shared" si="17"/>
        <v>-0.55023389114590715</v>
      </c>
      <c r="M191">
        <f t="shared" si="18"/>
        <v>-0.55023389114590715</v>
      </c>
      <c r="N191" s="13">
        <f t="shared" si="19"/>
        <v>1.2827468968365359E-7</v>
      </c>
      <c r="O191" s="13">
        <v>1</v>
      </c>
    </row>
    <row r="192" spans="4:15" x14ac:dyDescent="0.4">
      <c r="D192" s="6">
        <v>2.46</v>
      </c>
      <c r="E192" s="7">
        <f t="shared" si="14"/>
        <v>-0.34139205764662284</v>
      </c>
      <c r="G192">
        <f t="shared" si="15"/>
        <v>4.6007109728433857</v>
      </c>
      <c r="H192" s="10">
        <f t="shared" si="20"/>
        <v>-0.54417893988871691</v>
      </c>
      <c r="I192">
        <f t="shared" si="16"/>
        <v>-6.5301472786646029</v>
      </c>
      <c r="K192">
        <f t="shared" si="17"/>
        <v>-0.54381686006014329</v>
      </c>
      <c r="M192">
        <f t="shared" si="18"/>
        <v>-0.54381686006014329</v>
      </c>
      <c r="N192" s="13">
        <f t="shared" si="19"/>
        <v>1.3110180225989753E-7</v>
      </c>
      <c r="O192" s="13">
        <v>1</v>
      </c>
    </row>
    <row r="193" spans="4:15" x14ac:dyDescent="0.4">
      <c r="D193" s="6">
        <v>2.48</v>
      </c>
      <c r="E193" s="7">
        <f t="shared" si="14"/>
        <v>-0.3374104760612725</v>
      </c>
      <c r="G193">
        <f t="shared" si="15"/>
        <v>4.612417721659086</v>
      </c>
      <c r="H193" s="10">
        <f t="shared" si="20"/>
        <v>-0.53783229884166839</v>
      </c>
      <c r="I193">
        <f t="shared" si="16"/>
        <v>-6.4539875861000207</v>
      </c>
      <c r="K193">
        <f t="shared" si="17"/>
        <v>-0.53746692122423745</v>
      </c>
      <c r="M193">
        <f t="shared" si="18"/>
        <v>-0.53746692122423745</v>
      </c>
      <c r="N193" s="13">
        <f t="shared" si="19"/>
        <v>1.3350080331951017E-7</v>
      </c>
      <c r="O193" s="13">
        <v>1</v>
      </c>
    </row>
    <row r="194" spans="4:15" x14ac:dyDescent="0.4">
      <c r="D194" s="6">
        <v>2.5</v>
      </c>
      <c r="E194" s="7">
        <f t="shared" si="14"/>
        <v>-0.3334703069095889</v>
      </c>
      <c r="G194">
        <f t="shared" si="15"/>
        <v>4.6241244704747864</v>
      </c>
      <c r="H194" s="10">
        <f t="shared" si="20"/>
        <v>-0.53155166921388464</v>
      </c>
      <c r="I194">
        <f t="shared" si="16"/>
        <v>-6.3786200305666156</v>
      </c>
      <c r="K194">
        <f t="shared" si="17"/>
        <v>-0.53118363179018868</v>
      </c>
      <c r="M194">
        <f t="shared" si="18"/>
        <v>-0.53118363179018868</v>
      </c>
      <c r="N194" s="13">
        <f t="shared" si="19"/>
        <v>1.3545154524075586E-7</v>
      </c>
      <c r="O194" s="13">
        <v>1</v>
      </c>
    </row>
    <row r="195" spans="4:15" x14ac:dyDescent="0.4">
      <c r="D195" s="6">
        <v>2.52</v>
      </c>
      <c r="E195" s="7">
        <f t="shared" si="14"/>
        <v>-0.32957126205598058</v>
      </c>
      <c r="G195">
        <f t="shared" si="15"/>
        <v>4.6358312192904867</v>
      </c>
      <c r="H195" s="10">
        <f t="shared" si="20"/>
        <v>-0.52533659171723301</v>
      </c>
      <c r="I195">
        <f t="shared" si="16"/>
        <v>-6.3040391006067962</v>
      </c>
      <c r="K195">
        <f t="shared" si="17"/>
        <v>-0.52496654221229866</v>
      </c>
      <c r="M195">
        <f t="shared" si="18"/>
        <v>-0.52496654221229866</v>
      </c>
      <c r="N195" s="13">
        <f t="shared" si="19"/>
        <v>1.369366361021616E-7</v>
      </c>
      <c r="O195" s="13">
        <v>1</v>
      </c>
    </row>
    <row r="196" spans="4:15" x14ac:dyDescent="0.4">
      <c r="D196" s="6">
        <v>2.54</v>
      </c>
      <c r="E196" s="7">
        <f t="shared" si="14"/>
        <v>-0.32571304992848688</v>
      </c>
      <c r="G196">
        <f t="shared" si="15"/>
        <v>4.647537968106187</v>
      </c>
      <c r="H196" s="10">
        <f t="shared" si="20"/>
        <v>-0.51918660158600805</v>
      </c>
      <c r="I196">
        <f t="shared" si="16"/>
        <v>-6.2302392190320965</v>
      </c>
      <c r="K196">
        <f t="shared" si="17"/>
        <v>-0.51881519671277176</v>
      </c>
      <c r="M196">
        <f t="shared" si="18"/>
        <v>-0.51881519671277176</v>
      </c>
      <c r="N196" s="13">
        <f t="shared" si="19"/>
        <v>1.3794157986365773E-7</v>
      </c>
      <c r="O196" s="13">
        <v>1</v>
      </c>
    </row>
    <row r="197" spans="4:15" x14ac:dyDescent="0.4">
      <c r="D197" s="6">
        <v>2.56</v>
      </c>
      <c r="E197" s="7">
        <f t="shared" si="14"/>
        <v>-0.32189537579482935</v>
      </c>
      <c r="G197">
        <f t="shared" si="15"/>
        <v>4.6592447169218865</v>
      </c>
      <c r="H197" s="10">
        <f t="shared" si="20"/>
        <v>-0.51310122901695809</v>
      </c>
      <c r="I197">
        <f t="shared" si="16"/>
        <v>-6.1572147482034971</v>
      </c>
      <c r="K197">
        <f t="shared" si="17"/>
        <v>-0.51272913372951856</v>
      </c>
      <c r="M197">
        <f t="shared" si="18"/>
        <v>-0.51272913372951856</v>
      </c>
      <c r="N197" s="13">
        <f t="shared" si="19"/>
        <v>1.3845490293470895E-7</v>
      </c>
      <c r="O197" s="13">
        <v>1</v>
      </c>
    </row>
    <row r="198" spans="4:15" x14ac:dyDescent="0.4">
      <c r="D198" s="6">
        <v>2.58</v>
      </c>
      <c r="E198" s="7">
        <f t="shared" si="14"/>
        <v>-0.31811794202726473</v>
      </c>
      <c r="G198">
        <f t="shared" si="15"/>
        <v>4.6709514657375868</v>
      </c>
      <c r="H198" s="10">
        <f t="shared" si="20"/>
        <v>-0.50707999959146</v>
      </c>
      <c r="I198">
        <f t="shared" si="16"/>
        <v>-6.0849599950975204</v>
      </c>
      <c r="K198">
        <f t="shared" si="17"/>
        <v>-0.50670788634675779</v>
      </c>
      <c r="M198">
        <f t="shared" si="18"/>
        <v>-0.50670788634675779</v>
      </c>
      <c r="N198" s="13">
        <f t="shared" si="19"/>
        <v>1.3846826688280697E-7</v>
      </c>
      <c r="O198" s="13">
        <v>1</v>
      </c>
    </row>
    <row r="199" spans="4:15" x14ac:dyDescent="0.4">
      <c r="D199" s="6">
        <v>2.6</v>
      </c>
      <c r="E199" s="7">
        <f t="shared" si="14"/>
        <v>-0.31438044835662671</v>
      </c>
      <c r="G199">
        <f t="shared" si="15"/>
        <v>4.6826582145532871</v>
      </c>
      <c r="H199" s="10">
        <f t="shared" si="20"/>
        <v>-0.50112243468046302</v>
      </c>
      <c r="I199">
        <f t="shared" si="16"/>
        <v>-6.0134692161655563</v>
      </c>
      <c r="K199">
        <f t="shared" si="17"/>
        <v>-0.50075098270900154</v>
      </c>
      <c r="M199">
        <f t="shared" si="18"/>
        <v>-0.50075098270900154</v>
      </c>
      <c r="N199" s="13">
        <f t="shared" si="19"/>
        <v>1.3797656710262718E-7</v>
      </c>
      <c r="O199" s="13">
        <v>1</v>
      </c>
    </row>
    <row r="200" spans="4:15" x14ac:dyDescent="0.4">
      <c r="D200" s="6">
        <v>2.62</v>
      </c>
      <c r="E200" s="7">
        <f t="shared" si="14"/>
        <v>-0.31068259211593552</v>
      </c>
      <c r="G200">
        <f t="shared" si="15"/>
        <v>4.6943649633689875</v>
      </c>
      <c r="H200" s="10">
        <f t="shared" si="20"/>
        <v>-0.49522805183280122</v>
      </c>
      <c r="I200">
        <f t="shared" si="16"/>
        <v>-5.9427366219936149</v>
      </c>
      <c r="K200">
        <f t="shared" si="17"/>
        <v>-0.49485794641898007</v>
      </c>
      <c r="M200">
        <f t="shared" si="18"/>
        <v>-0.49485794641898007</v>
      </c>
      <c r="N200" s="13">
        <f t="shared" si="19"/>
        <v>1.3697801733972727E-7</v>
      </c>
      <c r="O200" s="13">
        <v>1</v>
      </c>
    </row>
    <row r="201" spans="4:15" x14ac:dyDescent="0.4">
      <c r="D201" s="6">
        <v>2.64</v>
      </c>
      <c r="E201" s="7">
        <f t="shared" si="14"/>
        <v>-0.3070240684739351</v>
      </c>
      <c r="G201">
        <f t="shared" si="15"/>
        <v>4.7060717121846869</v>
      </c>
      <c r="H201" s="10">
        <f t="shared" si="20"/>
        <v>-0.48939636514745261</v>
      </c>
      <c r="I201">
        <f t="shared" si="16"/>
        <v>-5.872756381769431</v>
      </c>
      <c r="K201">
        <f t="shared" si="17"/>
        <v>-0.48902829692005245</v>
      </c>
      <c r="M201">
        <f t="shared" si="18"/>
        <v>-0.48902829692005245</v>
      </c>
      <c r="N201" s="13">
        <f t="shared" si="19"/>
        <v>1.3547422002149107E-7</v>
      </c>
      <c r="O201" s="13">
        <v>1</v>
      </c>
    </row>
    <row r="202" spans="4:15" x14ac:dyDescent="0.4">
      <c r="D202" s="6">
        <v>2.66</v>
      </c>
      <c r="E202" s="7">
        <f t="shared" si="14"/>
        <v>-0.30340457065891469</v>
      </c>
      <c r="G202">
        <f t="shared" si="15"/>
        <v>4.7177784610003872</v>
      </c>
      <c r="H202" s="10">
        <f t="shared" si="20"/>
        <v>-0.48362688563031003</v>
      </c>
      <c r="I202">
        <f t="shared" si="16"/>
        <v>-5.8035226275637202</v>
      </c>
      <c r="K202">
        <f t="shared" si="17"/>
        <v>-0.48326154986362868</v>
      </c>
      <c r="M202">
        <f t="shared" si="18"/>
        <v>-0.48326154986362868</v>
      </c>
      <c r="N202" s="13">
        <f t="shared" si="19"/>
        <v>1.3347022241665106E-7</v>
      </c>
      <c r="O202" s="13">
        <v>1</v>
      </c>
    </row>
    <row r="203" spans="4:15" x14ac:dyDescent="0.4">
      <c r="D203" s="6">
        <v>2.68</v>
      </c>
      <c r="E203" s="7">
        <f t="shared" si="14"/>
        <v>-0.29982379017315142</v>
      </c>
      <c r="G203">
        <f t="shared" si="15"/>
        <v>4.7294852098160867</v>
      </c>
      <c r="H203" s="10">
        <f t="shared" si="20"/>
        <v>-0.47791912153600347</v>
      </c>
      <c r="I203">
        <f t="shared" si="16"/>
        <v>-5.7350294584320416</v>
      </c>
      <c r="K203">
        <f t="shared" si="17"/>
        <v>-0.47755721746211449</v>
      </c>
      <c r="M203">
        <f t="shared" si="18"/>
        <v>-0.47755721746211449</v>
      </c>
      <c r="N203" s="13">
        <f t="shared" si="19"/>
        <v>1.3097455869743632E-7</v>
      </c>
      <c r="O203" s="13">
        <v>1</v>
      </c>
    </row>
    <row r="204" spans="4:15" x14ac:dyDescent="0.4">
      <c r="D204" s="6">
        <v>2.7</v>
      </c>
      <c r="E204" s="7">
        <f t="shared" si="14"/>
        <v>-0.2962814169983079</v>
      </c>
      <c r="G204">
        <f t="shared" si="15"/>
        <v>4.741191958631787</v>
      </c>
      <c r="H204" s="10">
        <f t="shared" si="20"/>
        <v>-0.47227257869530281</v>
      </c>
      <c r="I204">
        <f t="shared" si="16"/>
        <v>-5.6672709443436338</v>
      </c>
      <c r="K204">
        <f t="shared" si="17"/>
        <v>-0.47191480882786091</v>
      </c>
      <c r="M204">
        <f t="shared" si="18"/>
        <v>-0.47191480882786091</v>
      </c>
      <c r="N204" s="13">
        <f t="shared" si="19"/>
        <v>1.2799927804939746E-7</v>
      </c>
      <c r="O204" s="13">
        <v>1</v>
      </c>
    </row>
    <row r="205" spans="4:15" x14ac:dyDescent="0.4">
      <c r="D205" s="6">
        <v>2.72</v>
      </c>
      <c r="E205" s="7">
        <f t="shared" si="14"/>
        <v>-0.29277713979210052</v>
      </c>
      <c r="G205">
        <f t="shared" si="15"/>
        <v>4.7528987074474873</v>
      </c>
      <c r="H205" s="10">
        <f t="shared" si="20"/>
        <v>-0.46668676082860822</v>
      </c>
      <c r="I205">
        <f t="shared" si="16"/>
        <v>-5.6002411299432984</v>
      </c>
      <c r="K205">
        <f t="shared" si="17"/>
        <v>-0.46633383029860886</v>
      </c>
      <c r="M205">
        <f t="shared" si="18"/>
        <v>-0.46633383029860886</v>
      </c>
      <c r="N205" s="13">
        <f t="shared" si="19"/>
        <v>1.2455995900562298E-7</v>
      </c>
      <c r="O205" s="13">
        <v>1</v>
      </c>
    </row>
    <row r="206" spans="4:15" x14ac:dyDescent="0.4">
      <c r="D206" s="6">
        <v>2.74</v>
      </c>
      <c r="E206" s="7">
        <f t="shared" si="14"/>
        <v>-0.28931064607654949</v>
      </c>
      <c r="G206">
        <f t="shared" si="15"/>
        <v>4.7646054562631877</v>
      </c>
      <c r="H206" s="10">
        <f t="shared" si="20"/>
        <v>-0.4611611698460199</v>
      </c>
      <c r="I206">
        <f t="shared" si="16"/>
        <v>-5.5339340381522391</v>
      </c>
      <c r="K206">
        <f t="shared" si="17"/>
        <v>-0.46081378574987814</v>
      </c>
      <c r="M206">
        <f t="shared" si="18"/>
        <v>-0.46081378574987814</v>
      </c>
      <c r="N206" s="13">
        <f t="shared" si="19"/>
        <v>1.2067571025223267E-7</v>
      </c>
      <c r="O206" s="13">
        <v>1</v>
      </c>
    </row>
    <row r="207" spans="4:15" x14ac:dyDescent="0.4">
      <c r="D207" s="6">
        <v>2.76</v>
      </c>
      <c r="E207" s="7">
        <f t="shared" si="14"/>
        <v>-0.28588162241810894</v>
      </c>
      <c r="G207">
        <f t="shared" si="15"/>
        <v>4.7763122050788871</v>
      </c>
      <c r="H207" s="10">
        <f t="shared" si="20"/>
        <v>-0.45569530613446574</v>
      </c>
      <c r="I207">
        <f t="shared" si="16"/>
        <v>-5.4683436736135889</v>
      </c>
      <c r="K207">
        <f t="shared" si="17"/>
        <v>-0.45535417689475183</v>
      </c>
      <c r="M207">
        <f t="shared" si="18"/>
        <v>-0.45535417689475183</v>
      </c>
      <c r="N207" s="13">
        <f t="shared" si="19"/>
        <v>1.1636915818779093E-7</v>
      </c>
      <c r="O207" s="13">
        <v>1</v>
      </c>
    </row>
    <row r="208" spans="4:15" x14ac:dyDescent="0.4">
      <c r="D208" s="6">
        <v>2.78</v>
      </c>
      <c r="E208" s="7">
        <f t="shared" si="14"/>
        <v>-0.28248975459996523</v>
      </c>
      <c r="G208">
        <f t="shared" si="15"/>
        <v>4.7880189538945874</v>
      </c>
      <c r="H208" s="10">
        <f t="shared" si="20"/>
        <v>-0.45028866883234459</v>
      </c>
      <c r="I208">
        <f t="shared" si="16"/>
        <v>-5.4034640259881348</v>
      </c>
      <c r="K208">
        <f t="shared" si="17"/>
        <v>-0.44995450357148403</v>
      </c>
      <c r="M208">
        <f t="shared" si="18"/>
        <v>-0.44995450357148403</v>
      </c>
      <c r="N208" s="13">
        <f t="shared" si="19"/>
        <v>1.1166642156600128E-7</v>
      </c>
      <c r="O208" s="13">
        <v>1</v>
      </c>
    </row>
    <row r="209" spans="4:15" x14ac:dyDescent="0.4">
      <c r="D209" s="6">
        <v>2.8</v>
      </c>
      <c r="E209" s="7">
        <f t="shared" si="14"/>
        <v>-0.27913472778678455</v>
      </c>
      <c r="G209">
        <f t="shared" si="15"/>
        <v>4.7997257027102878</v>
      </c>
      <c r="H209" s="10">
        <f t="shared" si="20"/>
        <v>-0.44494075609213457</v>
      </c>
      <c r="I209">
        <f t="shared" si="16"/>
        <v>-5.3392890731056148</v>
      </c>
      <c r="K209">
        <f t="shared" si="17"/>
        <v>-0.44461426401935478</v>
      </c>
      <c r="M209">
        <f t="shared" si="18"/>
        <v>-0.44461426401935478</v>
      </c>
      <c r="N209" s="13">
        <f t="shared" si="19"/>
        <v>1.0659707358804614E-7</v>
      </c>
      <c r="O209" s="13">
        <v>1</v>
      </c>
    </row>
    <row r="210" spans="4:15" x14ac:dyDescent="0.4">
      <c r="D210" s="6">
        <v>2.82</v>
      </c>
      <c r="E210" s="7">
        <f t="shared" si="14"/>
        <v>-0.27581622668217914</v>
      </c>
      <c r="G210">
        <f t="shared" si="15"/>
        <v>4.8114324515259872</v>
      </c>
      <c r="H210" s="10">
        <f t="shared" si="20"/>
        <v>-0.43965106533139353</v>
      </c>
      <c r="I210">
        <f t="shared" si="16"/>
        <v>-5.2758127839767219</v>
      </c>
      <c r="K210">
        <f t="shared" si="17"/>
        <v>-0.43933295514316578</v>
      </c>
      <c r="M210">
        <f t="shared" si="18"/>
        <v>-0.43933295514316578</v>
      </c>
      <c r="N210" s="13">
        <f t="shared" si="19"/>
        <v>1.0119409185429408E-7</v>
      </c>
      <c r="O210" s="13">
        <v>1</v>
      </c>
    </row>
    <row r="211" spans="4:15" x14ac:dyDescent="0.4">
      <c r="D211" s="6">
        <v>2.84</v>
      </c>
      <c r="E211" s="7">
        <f t="shared" ref="E211:E274" si="21">-(1+D211+$E$5*D211^3)*EXP(-D211)</f>
        <v>-0.27253393567915429</v>
      </c>
      <c r="G211">
        <f t="shared" ref="G211:G274" si="22">$E$11*(D211/$E$12+1)</f>
        <v>4.8231392003416875</v>
      </c>
      <c r="H211" s="10">
        <f t="shared" si="20"/>
        <v>-0.43441909347257202</v>
      </c>
      <c r="I211">
        <f t="shared" si="16"/>
        <v>-5.2130291216708642</v>
      </c>
      <c r="K211">
        <f t="shared" si="17"/>
        <v>-0.43411007276677493</v>
      </c>
      <c r="M211">
        <f t="shared" si="18"/>
        <v>-0.43411007276677493</v>
      </c>
      <c r="N211" s="13">
        <f t="shared" si="19"/>
        <v>9.5493796611325869E-8</v>
      </c>
      <c r="O211" s="13">
        <v>1</v>
      </c>
    </row>
    <row r="212" spans="4:15" x14ac:dyDescent="0.4">
      <c r="D212" s="6">
        <v>2.86</v>
      </c>
      <c r="E212" s="7">
        <f t="shared" si="21"/>
        <v>-0.26928753900378921</v>
      </c>
      <c r="G212">
        <f t="shared" si="22"/>
        <v>4.8348459491573879</v>
      </c>
      <c r="H212" s="10">
        <f t="shared" si="20"/>
        <v>-0.42924433717204002</v>
      </c>
      <c r="I212">
        <f t="shared" ref="I212:I275" si="23">H212*$E$6</f>
        <v>-5.1509320460644803</v>
      </c>
      <c r="K212">
        <f t="shared" ref="K212:K275" si="24">($L$9/2)*$L$6*EXP(-$L$4*(G212/$L$10-1))+($L$9/2)*$L$6*EXP(-$L$4*(($H$4/$E$4)*G212/$L$10-1))+($L$9/2)*$L$6*EXP(-$L$4*(SQRT(4/3+$H$11^2/4)*($H$4/$E$4)*G212/$L$10-1))+2*$L$6*EXP(-$L$4*(($H$5/$E$4)*G212/$L$10-1))-SQRT(($L$9/2)*$L$7^2*EXP(-2*$L$5*(G212/$L$10-1))+($L$9/2)*$L$7^2*EXP(-2*$L$5*(($H$4/$E$4)*G212/$L$10-1))+($L$9/2)*$L$7^2*EXP(-2*$L$5*(SQRT(4/3+$H$11^2/4)*($H$4/$E$4)*G212/$L$10-1))+2*$L$7^2*EXP(-2*$L$5*(($H$5/$E$4)*G212/$L$10-1)))</f>
        <v>-0.4289451118760455</v>
      </c>
      <c r="M212">
        <f t="shared" ref="M212:M275" si="25">($L$9/2)*$O$6*EXP(-$O$4*(G212/$L$10-1))+($L$9/2)*$O$6*EXP(-$O$4*(($H$4/$E$4)*G212/$L$10-1))+($L$9/2)*$O$6*EXP(-$O$4*(SQRT(4/3+$H$11^2/4)*($H$4/$E$4)*G212/$L$10-1))+2*$O$6*EXP(-$O$4*(($H$5/$E$4)*G212/$L$10-1))-SQRT(($L$9/2)*$O$7^2*EXP(-2*$O$5*(G212/$L$10-1))+($L$9/2)*$O$7^2*EXP(-2*$O$5*(($H$4/$E$4)*G212/$L$10-1))+($L$9/2)*$O$7^2*EXP(-2*$O$5*(SQRT(4/3+$H$11^2/4)*($H$4/$E$4)*G212/$L$10-1))+2*$O$7^2*EXP(-2*$O$5*(($H$5/$E$4)*G212/$L$10-1)))</f>
        <v>-0.4289451118760455</v>
      </c>
      <c r="N212" s="13">
        <f t="shared" ref="N212:N275" si="26">(M212-H212)^2*O212</f>
        <v>8.953577776300855E-8</v>
      </c>
      <c r="O212" s="13">
        <v>1</v>
      </c>
    </row>
    <row r="213" spans="4:15" x14ac:dyDescent="0.4">
      <c r="D213" s="6">
        <v>2.88</v>
      </c>
      <c r="E213" s="7">
        <f t="shared" si="21"/>
        <v>-0.26607672085239603</v>
      </c>
      <c r="G213">
        <f t="shared" si="22"/>
        <v>4.8465526979730882</v>
      </c>
      <c r="H213" s="10">
        <f t="shared" ref="H213:H276" si="27">-(-$B$4)*(1+D213+$E$5*D213^3)*EXP(-D213)</f>
        <v>-0.42412629303871929</v>
      </c>
      <c r="I213">
        <f t="shared" si="23"/>
        <v>-5.0895155164646315</v>
      </c>
      <c r="K213">
        <f t="shared" si="24"/>
        <v>-0.4238375668515737</v>
      </c>
      <c r="M213">
        <f t="shared" si="25"/>
        <v>-0.4238375668515737</v>
      </c>
      <c r="N213" s="13">
        <f t="shared" si="26"/>
        <v>8.3362811143632415E-8</v>
      </c>
      <c r="O213" s="13">
        <v>1</v>
      </c>
    </row>
    <row r="214" spans="4:15" x14ac:dyDescent="0.4">
      <c r="D214" s="6">
        <v>2.9</v>
      </c>
      <c r="E214" s="7">
        <f t="shared" si="21"/>
        <v>-0.26290116552239401</v>
      </c>
      <c r="G214">
        <f t="shared" si="22"/>
        <v>4.8582594467887876</v>
      </c>
      <c r="H214" s="10">
        <f t="shared" si="27"/>
        <v>-0.41906445784269603</v>
      </c>
      <c r="I214">
        <f t="shared" si="23"/>
        <v>-5.0287734941123521</v>
      </c>
      <c r="K214">
        <f t="shared" si="24"/>
        <v>-0.41878693169155001</v>
      </c>
      <c r="M214">
        <f t="shared" si="25"/>
        <v>-0.41878693169155001</v>
      </c>
      <c r="N214" s="13">
        <f t="shared" si="26"/>
        <v>7.7020764569919398E-8</v>
      </c>
      <c r="O214" s="13">
        <v>1</v>
      </c>
    </row>
    <row r="215" spans="4:15" x14ac:dyDescent="0.4">
      <c r="D215" s="6">
        <v>2.92</v>
      </c>
      <c r="E215" s="7">
        <f t="shared" si="21"/>
        <v>-0.25976055753712768</v>
      </c>
      <c r="G215">
        <f t="shared" si="22"/>
        <v>4.8699661956044871</v>
      </c>
      <c r="H215" s="10">
        <f t="shared" si="27"/>
        <v>-0.41405832871418152</v>
      </c>
      <c r="I215">
        <f t="shared" si="23"/>
        <v>-4.9686999445701785</v>
      </c>
      <c r="K215">
        <f t="shared" si="24"/>
        <v>-0.41379270022509418</v>
      </c>
      <c r="M215">
        <f t="shared" si="25"/>
        <v>-0.41379270022509418</v>
      </c>
      <c r="N215" s="13">
        <f t="shared" si="26"/>
        <v>7.0558494214825192E-8</v>
      </c>
      <c r="O215" s="13">
        <v>1</v>
      </c>
    </row>
    <row r="216" spans="4:15" x14ac:dyDescent="0.4">
      <c r="D216" s="6">
        <v>2.94</v>
      </c>
      <c r="E216" s="7">
        <f t="shared" si="21"/>
        <v>-0.25665458176485018</v>
      </c>
      <c r="G216">
        <f t="shared" si="22"/>
        <v>4.8816729444201874</v>
      </c>
      <c r="H216" s="10">
        <f t="shared" si="27"/>
        <v>-0.40910740333317119</v>
      </c>
      <c r="I216">
        <f t="shared" si="23"/>
        <v>-4.9092888399980543</v>
      </c>
      <c r="K216">
        <f t="shared" si="24"/>
        <v>-0.40885436631639771</v>
      </c>
      <c r="M216">
        <f t="shared" si="25"/>
        <v>-0.40885436631639771</v>
      </c>
      <c r="N216" s="13">
        <f t="shared" si="26"/>
        <v>6.4027731857623916E-8</v>
      </c>
      <c r="O216" s="13">
        <v>1</v>
      </c>
    </row>
    <row r="217" spans="4:15" x14ac:dyDescent="0.4">
      <c r="D217" s="6">
        <v>2.96</v>
      </c>
      <c r="E217" s="7">
        <f t="shared" si="21"/>
        <v>-0.25358292353208539</v>
      </c>
      <c r="G217">
        <f t="shared" si="22"/>
        <v>4.8933796932358877</v>
      </c>
      <c r="H217" s="10">
        <f t="shared" si="27"/>
        <v>-0.40421118011014412</v>
      </c>
      <c r="I217">
        <f t="shared" si="23"/>
        <v>-4.850534161321729</v>
      </c>
      <c r="K217">
        <f t="shared" si="24"/>
        <v>-0.4039714240599912</v>
      </c>
      <c r="M217">
        <f t="shared" si="25"/>
        <v>-0.4039714240599912</v>
      </c>
      <c r="N217" s="13">
        <f t="shared" si="26"/>
        <v>5.7482963584928161E-8</v>
      </c>
      <c r="O217" s="13">
        <v>1</v>
      </c>
    </row>
    <row r="218" spans="4:15" x14ac:dyDescent="0.4">
      <c r="D218" s="6">
        <v>2.98</v>
      </c>
      <c r="E218" s="7">
        <f t="shared" si="21"/>
        <v>-0.25054526873157651</v>
      </c>
      <c r="G218">
        <f t="shared" si="22"/>
        <v>4.9050864420515881</v>
      </c>
      <c r="H218" s="10">
        <f t="shared" si="27"/>
        <v>-0.39936915835813291</v>
      </c>
      <c r="I218">
        <f t="shared" si="23"/>
        <v>-4.792429900297595</v>
      </c>
      <c r="K218">
        <f t="shared" si="24"/>
        <v>-0.39914336796744665</v>
      </c>
      <c r="M218">
        <f t="shared" si="25"/>
        <v>-0.39914336796744665</v>
      </c>
      <c r="N218" s="13">
        <f t="shared" si="26"/>
        <v>5.0981300526256006E-8</v>
      </c>
      <c r="O218" s="13">
        <v>1</v>
      </c>
    </row>
    <row r="219" spans="4:15" x14ac:dyDescent="0.4">
      <c r="D219" s="6">
        <v>3</v>
      </c>
      <c r="E219" s="7">
        <f t="shared" si="21"/>
        <v>-0.2475413039250195</v>
      </c>
      <c r="G219">
        <f t="shared" si="22"/>
        <v>4.9167931908672884</v>
      </c>
      <c r="H219" s="10">
        <f t="shared" si="27"/>
        <v>-0.39458083845648112</v>
      </c>
      <c r="I219">
        <f t="shared" si="23"/>
        <v>-4.7349700614777737</v>
      </c>
      <c r="K219">
        <f t="shared" si="24"/>
        <v>-0.39436969314581388</v>
      </c>
      <c r="M219">
        <f t="shared" si="25"/>
        <v>-0.39436969314581388</v>
      </c>
      <c r="N219" s="13">
        <f t="shared" si="26"/>
        <v>4.4582342216764385E-8</v>
      </c>
      <c r="O219" s="13">
        <v>1</v>
      </c>
    </row>
    <row r="220" spans="4:15" x14ac:dyDescent="0.4">
      <c r="D220" s="6">
        <v>3.02</v>
      </c>
      <c r="E220" s="7">
        <f t="shared" si="21"/>
        <v>-0.24457071644077683</v>
      </c>
      <c r="G220">
        <f t="shared" si="22"/>
        <v>4.9284999396829878</v>
      </c>
      <c r="H220" s="10">
        <f t="shared" si="27"/>
        <v>-0.38984572200659828</v>
      </c>
      <c r="I220">
        <f t="shared" si="23"/>
        <v>-4.6781486640791794</v>
      </c>
      <c r="K220">
        <f t="shared" si="24"/>
        <v>-0.38964989546808226</v>
      </c>
      <c r="M220">
        <f t="shared" si="25"/>
        <v>-0.38964989546808226</v>
      </c>
      <c r="N220" s="13">
        <f t="shared" si="26"/>
        <v>3.8348033187166112E-8</v>
      </c>
      <c r="O220" s="13">
        <v>1</v>
      </c>
    </row>
    <row r="221" spans="4:15" x14ac:dyDescent="0.4">
      <c r="D221" s="6">
        <v>3.04</v>
      </c>
      <c r="E221" s="7">
        <f t="shared" si="21"/>
        <v>-0.24163319446675582</v>
      </c>
      <c r="G221">
        <f t="shared" si="22"/>
        <v>4.9402066884986882</v>
      </c>
      <c r="H221" s="10">
        <f t="shared" si="27"/>
        <v>-0.3851633119800088</v>
      </c>
      <c r="I221">
        <f t="shared" si="23"/>
        <v>-4.6219597437601054</v>
      </c>
      <c r="K221">
        <f t="shared" si="24"/>
        <v>-0.38498347173594555</v>
      </c>
      <c r="M221">
        <f t="shared" si="25"/>
        <v>-0.38498347173594555</v>
      </c>
      <c r="N221" s="13">
        <f t="shared" si="26"/>
        <v>3.2342513384731584E-8</v>
      </c>
      <c r="O221" s="13">
        <v>1</v>
      </c>
    </row>
    <row r="222" spans="4:15" x14ac:dyDescent="0.4">
      <c r="D222" s="6">
        <v>3.06</v>
      </c>
      <c r="E222" s="7">
        <f t="shared" si="21"/>
        <v>-0.23872842713863443</v>
      </c>
      <c r="G222">
        <f t="shared" si="22"/>
        <v>4.9519134373143885</v>
      </c>
      <c r="H222" s="10">
        <f t="shared" si="27"/>
        <v>-0.38053311285898328</v>
      </c>
      <c r="I222">
        <f t="shared" si="23"/>
        <v>-4.5663973543077994</v>
      </c>
      <c r="K222">
        <f t="shared" si="24"/>
        <v>-0.38036991983514234</v>
      </c>
      <c r="M222">
        <f t="shared" si="25"/>
        <v>-0.38036991983514234</v>
      </c>
      <c r="N222" s="13">
        <f t="shared" si="26"/>
        <v>2.6631963030348027E-8</v>
      </c>
      <c r="O222" s="13">
        <v>1</v>
      </c>
    </row>
    <row r="223" spans="4:15" x14ac:dyDescent="0.4">
      <c r="D223" s="6">
        <v>3.08</v>
      </c>
      <c r="E223" s="7">
        <f t="shared" si="21"/>
        <v>-0.23585610462360701</v>
      </c>
      <c r="G223">
        <f t="shared" si="22"/>
        <v>4.9636201861300879</v>
      </c>
      <c r="H223" s="10">
        <f t="shared" si="27"/>
        <v>-0.37595463077002961</v>
      </c>
      <c r="I223">
        <f t="shared" si="23"/>
        <v>-4.5114555692403551</v>
      </c>
      <c r="K223">
        <f t="shared" si="24"/>
        <v>-0.37580873888363364</v>
      </c>
      <c r="M223">
        <f t="shared" si="25"/>
        <v>-0.37580873888363364</v>
      </c>
      <c r="N223" s="13">
        <f t="shared" si="26"/>
        <v>2.128444251617337E-8</v>
      </c>
      <c r="O223" s="13">
        <v>1</v>
      </c>
    </row>
    <row r="224" spans="4:15" x14ac:dyDescent="0.4">
      <c r="D224" s="6">
        <v>3.1</v>
      </c>
      <c r="E224" s="7">
        <f t="shared" si="21"/>
        <v>-0.23301591819982026</v>
      </c>
      <c r="G224">
        <f t="shared" si="22"/>
        <v>4.9753269349457883</v>
      </c>
      <c r="H224" s="10">
        <f t="shared" si="27"/>
        <v>-0.37142737361051353</v>
      </c>
      <c r="I224">
        <f t="shared" si="23"/>
        <v>-4.4571284833261622</v>
      </c>
      <c r="K224">
        <f t="shared" si="24"/>
        <v>-0.37129942937287042</v>
      </c>
      <c r="M224">
        <f t="shared" si="25"/>
        <v>-0.37129942937287042</v>
      </c>
      <c r="N224" s="13">
        <f t="shared" si="26"/>
        <v>1.6369727946078743E-8</v>
      </c>
      <c r="O224" s="13">
        <v>1</v>
      </c>
    </row>
    <row r="225" spans="4:15" x14ac:dyDescent="0.4">
      <c r="D225" s="6">
        <v>3.12</v>
      </c>
      <c r="E225" s="7">
        <f t="shared" si="21"/>
        <v>-0.23020756033166101</v>
      </c>
      <c r="G225">
        <f t="shared" si="22"/>
        <v>4.9870336837614886</v>
      </c>
      <c r="H225" s="10">
        <f t="shared" si="27"/>
        <v>-0.36695085116866766</v>
      </c>
      <c r="I225">
        <f t="shared" si="23"/>
        <v>-4.4034102140240119</v>
      </c>
      <c r="K225">
        <f t="shared" si="24"/>
        <v>-0.36684149330239679</v>
      </c>
      <c r="M225">
        <f t="shared" si="25"/>
        <v>-0.36684149330239679</v>
      </c>
      <c r="N225" s="13">
        <f t="shared" si="26"/>
        <v>1.1959142915316386E-8</v>
      </c>
      <c r="O225" s="13">
        <v>1</v>
      </c>
    </row>
    <row r="226" spans="4:15" x14ac:dyDescent="0.4">
      <c r="D226" s="6">
        <v>3.14</v>
      </c>
      <c r="E226" s="7">
        <f t="shared" si="21"/>
        <v>-0.2274307247410538</v>
      </c>
      <c r="G226">
        <f t="shared" si="22"/>
        <v>4.9987404325771889</v>
      </c>
      <c r="H226" s="10">
        <f t="shared" si="27"/>
        <v>-0.3625245752372398</v>
      </c>
      <c r="I226">
        <f t="shared" si="23"/>
        <v>-4.350294902846878</v>
      </c>
      <c r="K226">
        <f t="shared" si="24"/>
        <v>-0.36243443430802735</v>
      </c>
      <c r="M226">
        <f t="shared" si="25"/>
        <v>-0.36243443430802735</v>
      </c>
      <c r="N226" s="13">
        <f t="shared" si="26"/>
        <v>8.1253871192831179E-9</v>
      </c>
      <c r="O226" s="13">
        <v>1</v>
      </c>
    </row>
    <row r="227" spans="4:15" x14ac:dyDescent="0.4">
      <c r="D227" s="6">
        <v>3.16</v>
      </c>
      <c r="E227" s="7">
        <f t="shared" si="21"/>
        <v>-0.22468510647492052</v>
      </c>
      <c r="G227">
        <f t="shared" si="22"/>
        <v>5.0104471813928892</v>
      </c>
      <c r="H227" s="10">
        <f t="shared" si="27"/>
        <v>-0.35814805972102332</v>
      </c>
      <c r="I227">
        <f t="shared" si="23"/>
        <v>-4.2977767166522796</v>
      </c>
      <c r="K227">
        <f t="shared" si="24"/>
        <v>-0.35807775778382306</v>
      </c>
      <c r="M227">
        <f t="shared" si="25"/>
        <v>-0.35807775778382306</v>
      </c>
      <c r="N227" s="13">
        <f t="shared" si="26"/>
        <v>4.9423623741088343E-9</v>
      </c>
      <c r="O227" s="13">
        <v>1</v>
      </c>
    </row>
    <row r="228" spans="4:15" x14ac:dyDescent="0.4">
      <c r="D228" s="6">
        <v>3.18</v>
      </c>
      <c r="E228" s="7">
        <f t="shared" si="21"/>
        <v>-0.2219704019689486</v>
      </c>
      <c r="G228">
        <f t="shared" si="22"/>
        <v>5.0221539302085887</v>
      </c>
      <c r="H228" s="10">
        <f t="shared" si="27"/>
        <v>-0.35382082073850413</v>
      </c>
      <c r="I228">
        <f t="shared" si="23"/>
        <v>-4.2458498488620497</v>
      </c>
      <c r="K228">
        <f t="shared" si="24"/>
        <v>-0.35377097099809379</v>
      </c>
      <c r="M228">
        <f t="shared" si="25"/>
        <v>-0.35377097099809379</v>
      </c>
      <c r="N228" s="13">
        <f t="shared" si="26"/>
        <v>2.4849966189777717E-9</v>
      </c>
      <c r="O228" s="13">
        <v>1</v>
      </c>
    </row>
    <row r="229" spans="4:15" x14ac:dyDescent="0.4">
      <c r="D229" s="6">
        <v>3.2</v>
      </c>
      <c r="E229" s="7">
        <f t="shared" si="21"/>
        <v>-0.21928630910780986</v>
      </c>
      <c r="G229">
        <f t="shared" si="22"/>
        <v>5.0338606790242881</v>
      </c>
      <c r="H229" s="10">
        <f t="shared" si="27"/>
        <v>-0.34954237671784893</v>
      </c>
      <c r="I229">
        <f t="shared" si="23"/>
        <v>-4.1945085206141872</v>
      </c>
      <c r="K229">
        <f t="shared" si="24"/>
        <v>-0.3495135832036374</v>
      </c>
      <c r="M229">
        <f t="shared" si="25"/>
        <v>-0.3495135832036374</v>
      </c>
      <c r="N229" s="13">
        <f t="shared" si="26"/>
        <v>8.2906646064978993E-10</v>
      </c>
      <c r="O229" s="13">
        <v>1</v>
      </c>
    </row>
    <row r="230" spans="4:15" x14ac:dyDescent="0.4">
      <c r="D230" s="6">
        <v>3.22</v>
      </c>
      <c r="E230" s="7">
        <f t="shared" si="21"/>
        <v>-0.2166325272819665</v>
      </c>
      <c r="G230">
        <f t="shared" si="22"/>
        <v>5.0455674278399885</v>
      </c>
      <c r="H230" s="10">
        <f t="shared" si="27"/>
        <v>-0.34531224848745462</v>
      </c>
      <c r="I230">
        <f t="shared" si="23"/>
        <v>-4.1437469818494552</v>
      </c>
      <c r="K230">
        <f t="shared" si="24"/>
        <v>-0.34530510574242168</v>
      </c>
      <c r="M230">
        <f t="shared" si="25"/>
        <v>-0.34530510574242168</v>
      </c>
      <c r="N230" s="13">
        <f t="shared" si="26"/>
        <v>5.1018806605585729E-11</v>
      </c>
      <c r="O230" s="13">
        <v>1</v>
      </c>
    </row>
    <row r="231" spans="4:15" x14ac:dyDescent="0.4">
      <c r="D231" s="6">
        <v>3.24</v>
      </c>
      <c r="E231" s="7">
        <f t="shared" si="21"/>
        <v>-0.21400875744119818</v>
      </c>
      <c r="G231">
        <f t="shared" si="22"/>
        <v>5.0572741766556897</v>
      </c>
      <c r="H231" s="10">
        <f t="shared" si="27"/>
        <v>-0.34112995936126994</v>
      </c>
      <c r="I231">
        <f t="shared" si="23"/>
        <v>-4.0935595123352391</v>
      </c>
      <c r="K231">
        <f t="shared" si="24"/>
        <v>-0.34114505214491758</v>
      </c>
      <c r="M231">
        <f t="shared" si="25"/>
        <v>-0.34114505214491758</v>
      </c>
      <c r="N231" s="13">
        <f t="shared" si="26"/>
        <v>2.2779211823450277E-10</v>
      </c>
      <c r="O231" s="13">
        <v>1</v>
      </c>
    </row>
    <row r="232" spans="4:15" x14ac:dyDescent="0.4">
      <c r="D232" s="6">
        <v>3.26</v>
      </c>
      <c r="E232" s="7">
        <f t="shared" si="21"/>
        <v>-0.21141470214497587</v>
      </c>
      <c r="G232">
        <f t="shared" si="22"/>
        <v>5.0689809254713891</v>
      </c>
      <c r="H232" s="10">
        <f t="shared" si="27"/>
        <v>-0.33699503521909152</v>
      </c>
      <c r="I232">
        <f t="shared" si="23"/>
        <v>-4.043940422629098</v>
      </c>
      <c r="K232">
        <f t="shared" si="24"/>
        <v>-0.33703293822426683</v>
      </c>
      <c r="M232">
        <f t="shared" si="25"/>
        <v>-0.33703293822426683</v>
      </c>
      <c r="N232" s="13">
        <f t="shared" si="26"/>
        <v>1.4366378013196087E-9</v>
      </c>
      <c r="O232" s="13">
        <v>1</v>
      </c>
    </row>
    <row r="233" spans="4:15" x14ac:dyDescent="0.4">
      <c r="D233" s="6">
        <v>3.28</v>
      </c>
      <c r="E233" s="7">
        <f t="shared" si="21"/>
        <v>-0.20885006560980723</v>
      </c>
      <c r="G233">
        <f t="shared" si="22"/>
        <v>5.0806876742870886</v>
      </c>
      <c r="H233" s="10">
        <f t="shared" si="27"/>
        <v>-0.33290700458203271</v>
      </c>
      <c r="I233">
        <f t="shared" si="23"/>
        <v>-3.9948840549843925</v>
      </c>
      <c r="K233">
        <f t="shared" si="24"/>
        <v>-0.33296828216547519</v>
      </c>
      <c r="M233">
        <f t="shared" si="25"/>
        <v>-0.33296828216547519</v>
      </c>
      <c r="N233" s="13">
        <f t="shared" si="26"/>
        <v>3.7549422325509858E-9</v>
      </c>
      <c r="O233" s="13">
        <v>1</v>
      </c>
    </row>
    <row r="234" spans="4:15" x14ac:dyDescent="0.4">
      <c r="D234" s="6">
        <v>3.3</v>
      </c>
      <c r="E234" s="7">
        <f t="shared" si="21"/>
        <v>-0.20631455375367308</v>
      </c>
      <c r="G234">
        <f t="shared" si="22"/>
        <v>5.0923944231027889</v>
      </c>
      <c r="H234" s="10">
        <f t="shared" si="27"/>
        <v>-0.32886539868335496</v>
      </c>
      <c r="I234">
        <f t="shared" si="23"/>
        <v>-3.9463847842002595</v>
      </c>
      <c r="K234">
        <f t="shared" si="24"/>
        <v>-0.32895060460981884</v>
      </c>
      <c r="M234">
        <f t="shared" si="25"/>
        <v>-0.32895060460981884</v>
      </c>
      <c r="N234" s="13">
        <f t="shared" si="26"/>
        <v>7.2600499045685859E-9</v>
      </c>
      <c r="O234" s="13">
        <v>1</v>
      </c>
    </row>
    <row r="235" spans="4:15" x14ac:dyDescent="0.4">
      <c r="D235" s="6">
        <v>3.32</v>
      </c>
      <c r="E235" s="7">
        <f t="shared" si="21"/>
        <v>-0.20380787423766833</v>
      </c>
      <c r="G235">
        <f t="shared" si="22"/>
        <v>5.1041011719184892</v>
      </c>
      <c r="H235" s="10">
        <f t="shared" si="27"/>
        <v>-0.32486975153484332</v>
      </c>
      <c r="I235">
        <f t="shared" si="23"/>
        <v>-3.8984370184181198</v>
      </c>
      <c r="K235">
        <f t="shared" si="24"/>
        <v>-0.32497942873463087</v>
      </c>
      <c r="M235">
        <f t="shared" si="25"/>
        <v>-0.32497942873463087</v>
      </c>
      <c r="N235" s="13">
        <f t="shared" si="26"/>
        <v>1.2029088153238176E-8</v>
      </c>
      <c r="O235" s="13">
        <v>1</v>
      </c>
    </row>
    <row r="236" spans="4:15" x14ac:dyDescent="0.4">
      <c r="D236" s="6">
        <v>3.34</v>
      </c>
      <c r="E236" s="7">
        <f t="shared" si="21"/>
        <v>-0.20132973650496017</v>
      </c>
      <c r="G236">
        <f t="shared" si="22"/>
        <v>5.1158079207341887</v>
      </c>
      <c r="H236" s="10">
        <f t="shared" si="27"/>
        <v>-0.32091959998890657</v>
      </c>
      <c r="I236">
        <f t="shared" si="23"/>
        <v>-3.851035199866879</v>
      </c>
      <c r="K236">
        <f t="shared" si="24"/>
        <v>-0.32105428032863964</v>
      </c>
      <c r="M236">
        <f t="shared" si="25"/>
        <v>-0.32105428032863964</v>
      </c>
      <c r="N236" s="13">
        <f t="shared" si="26"/>
        <v>1.8138793910616E-8</v>
      </c>
      <c r="O236" s="13">
        <v>1</v>
      </c>
    </row>
    <row r="237" spans="4:15" x14ac:dyDescent="0.4">
      <c r="D237" s="6">
        <v>3.36</v>
      </c>
      <c r="E237" s="7">
        <f t="shared" si="21"/>
        <v>-0.19887985181716977</v>
      </c>
      <c r="G237">
        <f t="shared" si="22"/>
        <v>5.127514669549889</v>
      </c>
      <c r="H237" s="10">
        <f t="shared" si="27"/>
        <v>-0.3170144837965686</v>
      </c>
      <c r="I237">
        <f t="shared" si="23"/>
        <v>-3.8041738055588232</v>
      </c>
      <c r="K237">
        <f t="shared" si="24"/>
        <v>-0.31717468786302377</v>
      </c>
      <c r="M237">
        <f t="shared" si="25"/>
        <v>-0.31717468786302377</v>
      </c>
      <c r="N237" s="13">
        <f t="shared" si="26"/>
        <v>2.5665342908773111E-8</v>
      </c>
      <c r="O237" s="13">
        <v>1</v>
      </c>
    </row>
    <row r="238" spans="4:15" x14ac:dyDescent="0.4">
      <c r="D238" s="6">
        <v>3.38</v>
      </c>
      <c r="E238" s="7">
        <f t="shared" si="21"/>
        <v>-0.19645793328828146</v>
      </c>
      <c r="G238">
        <f t="shared" si="22"/>
        <v>5.1392214183655893</v>
      </c>
      <c r="H238" s="10">
        <f t="shared" si="27"/>
        <v>-0.31315394566152066</v>
      </c>
      <c r="I238">
        <f t="shared" si="23"/>
        <v>-3.7578473479382479</v>
      </c>
      <c r="K238">
        <f t="shared" si="24"/>
        <v>-0.31334018255834317</v>
      </c>
      <c r="M238">
        <f t="shared" si="25"/>
        <v>-0.31334018255834317</v>
      </c>
      <c r="N238" s="13">
        <f t="shared" si="26"/>
        <v>3.4684181738078771E-8</v>
      </c>
      <c r="O238" s="13">
        <v>1</v>
      </c>
    </row>
    <row r="239" spans="4:15" x14ac:dyDescent="0.4">
      <c r="D239" s="6">
        <v>3.4</v>
      </c>
      <c r="E239" s="7">
        <f t="shared" si="21"/>
        <v>-0.19406369591617839</v>
      </c>
      <c r="G239">
        <f t="shared" si="22"/>
        <v>5.1509281671812897</v>
      </c>
      <c r="H239" s="10">
        <f t="shared" si="27"/>
        <v>-0.30933753129038838</v>
      </c>
      <c r="I239">
        <f t="shared" si="23"/>
        <v>-3.7120503754846608</v>
      </c>
      <c r="K239">
        <f t="shared" si="24"/>
        <v>-0.30955029844749565</v>
      </c>
      <c r="M239">
        <f t="shared" si="25"/>
        <v>-0.30955029844749565</v>
      </c>
      <c r="N239" s="13">
        <f t="shared" si="26"/>
        <v>4.5269863143511515E-8</v>
      </c>
      <c r="O239" s="13">
        <v>1</v>
      </c>
    </row>
    <row r="240" spans="4:15" x14ac:dyDescent="0.4">
      <c r="D240" s="6">
        <v>3.42</v>
      </c>
      <c r="E240" s="7">
        <f t="shared" si="21"/>
        <v>-0.1916968566119025</v>
      </c>
      <c r="G240">
        <f t="shared" si="22"/>
        <v>5.1626349159969891</v>
      </c>
      <c r="H240" s="10">
        <f t="shared" si="27"/>
        <v>-0.3055647894393726</v>
      </c>
      <c r="I240">
        <f t="shared" si="23"/>
        <v>-3.6667774732724712</v>
      </c>
      <c r="K240">
        <f t="shared" si="24"/>
        <v>-0.30580457243485043</v>
      </c>
      <c r="M240">
        <f t="shared" si="25"/>
        <v>-0.30580457243485043</v>
      </c>
      <c r="N240" s="13">
        <f t="shared" si="26"/>
        <v>5.7495884920322477E-8</v>
      </c>
      <c r="O240" s="13">
        <v>1</v>
      </c>
    </row>
    <row r="241" spans="4:15" x14ac:dyDescent="0.4">
      <c r="D241" s="6">
        <v>3.44</v>
      </c>
      <c r="E241" s="7">
        <f t="shared" si="21"/>
        <v>-0.18935713422673034</v>
      </c>
      <c r="G241">
        <f t="shared" si="22"/>
        <v>5.1743416648126885</v>
      </c>
      <c r="H241" s="10">
        <f t="shared" si="27"/>
        <v>-0.30183527195740817</v>
      </c>
      <c r="I241">
        <f t="shared" si="23"/>
        <v>-3.6220232634888978</v>
      </c>
      <c r="K241">
        <f t="shared" si="24"/>
        <v>-0.30210254435169753</v>
      </c>
      <c r="M241">
        <f t="shared" si="25"/>
        <v>-0.30210254435169753</v>
      </c>
      <c r="N241" s="13">
        <f t="shared" si="26"/>
        <v>7.1434532749169249E-8</v>
      </c>
      <c r="O241" s="13">
        <v>1</v>
      </c>
    </row>
    <row r="242" spans="4:15" x14ac:dyDescent="0.4">
      <c r="D242" s="6">
        <v>3.46</v>
      </c>
      <c r="E242" s="7">
        <f t="shared" si="21"/>
        <v>-0.18704424957715554</v>
      </c>
      <c r="G242">
        <f t="shared" si="22"/>
        <v>5.1860484136283898</v>
      </c>
      <c r="H242" s="10">
        <f t="shared" si="27"/>
        <v>-0.29814853382598594</v>
      </c>
      <c r="I242">
        <f t="shared" si="23"/>
        <v>-3.5777824059118313</v>
      </c>
      <c r="K242">
        <f t="shared" si="24"/>
        <v>-0.29844375700815684</v>
      </c>
      <c r="M242">
        <f t="shared" si="25"/>
        <v>-0.29844375700815684</v>
      </c>
      <c r="N242" s="13">
        <f t="shared" si="26"/>
        <v>8.7156727291112763E-8</v>
      </c>
      <c r="O242" s="13">
        <v>1</v>
      </c>
    </row>
    <row r="243" spans="4:15" x14ac:dyDescent="0.4">
      <c r="D243" s="6">
        <v>3.48</v>
      </c>
      <c r="E243" s="7">
        <f t="shared" si="21"/>
        <v>-0.18475792546786332</v>
      </c>
      <c r="G243">
        <f t="shared" si="22"/>
        <v>5.1977551624440901</v>
      </c>
      <c r="H243" s="10">
        <f t="shared" si="27"/>
        <v>-0.29450413319577412</v>
      </c>
      <c r="I243">
        <f t="shared" si="23"/>
        <v>-3.5340495983492897</v>
      </c>
      <c r="K243">
        <f t="shared" si="24"/>
        <v>-0.29482775624167756</v>
      </c>
      <c r="M243">
        <f t="shared" si="25"/>
        <v>-0.29482775624167756</v>
      </c>
      <c r="N243" s="13">
        <f t="shared" si="26"/>
        <v>1.0473187583982186E-7</v>
      </c>
      <c r="O243" s="13">
        <v>1</v>
      </c>
    </row>
    <row r="244" spans="4:15" x14ac:dyDescent="0.4">
      <c r="D244" s="6">
        <v>3.5</v>
      </c>
      <c r="E244" s="7">
        <f t="shared" si="21"/>
        <v>-0.18249788671278186</v>
      </c>
      <c r="G244">
        <f t="shared" si="22"/>
        <v>5.2094619112597904</v>
      </c>
      <c r="H244" s="10">
        <f t="shared" si="27"/>
        <v>-0.29090163142017428</v>
      </c>
      <c r="I244">
        <f t="shared" si="23"/>
        <v>-3.4908195770420916</v>
      </c>
      <c r="K244">
        <f t="shared" si="24"/>
        <v>-0.29125409096225269</v>
      </c>
      <c r="M244">
        <f t="shared" si="25"/>
        <v>-0.29125409096225269</v>
      </c>
      <c r="N244" s="13">
        <f t="shared" si="26"/>
        <v>1.24227728802122E-7</v>
      </c>
      <c r="O244" s="13">
        <v>1</v>
      </c>
    </row>
    <row r="245" spans="4:15" x14ac:dyDescent="0.4">
      <c r="D245" s="6">
        <v>3.52</v>
      </c>
      <c r="E245" s="7">
        <f t="shared" si="21"/>
        <v>-0.18026386015429027</v>
      </c>
      <c r="G245">
        <f t="shared" si="22"/>
        <v>5.2211686600754899</v>
      </c>
      <c r="H245" s="10">
        <f t="shared" si="27"/>
        <v>-0.28734059308593868</v>
      </c>
      <c r="I245">
        <f t="shared" si="23"/>
        <v>-3.4480871170312639</v>
      </c>
      <c r="K245">
        <f t="shared" si="24"/>
        <v>-0.28772231319448188</v>
      </c>
      <c r="M245">
        <f t="shared" si="25"/>
        <v>-0.28772231319448188</v>
      </c>
      <c r="N245" s="13">
        <f t="shared" si="26"/>
        <v>1.4571024126623564E-7</v>
      </c>
      <c r="O245" s="13">
        <v>1</v>
      </c>
    </row>
    <row r="246" spans="4:15" x14ac:dyDescent="0.4">
      <c r="D246" s="6">
        <v>3.54</v>
      </c>
      <c r="E246" s="7">
        <f t="shared" si="21"/>
        <v>-0.17805557468066055</v>
      </c>
      <c r="G246">
        <f t="shared" si="22"/>
        <v>5.2328754088911893</v>
      </c>
      <c r="H246" s="10">
        <f t="shared" si="27"/>
        <v>-0.28382058604097293</v>
      </c>
      <c r="I246">
        <f t="shared" si="23"/>
        <v>-3.4058470324916752</v>
      </c>
      <c r="K246">
        <f t="shared" si="24"/>
        <v>-0.28423197811659678</v>
      </c>
      <c r="M246">
        <f t="shared" si="25"/>
        <v>-0.28423197811659678</v>
      </c>
      <c r="N246" s="13">
        <f t="shared" si="26"/>
        <v>1.6924343988610028E-7</v>
      </c>
      <c r="O246" s="13">
        <v>1</v>
      </c>
    </row>
    <row r="247" spans="4:15" x14ac:dyDescent="0.4">
      <c r="D247" s="6">
        <v>3.56</v>
      </c>
      <c r="E247" s="7">
        <f t="shared" si="21"/>
        <v>-0.17587276124180914</v>
      </c>
      <c r="G247">
        <f t="shared" si="22"/>
        <v>5.2445821577068896</v>
      </c>
      <c r="H247" s="10">
        <f t="shared" si="27"/>
        <v>-0.28034118141944381</v>
      </c>
      <c r="I247">
        <f t="shared" si="23"/>
        <v>-3.3640941770333255</v>
      </c>
      <c r="K247">
        <f t="shared" si="24"/>
        <v>-0.28078264409656883</v>
      </c>
      <c r="M247">
        <f t="shared" si="25"/>
        <v>-0.28078264409656883</v>
      </c>
      <c r="N247" s="13">
        <f t="shared" si="26"/>
        <v>1.9488929529439522E-7</v>
      </c>
      <c r="O247" s="13">
        <v>1</v>
      </c>
    </row>
    <row r="248" spans="4:15" x14ac:dyDescent="0.4">
      <c r="D248" s="6">
        <v>3.58</v>
      </c>
      <c r="E248" s="7">
        <f t="shared" si="21"/>
        <v>-0.17371515286342978</v>
      </c>
      <c r="G248">
        <f t="shared" si="22"/>
        <v>5.25628890652259</v>
      </c>
      <c r="H248" s="10">
        <f t="shared" si="27"/>
        <v>-0.27690195366430703</v>
      </c>
      <c r="I248">
        <f t="shared" si="23"/>
        <v>-3.3228234439716844</v>
      </c>
      <c r="K248">
        <f t="shared" si="24"/>
        <v>-0.27737387272541042</v>
      </c>
      <c r="M248">
        <f t="shared" si="25"/>
        <v>-0.27737387272541042</v>
      </c>
      <c r="N248" s="13">
        <f t="shared" si="26"/>
        <v>2.2270760023270273E-7</v>
      </c>
      <c r="O248" s="13">
        <v>1</v>
      </c>
    </row>
    <row r="249" spans="4:15" x14ac:dyDescent="0.4">
      <c r="D249" s="6">
        <v>3.6</v>
      </c>
      <c r="E249" s="7">
        <f t="shared" si="21"/>
        <v>-0.17158248465957751</v>
      </c>
      <c r="G249">
        <f t="shared" si="22"/>
        <v>5.2679956553382903</v>
      </c>
      <c r="H249" s="10">
        <f t="shared" si="27"/>
        <v>-0.27350248054736659</v>
      </c>
      <c r="I249">
        <f t="shared" si="23"/>
        <v>-3.2820297665683991</v>
      </c>
      <c r="K249">
        <f t="shared" si="24"/>
        <v>-0.27400522884777767</v>
      </c>
      <c r="M249">
        <f t="shared" si="25"/>
        <v>-0.27400522884777767</v>
      </c>
      <c r="N249" s="13">
        <f t="shared" si="26"/>
        <v>2.5275585356623177E-7</v>
      </c>
      <c r="O249" s="13">
        <v>1</v>
      </c>
    </row>
    <row r="250" spans="4:15" x14ac:dyDescent="0.4">
      <c r="D250" s="6">
        <v>3.62</v>
      </c>
      <c r="E250" s="7">
        <f t="shared" si="21"/>
        <v>-0.16947449384377059</v>
      </c>
      <c r="G250">
        <f t="shared" si="22"/>
        <v>5.2797024041539897</v>
      </c>
      <c r="H250" s="10">
        <f t="shared" si="27"/>
        <v>-0.27014234318697034</v>
      </c>
      <c r="I250">
        <f t="shared" si="23"/>
        <v>-3.2417081182436442</v>
      </c>
      <c r="K250">
        <f t="shared" si="24"/>
        <v>-0.27067628058998283</v>
      </c>
      <c r="M250">
        <f t="shared" si="25"/>
        <v>-0.27067628058998283</v>
      </c>
      <c r="N250" s="13">
        <f t="shared" si="26"/>
        <v>2.8508915033572919E-7</v>
      </c>
      <c r="O250" s="13">
        <v>1</v>
      </c>
    </row>
    <row r="251" spans="4:15" x14ac:dyDescent="0.4">
      <c r="D251" s="6">
        <v>3.64</v>
      </c>
      <c r="E251" s="7">
        <f t="shared" si="21"/>
        <v>-0.16739091973867554</v>
      </c>
      <c r="G251">
        <f t="shared" si="22"/>
        <v>5.2914091529696901</v>
      </c>
      <c r="H251" s="10">
        <f t="shared" si="27"/>
        <v>-0.26682112606344882</v>
      </c>
      <c r="I251">
        <f t="shared" si="23"/>
        <v>-3.2018535127613861</v>
      </c>
      <c r="K251">
        <f t="shared" si="24"/>
        <v>-0.26738659938551235</v>
      </c>
      <c r="M251">
        <f t="shared" si="25"/>
        <v>-0.26738659938551235</v>
      </c>
      <c r="N251" s="13">
        <f t="shared" si="26"/>
        <v>3.1976007796555966E-7</v>
      </c>
      <c r="O251" s="13">
        <v>1</v>
      </c>
    </row>
    <row r="252" spans="4:15" x14ac:dyDescent="0.4">
      <c r="D252" s="6">
        <v>3.66</v>
      </c>
      <c r="E252" s="7">
        <f t="shared" si="21"/>
        <v>-0.16533150378443678</v>
      </c>
      <c r="G252">
        <f t="shared" si="22"/>
        <v>5.3031159017853904</v>
      </c>
      <c r="H252" s="10">
        <f t="shared" si="27"/>
        <v>-0.26353841703239222</v>
      </c>
      <c r="I252">
        <f t="shared" si="23"/>
        <v>-3.1624610043887067</v>
      </c>
      <c r="K252">
        <f t="shared" si="24"/>
        <v>-0.26413575999815886</v>
      </c>
      <c r="M252">
        <f t="shared" si="25"/>
        <v>-0.26413575999815886</v>
      </c>
      <c r="N252" s="13">
        <f t="shared" si="26"/>
        <v>3.5681861875087814E-7</v>
      </c>
      <c r="O252" s="13">
        <v>1</v>
      </c>
    </row>
    <row r="253" spans="4:15" x14ac:dyDescent="0.4">
      <c r="D253" s="6">
        <v>3.68</v>
      </c>
      <c r="E253" s="7">
        <f t="shared" si="21"/>
        <v>-0.16329598954571214</v>
      </c>
      <c r="G253">
        <f t="shared" si="22"/>
        <v>5.3148226506010907</v>
      </c>
      <c r="H253" s="10">
        <f t="shared" si="27"/>
        <v>-0.26029380733586516</v>
      </c>
      <c r="I253">
        <f t="shared" si="23"/>
        <v>-3.1235256880303819</v>
      </c>
      <c r="K253">
        <f t="shared" si="24"/>
        <v>-0.26092334054284833</v>
      </c>
      <c r="M253">
        <f t="shared" si="25"/>
        <v>-0.26092334054284833</v>
      </c>
      <c r="N253" s="13">
        <f t="shared" si="26"/>
        <v>3.9631205869451258E-7</v>
      </c>
      <c r="O253" s="13">
        <v>1</v>
      </c>
    </row>
    <row r="254" spans="4:15" x14ac:dyDescent="0.4">
      <c r="D254" s="6">
        <v>3.7</v>
      </c>
      <c r="E254" s="7">
        <f t="shared" si="21"/>
        <v>-0.16128412271747078</v>
      </c>
      <c r="G254">
        <f t="shared" si="22"/>
        <v>5.3265293994167902</v>
      </c>
      <c r="H254" s="10">
        <f t="shared" si="27"/>
        <v>-0.25708689161164844</v>
      </c>
      <c r="I254">
        <f t="shared" si="23"/>
        <v>-3.0850426993397813</v>
      </c>
      <c r="K254">
        <f t="shared" si="24"/>
        <v>-0.25774892250426557</v>
      </c>
      <c r="M254">
        <f t="shared" si="25"/>
        <v>-0.25774892250426557</v>
      </c>
      <c r="N254" s="13">
        <f t="shared" si="26"/>
        <v>4.3828490277942995E-7</v>
      </c>
      <c r="O254" s="13">
        <v>1</v>
      </c>
    </row>
    <row r="255" spans="4:15" x14ac:dyDescent="0.4">
      <c r="D255" s="6">
        <v>3.72</v>
      </c>
      <c r="E255" s="7">
        <f t="shared" si="21"/>
        <v>-0.15929565112961</v>
      </c>
      <c r="G255">
        <f t="shared" si="22"/>
        <v>5.3382361482324905</v>
      </c>
      <c r="H255" s="10">
        <f t="shared" si="27"/>
        <v>-0.25391726790059838</v>
      </c>
      <c r="I255">
        <f t="shared" si="23"/>
        <v>-3.0470072148071807</v>
      </c>
      <c r="K255">
        <f t="shared" si="24"/>
        <v>-0.25461209075336022</v>
      </c>
      <c r="M255">
        <f t="shared" si="25"/>
        <v>-0.25461209075336022</v>
      </c>
      <c r="N255" s="13">
        <f t="shared" si="26"/>
        <v>4.8277879672010846E-7</v>
      </c>
      <c r="O255" s="13">
        <v>1</v>
      </c>
    </row>
    <row r="256" spans="4:15" x14ac:dyDescent="0.4">
      <c r="D256" s="6">
        <v>3.74</v>
      </c>
      <c r="E256" s="7">
        <f t="shared" si="21"/>
        <v>-0.15733032475044492</v>
      </c>
      <c r="G256">
        <f t="shared" si="22"/>
        <v>5.3499428970481908</v>
      </c>
      <c r="H256" s="10">
        <f t="shared" si="27"/>
        <v>-0.25078453765220926</v>
      </c>
      <c r="I256">
        <f t="shared" si="23"/>
        <v>-3.0094144518265109</v>
      </c>
      <c r="K256">
        <f t="shared" si="24"/>
        <v>-0.2515124335618209</v>
      </c>
      <c r="M256">
        <f t="shared" si="25"/>
        <v>-0.2515124335618209</v>
      </c>
      <c r="N256" s="13">
        <f t="shared" si="26"/>
        <v>5.2983245522935999E-7</v>
      </c>
      <c r="O256" s="13">
        <v>1</v>
      </c>
    </row>
    <row r="257" spans="4:15" x14ac:dyDescent="0.4">
      <c r="D257" s="6">
        <v>3.76</v>
      </c>
      <c r="E257" s="7">
        <f t="shared" si="21"/>
        <v>-0.1553878956891219</v>
      </c>
      <c r="G257">
        <f t="shared" si="22"/>
        <v>5.3616496458638903</v>
      </c>
      <c r="H257" s="10">
        <f t="shared" si="27"/>
        <v>-0.24768830572846032</v>
      </c>
      <c r="I257">
        <f t="shared" si="23"/>
        <v>-2.9722596687415237</v>
      </c>
      <c r="K257">
        <f t="shared" si="24"/>
        <v>-0.24844954261460045</v>
      </c>
      <c r="M257">
        <f t="shared" si="25"/>
        <v>-0.24844954261460045</v>
      </c>
      <c r="N257" s="13">
        <f t="shared" si="26"/>
        <v>5.7948159682032427E-7</v>
      </c>
      <c r="O257" s="13">
        <v>1</v>
      </c>
    </row>
    <row r="258" spans="4:15" x14ac:dyDescent="0.4">
      <c r="D258" s="6">
        <v>3.78</v>
      </c>
      <c r="E258" s="7">
        <f t="shared" si="21"/>
        <v>-0.15346811819700568</v>
      </c>
      <c r="G258">
        <f t="shared" si="22"/>
        <v>5.3733563946795906</v>
      </c>
      <c r="H258" s="10">
        <f t="shared" si="27"/>
        <v>-0.24462818040602705</v>
      </c>
      <c r="I258">
        <f t="shared" si="23"/>
        <v>-2.9355381648723244</v>
      </c>
      <c r="K258">
        <f t="shared" si="24"/>
        <v>-0.24542301302056888</v>
      </c>
      <c r="M258">
        <f t="shared" si="25"/>
        <v>-0.24542301302056888</v>
      </c>
      <c r="N258" s="13">
        <f t="shared" si="26"/>
        <v>6.3175888513940041E-7</v>
      </c>
      <c r="O258" s="13">
        <v>1</v>
      </c>
    </row>
    <row r="259" spans="4:15" x14ac:dyDescent="0.4">
      <c r="D259" s="6">
        <v>3.8</v>
      </c>
      <c r="E259" s="7">
        <f t="shared" si="21"/>
        <v>-0.15157074866808956</v>
      </c>
      <c r="G259">
        <f t="shared" si="22"/>
        <v>5.38506314349529</v>
      </c>
      <c r="H259" s="10">
        <f t="shared" si="27"/>
        <v>-0.24160377337693476</v>
      </c>
      <c r="I259">
        <f t="shared" si="23"/>
        <v>-2.8992452805232172</v>
      </c>
      <c r="K259">
        <f t="shared" si="24"/>
        <v>-0.24243244332137659</v>
      </c>
      <c r="M259">
        <f t="shared" si="25"/>
        <v>-0.24243244332137659</v>
      </c>
      <c r="N259" s="13">
        <f t="shared" si="26"/>
        <v>6.866938768212329E-7</v>
      </c>
      <c r="O259" s="13">
        <v>1</v>
      </c>
    </row>
    <row r="260" spans="4:15" x14ac:dyDescent="0.4">
      <c r="D260" s="6">
        <v>3.82</v>
      </c>
      <c r="E260" s="7">
        <f t="shared" si="21"/>
        <v>-0.14969554563847209</v>
      </c>
      <c r="G260">
        <f t="shared" si="22"/>
        <v>5.3967698923109904</v>
      </c>
      <c r="H260" s="10">
        <f t="shared" si="27"/>
        <v>-0.23861469974772453</v>
      </c>
      <c r="I260">
        <f t="shared" si="23"/>
        <v>-2.8633763969726944</v>
      </c>
      <c r="K260">
        <f t="shared" si="24"/>
        <v>-0.23947743549859538</v>
      </c>
      <c r="M260">
        <f t="shared" si="25"/>
        <v>-0.23947743549859538</v>
      </c>
      <c r="N260" s="13">
        <f t="shared" si="26"/>
        <v>7.4431297583067395E-7</v>
      </c>
      <c r="O260" s="13">
        <v>1</v>
      </c>
    </row>
    <row r="261" spans="4:15" x14ac:dyDescent="0.4">
      <c r="D261" s="6">
        <v>3.84</v>
      </c>
      <c r="E261" s="7">
        <f t="shared" si="21"/>
        <v>-0.14784226978494763</v>
      </c>
      <c r="G261">
        <f t="shared" si="22"/>
        <v>5.4084766411266907</v>
      </c>
      <c r="H261" s="10">
        <f t="shared" si="27"/>
        <v>-0.23566057803720653</v>
      </c>
      <c r="I261">
        <f t="shared" si="23"/>
        <v>-2.8279269364464783</v>
      </c>
      <c r="K261">
        <f t="shared" si="24"/>
        <v>-0.23655759497921561</v>
      </c>
      <c r="M261">
        <f t="shared" si="25"/>
        <v>-0.23655759497921561</v>
      </c>
      <c r="N261" s="13">
        <f t="shared" si="26"/>
        <v>8.0463939425132533E-7</v>
      </c>
      <c r="O261" s="13">
        <v>1</v>
      </c>
    </row>
    <row r="262" spans="4:15" x14ac:dyDescent="0.4">
      <c r="D262" s="6">
        <v>3.86</v>
      </c>
      <c r="E262" s="7">
        <f t="shared" si="21"/>
        <v>-0.14601068392275124</v>
      </c>
      <c r="G262">
        <f t="shared" si="22"/>
        <v>5.420183389942391</v>
      </c>
      <c r="H262" s="10">
        <f t="shared" si="27"/>
        <v>-0.23274103017286549</v>
      </c>
      <c r="I262">
        <f t="shared" si="23"/>
        <v>-2.7928923620743857</v>
      </c>
      <c r="K262">
        <f t="shared" si="24"/>
        <v>-0.23367253063956356</v>
      </c>
      <c r="M262">
        <f t="shared" si="25"/>
        <v>-0.23367253063956356</v>
      </c>
      <c r="N262" s="13">
        <f t="shared" si="26"/>
        <v>8.6769311945872382E-7</v>
      </c>
      <c r="O262" s="13">
        <v>1</v>
      </c>
    </row>
    <row r="263" spans="4:15" x14ac:dyDescent="0.4">
      <c r="D263" s="6">
        <v>3.88</v>
      </c>
      <c r="E263" s="7">
        <f t="shared" si="21"/>
        <v>-0.14420055300250065</v>
      </c>
      <c r="G263">
        <f t="shared" si="22"/>
        <v>5.4318901387580905</v>
      </c>
      <c r="H263" s="10">
        <f t="shared" si="27"/>
        <v>-0.22985568148598604</v>
      </c>
      <c r="I263">
        <f t="shared" si="23"/>
        <v>-2.7582681778318325</v>
      </c>
      <c r="K263">
        <f t="shared" si="24"/>
        <v>-0.23082185480770942</v>
      </c>
      <c r="M263">
        <f t="shared" si="25"/>
        <v>-0.23082185480770942</v>
      </c>
      <c r="N263" s="13">
        <f t="shared" si="26"/>
        <v>9.3349088760999916E-7</v>
      </c>
      <c r="O263" s="13">
        <v>1</v>
      </c>
    </row>
    <row r="264" spans="4:15" x14ac:dyDescent="0.4">
      <c r="D264" s="6">
        <v>3.9</v>
      </c>
      <c r="E264" s="7">
        <f t="shared" si="21"/>
        <v>-0.14241164410637366</v>
      </c>
      <c r="G264">
        <f t="shared" si="22"/>
        <v>5.4435968875737908</v>
      </c>
      <c r="H264" s="10">
        <f t="shared" si="27"/>
        <v>-0.22700416070555965</v>
      </c>
      <c r="I264">
        <f t="shared" si="23"/>
        <v>-2.7240499284667159</v>
      </c>
      <c r="K264">
        <f t="shared" si="24"/>
        <v>-0.22800518326442723</v>
      </c>
      <c r="M264">
        <f t="shared" si="25"/>
        <v>-0.22800518326442723</v>
      </c>
      <c r="N264" s="13">
        <f t="shared" si="26"/>
        <v>1.0020461633618005E-6</v>
      </c>
      <c r="O264" s="13">
        <v>1</v>
      </c>
    </row>
    <row r="265" spans="4:15" x14ac:dyDescent="0.4">
      <c r="D265" s="6">
        <v>3.92</v>
      </c>
      <c r="E265" s="7">
        <f t="shared" si="21"/>
        <v>-0.1406437264435601</v>
      </c>
      <c r="G265">
        <f t="shared" si="22"/>
        <v>5.4553036363894911</v>
      </c>
      <c r="H265" s="10">
        <f t="shared" si="27"/>
        <v>-0.22418609995103478</v>
      </c>
      <c r="I265">
        <f t="shared" si="23"/>
        <v>-2.6902331994124173</v>
      </c>
      <c r="K265">
        <f t="shared" si="24"/>
        <v>-0.22522213524277479</v>
      </c>
      <c r="M265">
        <f t="shared" si="25"/>
        <v>-0.22522213524277479</v>
      </c>
      <c r="N265" s="13">
        <f t="shared" si="26"/>
        <v>1.0733691257308112E-6</v>
      </c>
      <c r="O265" s="13">
        <v>1</v>
      </c>
    </row>
    <row r="266" spans="4:15" x14ac:dyDescent="0.4">
      <c r="D266" s="6">
        <v>3.94</v>
      </c>
      <c r="E266" s="7">
        <f t="shared" si="21"/>
        <v>-0.13889657134502437</v>
      </c>
      <c r="G266">
        <f t="shared" si="22"/>
        <v>5.4670103852051906</v>
      </c>
      <c r="H266" s="10">
        <f t="shared" si="27"/>
        <v>-0.22140113472396883</v>
      </c>
      <c r="I266">
        <f t="shared" si="23"/>
        <v>-2.6568136166876259</v>
      </c>
      <c r="K266">
        <f t="shared" si="24"/>
        <v>-0.22247233342634534</v>
      </c>
      <c r="M266">
        <f t="shared" si="25"/>
        <v>-0.22247233342634534</v>
      </c>
      <c r="N266" s="13">
        <f t="shared" si="26"/>
        <v>1.1474666599731264E-6</v>
      </c>
      <c r="O266" s="13">
        <v>1</v>
      </c>
    </row>
    <row r="267" spans="4:15" x14ac:dyDescent="0.4">
      <c r="D267" s="6">
        <v>3.96</v>
      </c>
      <c r="E267" s="7">
        <f t="shared" si="21"/>
        <v>-0.13716995225761375</v>
      </c>
      <c r="G267">
        <f t="shared" si="22"/>
        <v>5.4787171340208909</v>
      </c>
      <c r="H267" s="10">
        <f t="shared" si="27"/>
        <v>-0.21864890389863634</v>
      </c>
      <c r="I267">
        <f t="shared" si="23"/>
        <v>-2.6237868467836361</v>
      </c>
      <c r="K267">
        <f t="shared" si="24"/>
        <v>-0.21975540394625723</v>
      </c>
      <c r="M267">
        <f t="shared" si="25"/>
        <v>-0.21975540394625723</v>
      </c>
      <c r="N267" s="13">
        <f t="shared" si="26"/>
        <v>1.2243423553850312E-6</v>
      </c>
      <c r="O267" s="13">
        <v>1</v>
      </c>
    </row>
    <row r="268" spans="4:15" x14ac:dyDescent="0.4">
      <c r="D268" s="6">
        <v>3.98</v>
      </c>
      <c r="E268" s="7">
        <f t="shared" si="21"/>
        <v>-0.13546364473754691</v>
      </c>
      <c r="G268">
        <f t="shared" si="22"/>
        <v>5.4904238828365912</v>
      </c>
      <c r="H268" s="10">
        <f t="shared" si="27"/>
        <v>-0.21592904971164978</v>
      </c>
      <c r="I268">
        <f t="shared" si="23"/>
        <v>-2.5911485965397976</v>
      </c>
      <c r="K268">
        <f t="shared" si="24"/>
        <v>-0.21707097637693212</v>
      </c>
      <c r="M268">
        <f t="shared" si="25"/>
        <v>-0.21707097637693212</v>
      </c>
      <c r="N268" s="13">
        <f t="shared" si="26"/>
        <v>1.3039965088828558E-6</v>
      </c>
      <c r="O268" s="13">
        <v>1</v>
      </c>
    </row>
    <row r="269" spans="4:15" x14ac:dyDescent="0.4">
      <c r="D269" s="6">
        <v>4</v>
      </c>
      <c r="E269" s="7">
        <f t="shared" si="21"/>
        <v>-0.13377742644331445</v>
      </c>
      <c r="G269">
        <f t="shared" si="22"/>
        <v>5.5021306316522915</v>
      </c>
      <c r="H269" s="10">
        <f t="shared" si="27"/>
        <v>-0.21324121775064325</v>
      </c>
      <c r="I269">
        <f t="shared" si="23"/>
        <v>-2.5588946130077188</v>
      </c>
      <c r="K269">
        <f t="shared" si="24"/>
        <v>-0.21441868373071943</v>
      </c>
      <c r="M269">
        <f t="shared" si="25"/>
        <v>-0.21441868373071943</v>
      </c>
      <c r="N269" s="13">
        <f t="shared" si="26"/>
        <v>1.3864261342367486E-6</v>
      </c>
      <c r="O269" s="13">
        <v>1</v>
      </c>
    </row>
    <row r="270" spans="4:15" x14ac:dyDescent="0.4">
      <c r="D270" s="6">
        <v>4.0199999999999996</v>
      </c>
      <c r="E270" s="7">
        <f t="shared" si="21"/>
        <v>-0.13211107712802364</v>
      </c>
      <c r="G270">
        <f t="shared" si="22"/>
        <v>5.513837380467991</v>
      </c>
      <c r="H270" s="10">
        <f t="shared" si="27"/>
        <v>-0.21058505694206969</v>
      </c>
      <c r="I270">
        <f t="shared" si="23"/>
        <v>-2.5270206833048361</v>
      </c>
      <c r="K270">
        <f t="shared" si="24"/>
        <v>-0.21179816245141653</v>
      </c>
      <c r="M270">
        <f t="shared" si="25"/>
        <v>-0.21179816245141653</v>
      </c>
      <c r="N270" s="13">
        <f t="shared" si="26"/>
        <v>1.4716249768076429E-6</v>
      </c>
      <c r="O270" s="13">
        <v>1</v>
      </c>
    </row>
    <row r="271" spans="4:15" x14ac:dyDescent="0.4">
      <c r="D271" s="6">
        <v>4.04</v>
      </c>
      <c r="E271" s="7">
        <f t="shared" si="21"/>
        <v>-0.13046437863121621</v>
      </c>
      <c r="G271">
        <f t="shared" si="22"/>
        <v>5.5255441292836913</v>
      </c>
      <c r="H271" s="10">
        <f t="shared" si="27"/>
        <v>-0.20796021953815866</v>
      </c>
      <c r="I271">
        <f t="shared" si="23"/>
        <v>-2.4955226344579038</v>
      </c>
      <c r="K271">
        <f t="shared" si="24"/>
        <v>-0.20920905240673543</v>
      </c>
      <c r="M271">
        <f t="shared" si="25"/>
        <v>-0.20920905240673543</v>
      </c>
      <c r="N271" s="13">
        <f t="shared" si="26"/>
        <v>1.5595835336376874E-6</v>
      </c>
      <c r="O271" s="13">
        <v>1</v>
      </c>
    </row>
    <row r="272" spans="4:15" x14ac:dyDescent="0.4">
      <c r="D272" s="6">
        <v>4.0599999999999996</v>
      </c>
      <c r="E272" s="7">
        <f t="shared" si="21"/>
        <v>-0.12883711487018989</v>
      </c>
      <c r="G272">
        <f t="shared" si="22"/>
        <v>5.5372508780993908</v>
      </c>
      <c r="H272" s="10">
        <f t="shared" si="27"/>
        <v>-0.20536636110308271</v>
      </c>
      <c r="I272">
        <f t="shared" si="23"/>
        <v>-2.4643963332369925</v>
      </c>
      <c r="K272">
        <f t="shared" si="24"/>
        <v>-0.20665099687976765</v>
      </c>
      <c r="M272">
        <f t="shared" si="25"/>
        <v>-0.20665099687976765</v>
      </c>
      <c r="N272" s="13">
        <f t="shared" si="26"/>
        <v>1.6502890787389313E-6</v>
      </c>
      <c r="O272" s="13">
        <v>1</v>
      </c>
    </row>
    <row r="273" spans="4:15" x14ac:dyDescent="0.4">
      <c r="D273" s="6">
        <v>4.08</v>
      </c>
      <c r="E273" s="7">
        <f t="shared" si="21"/>
        <v>-0.12722907183084925</v>
      </c>
      <c r="G273">
        <f t="shared" si="22"/>
        <v>5.5489576269150911</v>
      </c>
      <c r="H273" s="10">
        <f t="shared" si="27"/>
        <v>-0.20280314049837372</v>
      </c>
      <c r="I273">
        <f t="shared" si="23"/>
        <v>-2.4336376859804849</v>
      </c>
      <c r="K273">
        <f t="shared" si="24"/>
        <v>-0.2041236425594895</v>
      </c>
      <c r="M273">
        <f t="shared" si="25"/>
        <v>-0.2041236425594895</v>
      </c>
      <c r="N273" s="13">
        <f t="shared" si="26"/>
        <v>1.7437256934110239E-6</v>
      </c>
      <c r="O273" s="13">
        <v>1</v>
      </c>
    </row>
    <row r="274" spans="4:15" x14ac:dyDescent="0.4">
      <c r="D274" s="6">
        <v>4.0999999999999996</v>
      </c>
      <c r="E274" s="7">
        <f t="shared" si="21"/>
        <v>-0.12564003755811473</v>
      </c>
      <c r="G274">
        <f t="shared" si="22"/>
        <v>5.5606643757307923</v>
      </c>
      <c r="H274" s="10">
        <f t="shared" si="27"/>
        <v>-0.20027021986763488</v>
      </c>
      <c r="I274">
        <f t="shared" si="23"/>
        <v>-2.4032426384116183</v>
      </c>
      <c r="K274">
        <f t="shared" si="24"/>
        <v>-0.20162663953035584</v>
      </c>
      <c r="M274">
        <f t="shared" si="25"/>
        <v>-0.20162663953035584</v>
      </c>
      <c r="N274" s="13">
        <f t="shared" si="26"/>
        <v>1.8398743014160404E-6</v>
      </c>
      <c r="O274" s="13">
        <v>1</v>
      </c>
    </row>
    <row r="275" spans="4:15" x14ac:dyDescent="0.4">
      <c r="D275" s="6">
        <v>4.12</v>
      </c>
      <c r="E275" s="7">
        <f t="shared" ref="E275:E338" si="28">-(1+D275+$E$5*D275^3)*EXP(-D275)</f>
        <v>-0.12406980214591344</v>
      </c>
      <c r="G275">
        <f t="shared" ref="G275:G338" si="29">$E$11*(D275/$E$12+1)</f>
        <v>5.5723711245464917</v>
      </c>
      <c r="H275" s="10">
        <f t="shared" si="27"/>
        <v>-0.19776726462058605</v>
      </c>
      <c r="I275">
        <f t="shared" si="23"/>
        <v>-2.3732071754470327</v>
      </c>
      <c r="K275">
        <f t="shared" si="24"/>
        <v>-0.19915964126102728</v>
      </c>
      <c r="M275">
        <f t="shared" si="25"/>
        <v>-0.19915964126102728</v>
      </c>
      <c r="N275" s="13">
        <f t="shared" si="26"/>
        <v>1.9387127088464024E-6</v>
      </c>
      <c r="O275" s="13">
        <v>1</v>
      </c>
    </row>
    <row r="276" spans="4:15" x14ac:dyDescent="0.4">
      <c r="D276" s="6">
        <v>4.1399999999999997</v>
      </c>
      <c r="E276" s="7">
        <f t="shared" si="28"/>
        <v>-0.12251815772677856</v>
      </c>
      <c r="G276">
        <f t="shared" si="29"/>
        <v>5.5840778733621912</v>
      </c>
      <c r="H276" s="10">
        <f t="shared" si="27"/>
        <v>-0.19529394341648504</v>
      </c>
      <c r="I276">
        <f t="shared" ref="I276:I339" si="30">H276*$E$6</f>
        <v>-2.3435273209978202</v>
      </c>
      <c r="K276">
        <f t="shared" ref="K276:K339" si="31">($L$9/2)*$L$6*EXP(-$L$4*(G276/$L$10-1))+($L$9/2)*$L$6*EXP(-$L$4*(($H$4/$E$4)*G276/$L$10-1))+($L$9/2)*$L$6*EXP(-$L$4*(SQRT(4/3+$H$11^2/4)*($H$4/$E$4)*G276/$L$10-1))+2*$L$6*EXP(-$L$4*(($H$5/$E$4)*G276/$L$10-1))-SQRT(($L$9/2)*$L$7^2*EXP(-2*$L$5*(G276/$L$10-1))+($L$9/2)*$L$7^2*EXP(-2*$L$5*(($H$4/$E$4)*G276/$L$10-1))+($L$9/2)*$L$7^2*EXP(-2*$L$5*(SQRT(4/3+$H$11^2/4)*($H$4/$E$4)*G276/$L$10-1))+2*$L$7^2*EXP(-2*$L$5*(($H$5/$E$4)*G276/$L$10-1)))</f>
        <v>-0.19672230459226628</v>
      </c>
      <c r="M276">
        <f t="shared" ref="M276:M339" si="32">($L$9/2)*$O$6*EXP(-$O$4*(G276/$L$10-1))+($L$9/2)*$O$6*EXP(-$O$4*(($H$4/$E$4)*G276/$L$10-1))+($L$9/2)*$O$6*EXP(-$O$4*(SQRT(4/3+$H$11^2/4)*($H$4/$E$4)*G276/$L$10-1))+2*$O$6*EXP(-$O$4*(($H$5/$E$4)*G276/$L$10-1))-SQRT(($L$9/2)*$O$7^2*EXP(-2*$O$5*(G276/$L$10-1))+($L$9/2)*$O$7^2*EXP(-2*$O$5*(($H$4/$E$4)*G276/$L$10-1))+($L$9/2)*$O$7^2*EXP(-2*$O$5*(SQRT(4/3+$H$11^2/4)*($H$4/$E$4)*G276/$L$10-1))+2*$O$7^2*EXP(-2*$O$5*(($H$5/$E$4)*G276/$L$10-1)))</f>
        <v>-0.19672230459226628</v>
      </c>
      <c r="N276" s="13">
        <f t="shared" ref="N276:N339" si="33">(M276-H276)^2*O276</f>
        <v>2.0402156484791657E-6</v>
      </c>
      <c r="O276" s="13">
        <v>1</v>
      </c>
    </row>
    <row r="277" spans="4:15" x14ac:dyDescent="0.4">
      <c r="D277" s="6">
        <v>4.16</v>
      </c>
      <c r="E277" s="7">
        <f t="shared" si="28"/>
        <v>-0.12098489846107803</v>
      </c>
      <c r="G277">
        <f t="shared" si="29"/>
        <v>5.5957846221778915</v>
      </c>
      <c r="H277" s="10">
        <f t="shared" ref="H277:H340" si="34">-(-$B$4)*(1+D277+$E$5*D277^3)*EXP(-D277)</f>
        <v>-0.19284992814695839</v>
      </c>
      <c r="I277">
        <f t="shared" si="30"/>
        <v>-2.3141991377635005</v>
      </c>
      <c r="K277">
        <f t="shared" si="31"/>
        <v>-0.19431428972405207</v>
      </c>
      <c r="M277">
        <f t="shared" si="32"/>
        <v>-0.19431428972405207</v>
      </c>
      <c r="N277" s="13">
        <f t="shared" si="33"/>
        <v>2.1443548284682773E-6</v>
      </c>
      <c r="O277" s="13">
        <v>1</v>
      </c>
    </row>
    <row r="278" spans="4:15" x14ac:dyDescent="0.4">
      <c r="D278" s="6">
        <v>4.1800000000000104</v>
      </c>
      <c r="E278" s="7">
        <f t="shared" si="28"/>
        <v>-0.11946982052589787</v>
      </c>
      <c r="G278">
        <f t="shared" si="29"/>
        <v>5.6074913709935981</v>
      </c>
      <c r="H278" s="10">
        <f t="shared" si="34"/>
        <v>-0.1904348939182812</v>
      </c>
      <c r="I278">
        <f t="shared" si="30"/>
        <v>-2.2852187270193745</v>
      </c>
      <c r="K278">
        <f t="shared" si="31"/>
        <v>-0.19193526020194587</v>
      </c>
      <c r="M278">
        <f t="shared" si="32"/>
        <v>-0.19193526020194587</v>
      </c>
      <c r="N278" s="13">
        <f t="shared" si="33"/>
        <v>2.2510989851577573E-6</v>
      </c>
      <c r="O278" s="13">
        <v>1</v>
      </c>
    </row>
    <row r="279" spans="4:15" x14ac:dyDescent="0.4">
      <c r="D279" s="6">
        <v>4.2</v>
      </c>
      <c r="E279" s="7">
        <f t="shared" si="28"/>
        <v>-0.11797272210360393</v>
      </c>
      <c r="G279">
        <f t="shared" si="29"/>
        <v>5.6191981198092922</v>
      </c>
      <c r="H279" s="10">
        <f t="shared" si="34"/>
        <v>-0.18804851903314468</v>
      </c>
      <c r="I279">
        <f t="shared" si="30"/>
        <v>-2.2565822283977361</v>
      </c>
      <c r="K279">
        <f t="shared" si="31"/>
        <v>-0.18958488290275316</v>
      </c>
      <c r="M279">
        <f t="shared" si="32"/>
        <v>-0.18958488290275316</v>
      </c>
      <c r="N279" s="13">
        <f t="shared" si="33"/>
        <v>2.3604139398383468E-6</v>
      </c>
      <c r="O279" s="13">
        <v>1</v>
      </c>
    </row>
    <row r="280" spans="4:15" x14ac:dyDescent="0.4">
      <c r="D280" s="6">
        <v>4.22</v>
      </c>
      <c r="E280" s="7">
        <f t="shared" si="28"/>
        <v>-0.11649340337008933</v>
      </c>
      <c r="G280">
        <f t="shared" si="29"/>
        <v>5.6309048686249916</v>
      </c>
      <c r="H280" s="10">
        <f t="shared" si="34"/>
        <v>-0.18569048497192242</v>
      </c>
      <c r="I280">
        <f t="shared" si="30"/>
        <v>-2.228285819663069</v>
      </c>
      <c r="K280">
        <f t="shared" si="31"/>
        <v>-0.18726282801949601</v>
      </c>
      <c r="M280">
        <f t="shared" si="32"/>
        <v>-0.18726282801949601</v>
      </c>
      <c r="N280" s="13">
        <f t="shared" si="33"/>
        <v>2.4722626592529979E-6</v>
      </c>
      <c r="O280" s="13">
        <v>1</v>
      </c>
    </row>
    <row r="281" spans="4:15" x14ac:dyDescent="0.4">
      <c r="D281" s="6">
        <v>4.24</v>
      </c>
      <c r="E281" s="7">
        <f t="shared" si="28"/>
        <v>-0.11503166648275266</v>
      </c>
      <c r="G281">
        <f t="shared" si="29"/>
        <v>5.642611617440692</v>
      </c>
      <c r="H281" s="10">
        <f t="shared" si="34"/>
        <v>-0.18336047637350775</v>
      </c>
      <c r="I281">
        <f t="shared" si="30"/>
        <v>-2.2003257164820931</v>
      </c>
      <c r="K281">
        <f t="shared" si="31"/>
        <v>-0.18496876904577131</v>
      </c>
      <c r="M281">
        <f t="shared" si="32"/>
        <v>-0.18496876904577131</v>
      </c>
      <c r="N281" s="13">
        <f t="shared" si="33"/>
        <v>2.5866053196566677E-6</v>
      </c>
      <c r="O281" s="13">
        <v>1</v>
      </c>
    </row>
    <row r="282" spans="4:15" x14ac:dyDescent="0.4">
      <c r="D282" s="6">
        <v>4.2600000000000096</v>
      </c>
      <c r="E282" s="7">
        <f t="shared" si="28"/>
        <v>-0.11358731556820024</v>
      </c>
      <c r="G282">
        <f t="shared" si="29"/>
        <v>5.6543183662563976</v>
      </c>
      <c r="H282" s="10">
        <f t="shared" si="34"/>
        <v>-0.18105818101571122</v>
      </c>
      <c r="I282">
        <f t="shared" si="30"/>
        <v>-2.1726981721885346</v>
      </c>
      <c r="K282">
        <f t="shared" si="31"/>
        <v>-0.18270238275948675</v>
      </c>
      <c r="M282">
        <f t="shared" si="32"/>
        <v>-0.18270238275948675</v>
      </c>
      <c r="N282" s="13">
        <f t="shared" si="33"/>
        <v>2.7033993742344777E-6</v>
      </c>
      <c r="O282" s="13">
        <v>1</v>
      </c>
    </row>
    <row r="283" spans="4:15" x14ac:dyDescent="0.4">
      <c r="D283" s="6">
        <v>4.28</v>
      </c>
      <c r="E283" s="7">
        <f t="shared" si="28"/>
        <v>-0.11216015670970975</v>
      </c>
      <c r="G283">
        <f t="shared" si="29"/>
        <v>5.6660251150720926</v>
      </c>
      <c r="H283" s="10">
        <f t="shared" si="34"/>
        <v>-0.17878328979527736</v>
      </c>
      <c r="I283">
        <f t="shared" si="30"/>
        <v>-2.1453994775433283</v>
      </c>
      <c r="K283">
        <f t="shared" si="31"/>
        <v>-0.18046334920603763</v>
      </c>
      <c r="M283">
        <f t="shared" si="32"/>
        <v>-0.18046334920603763</v>
      </c>
      <c r="N283" s="13">
        <f t="shared" si="33"/>
        <v>2.822599623684148E-6</v>
      </c>
      <c r="O283" s="13">
        <v>1</v>
      </c>
    </row>
    <row r="284" spans="4:15" x14ac:dyDescent="0.4">
      <c r="D284" s="6">
        <v>4.3</v>
      </c>
      <c r="E284" s="7">
        <f t="shared" si="28"/>
        <v>-0.11074999793445509</v>
      </c>
      <c r="G284">
        <f t="shared" si="29"/>
        <v>5.6777318638877921</v>
      </c>
      <c r="H284" s="10">
        <f t="shared" si="34"/>
        <v>-0.17653549670752139</v>
      </c>
      <c r="I284">
        <f t="shared" si="30"/>
        <v>-2.1184259604902564</v>
      </c>
      <c r="K284">
        <f t="shared" si="31"/>
        <v>-0.17825135168092707</v>
      </c>
      <c r="M284">
        <f t="shared" si="32"/>
        <v>-0.17825135168092707</v>
      </c>
      <c r="N284" s="13">
        <f t="shared" si="33"/>
        <v>2.944158289761001E-6</v>
      </c>
      <c r="O284" s="13">
        <v>1</v>
      </c>
    </row>
    <row r="285" spans="4:15" x14ac:dyDescent="0.4">
      <c r="D285" s="6">
        <v>4.32</v>
      </c>
      <c r="E285" s="7">
        <f t="shared" si="28"/>
        <v>-0.10935664920053244</v>
      </c>
      <c r="G285">
        <f t="shared" si="29"/>
        <v>5.6894386127034924</v>
      </c>
      <c r="H285" s="10">
        <f t="shared" si="34"/>
        <v>-0.17431449882564873</v>
      </c>
      <c r="I285">
        <f t="shared" si="30"/>
        <v>-2.0917739859077846</v>
      </c>
      <c r="K285">
        <f t="shared" si="31"/>
        <v>-0.1760660767118965</v>
      </c>
      <c r="M285">
        <f t="shared" si="32"/>
        <v>-0.1760660767118965</v>
      </c>
      <c r="N285" s="13">
        <f t="shared" si="33"/>
        <v>3.0680250915922189E-6</v>
      </c>
      <c r="O285" s="13">
        <v>1</v>
      </c>
    </row>
    <row r="286" spans="4:15" x14ac:dyDescent="0.4">
      <c r="D286" s="6">
        <v>4.3400000000000096</v>
      </c>
      <c r="E286" s="7">
        <f t="shared" si="28"/>
        <v>-0.10797992238378053</v>
      </c>
      <c r="G286">
        <f t="shared" si="29"/>
        <v>5.701145361519198</v>
      </c>
      <c r="H286" s="10">
        <f t="shared" si="34"/>
        <v>-0.17211999627974617</v>
      </c>
      <c r="I286">
        <f t="shared" si="30"/>
        <v>-2.065439955356954</v>
      </c>
      <c r="K286">
        <f t="shared" si="31"/>
        <v>-0.17390721404055998</v>
      </c>
      <c r="M286">
        <f t="shared" si="32"/>
        <v>-0.17390721404055998</v>
      </c>
      <c r="N286" s="13">
        <f t="shared" si="33"/>
        <v>3.1941473245683233E-6</v>
      </c>
      <c r="O286" s="13">
        <v>1</v>
      </c>
    </row>
    <row r="287" spans="4:15" x14ac:dyDescent="0.4">
      <c r="D287" s="6">
        <v>4.3600000000000003</v>
      </c>
      <c r="E287" s="7">
        <f t="shared" si="28"/>
        <v>-0.10661963126442774</v>
      </c>
      <c r="G287">
        <f t="shared" si="29"/>
        <v>5.712852110334893</v>
      </c>
      <c r="H287" s="10">
        <f t="shared" si="34"/>
        <v>-0.16995169223549783</v>
      </c>
      <c r="I287">
        <f t="shared" si="30"/>
        <v>-2.0394203068259742</v>
      </c>
      <c r="K287">
        <f t="shared" si="31"/>
        <v>-0.17177445660359569</v>
      </c>
      <c r="M287">
        <f t="shared" si="32"/>
        <v>-0.17177445660359569</v>
      </c>
      <c r="N287" s="13">
        <f t="shared" si="33"/>
        <v>3.322469941607199E-6</v>
      </c>
      <c r="O287" s="13">
        <v>1</v>
      </c>
    </row>
    <row r="288" spans="4:15" x14ac:dyDescent="0.4">
      <c r="D288" s="6">
        <v>4.38</v>
      </c>
      <c r="E288" s="7">
        <f t="shared" si="28"/>
        <v>-0.10527559151356455</v>
      </c>
      <c r="G288">
        <f t="shared" si="29"/>
        <v>5.7245588591505925</v>
      </c>
      <c r="H288" s="10">
        <f t="shared" si="34"/>
        <v>-0.16780929287262192</v>
      </c>
      <c r="I288">
        <f t="shared" si="30"/>
        <v>-2.013711514471463</v>
      </c>
      <c r="K288">
        <f t="shared" si="31"/>
        <v>-0.16966750051349755</v>
      </c>
      <c r="M288">
        <f t="shared" si="32"/>
        <v>-0.16966750051349755</v>
      </c>
      <c r="N288" s="13">
        <f t="shared" si="33"/>
        <v>3.452935636608578E-6</v>
      </c>
      <c r="O288" s="13">
        <v>1</v>
      </c>
    </row>
    <row r="289" spans="4:15" x14ac:dyDescent="0.4">
      <c r="D289" s="6">
        <v>4.4000000000000004</v>
      </c>
      <c r="E289" s="7">
        <f t="shared" si="28"/>
        <v>-0.10394762067947691</v>
      </c>
      <c r="G289">
        <f t="shared" si="29"/>
        <v>5.7362656079662928</v>
      </c>
      <c r="H289" s="10">
        <f t="shared" si="34"/>
        <v>-0.16569250736308622</v>
      </c>
      <c r="I289">
        <f t="shared" si="30"/>
        <v>-1.9883100883570346</v>
      </c>
      <c r="K289">
        <f t="shared" si="31"/>
        <v>-0.16758604503894464</v>
      </c>
      <c r="M289">
        <f t="shared" si="32"/>
        <v>-0.16758604503894464</v>
      </c>
      <c r="N289" s="13">
        <f t="shared" si="33"/>
        <v>3.5854849298953275E-6</v>
      </c>
      <c r="O289" s="13">
        <v>1</v>
      </c>
    </row>
    <row r="290" spans="4:15" x14ac:dyDescent="0.4">
      <c r="D290" s="6">
        <v>4.4200000000000097</v>
      </c>
      <c r="E290" s="7">
        <f t="shared" si="28"/>
        <v>-0.10263553817383221</v>
      </c>
      <c r="G290">
        <f t="shared" si="29"/>
        <v>5.7479723567819985</v>
      </c>
      <c r="H290" s="10">
        <f t="shared" si="34"/>
        <v>-0.16360104784908855</v>
      </c>
      <c r="I290">
        <f t="shared" si="30"/>
        <v>-1.9632125741890625</v>
      </c>
      <c r="K290">
        <f t="shared" si="31"/>
        <v>-0.1655297925847812</v>
      </c>
      <c r="M290">
        <f t="shared" si="32"/>
        <v>-0.1655297925847812</v>
      </c>
      <c r="N290" s="13">
        <f t="shared" si="33"/>
        <v>3.7200562554621323E-6</v>
      </c>
      <c r="O290" s="13">
        <v>1</v>
      </c>
    </row>
    <row r="291" spans="4:15" x14ac:dyDescent="0.4">
      <c r="D291" s="6">
        <v>4.4400000000000004</v>
      </c>
      <c r="E291" s="7">
        <f t="shared" si="28"/>
        <v>-0.10133916525774793</v>
      </c>
      <c r="G291">
        <f t="shared" si="29"/>
        <v>5.7596791055976926</v>
      </c>
      <c r="H291" s="10">
        <f t="shared" si="34"/>
        <v>-0.1615346294208502</v>
      </c>
      <c r="I291">
        <f t="shared" si="30"/>
        <v>-1.9384155530502025</v>
      </c>
      <c r="K291">
        <f t="shared" si="31"/>
        <v>-0.16349844867165725</v>
      </c>
      <c r="M291">
        <f t="shared" si="32"/>
        <v>-0.16349844867165725</v>
      </c>
      <c r="N291" s="13">
        <f t="shared" si="33"/>
        <v>3.8565860498403526E-6</v>
      </c>
      <c r="O291" s="13">
        <v>1</v>
      </c>
    </row>
    <row r="292" spans="4:15" x14ac:dyDescent="0.4">
      <c r="D292" s="6">
        <v>4.46</v>
      </c>
      <c r="E292" s="7">
        <f t="shared" si="28"/>
        <v>-0.10005832502773832</v>
      </c>
      <c r="G292">
        <f t="shared" si="29"/>
        <v>5.7713858544133929</v>
      </c>
      <c r="H292" s="10">
        <f t="shared" si="34"/>
        <v>-0.15949297009421487</v>
      </c>
      <c r="I292">
        <f t="shared" si="30"/>
        <v>-1.9139156411305784</v>
      </c>
      <c r="K292">
        <f t="shared" si="31"/>
        <v>-0.16149172191532357</v>
      </c>
      <c r="M292">
        <f t="shared" si="32"/>
        <v>-0.16149172191532357</v>
      </c>
      <c r="N292" s="13">
        <f t="shared" si="33"/>
        <v>3.9950088423853521E-6</v>
      </c>
      <c r="O292" s="13">
        <v>1</v>
      </c>
    </row>
    <row r="293" spans="4:15" x14ac:dyDescent="0.4">
      <c r="D293" s="6">
        <v>4.4800000000000004</v>
      </c>
      <c r="E293" s="7">
        <f t="shared" si="28"/>
        <v>-9.8792842401572795E-2</v>
      </c>
      <c r="G293">
        <f t="shared" si="29"/>
        <v>5.7830926032290932</v>
      </c>
      <c r="H293" s="10">
        <f t="shared" si="34"/>
        <v>-0.15747579078810703</v>
      </c>
      <c r="I293">
        <f t="shared" si="30"/>
        <v>-1.8897094894572843</v>
      </c>
      <c r="K293">
        <f t="shared" si="31"/>
        <v>-0.15950932400564477</v>
      </c>
      <c r="M293">
        <f t="shared" si="32"/>
        <v>-0.15950932400564477</v>
      </c>
      <c r="N293" s="13">
        <f t="shared" si="33"/>
        <v>4.1352573468294012E-6</v>
      </c>
      <c r="O293" s="13">
        <v>1</v>
      </c>
    </row>
    <row r="294" spans="4:15" x14ac:dyDescent="0.4">
      <c r="D294" s="6">
        <v>4.5000000000000098</v>
      </c>
      <c r="E294" s="7">
        <f t="shared" si="28"/>
        <v>-9.7542544104035983E-2</v>
      </c>
      <c r="G294">
        <f t="shared" si="29"/>
        <v>5.794799352044798</v>
      </c>
      <c r="H294" s="10">
        <f t="shared" si="34"/>
        <v>-0.15548281530183336</v>
      </c>
      <c r="I294">
        <f t="shared" si="30"/>
        <v>-1.8657937836220002</v>
      </c>
      <c r="K294">
        <f t="shared" si="31"/>
        <v>-0.15755096968530752</v>
      </c>
      <c r="M294">
        <f t="shared" si="32"/>
        <v>-0.15755096968530752</v>
      </c>
      <c r="N294" s="13">
        <f t="shared" si="33"/>
        <v>4.2772625538833737E-6</v>
      </c>
      <c r="O294" s="13">
        <v>1</v>
      </c>
    </row>
    <row r="295" spans="4:15" x14ac:dyDescent="0.4">
      <c r="D295" s="6">
        <v>4.5199999999999996</v>
      </c>
      <c r="E295" s="7">
        <f t="shared" si="28"/>
        <v>-9.6307258652615982E-2</v>
      </c>
      <c r="G295">
        <f t="shared" si="29"/>
        <v>5.806506100860493</v>
      </c>
      <c r="H295" s="10">
        <f t="shared" si="34"/>
        <v>-0.15351377029226987</v>
      </c>
      <c r="I295">
        <f t="shared" si="30"/>
        <v>-1.8421652435072384</v>
      </c>
      <c r="K295">
        <f t="shared" si="31"/>
        <v>-0.15561637672828021</v>
      </c>
      <c r="M295">
        <f t="shared" si="32"/>
        <v>-0.15561637672828021</v>
      </c>
      <c r="N295" s="13">
        <f t="shared" si="33"/>
        <v>4.4209538247521287E-6</v>
      </c>
      <c r="O295" s="13">
        <v>1</v>
      </c>
    </row>
    <row r="296" spans="4:15" x14ac:dyDescent="0.4">
      <c r="D296" s="6">
        <v>4.54</v>
      </c>
      <c r="E296" s="7">
        <f t="shared" si="28"/>
        <v>-9.5086816343115874E-2</v>
      </c>
      <c r="G296">
        <f t="shared" si="29"/>
        <v>5.8182128496761933</v>
      </c>
      <c r="H296" s="10">
        <f t="shared" si="34"/>
        <v>-0.1515683852509267</v>
      </c>
      <c r="I296">
        <f t="shared" si="30"/>
        <v>-1.8188206230111204</v>
      </c>
      <c r="K296">
        <f t="shared" si="31"/>
        <v>-0.15370526591801334</v>
      </c>
      <c r="M296">
        <f t="shared" si="32"/>
        <v>-0.15370526591801334</v>
      </c>
      <c r="N296" s="13">
        <f t="shared" si="33"/>
        <v>4.5662589853686588E-6</v>
      </c>
      <c r="O296" s="13">
        <v>1</v>
      </c>
    </row>
    <row r="297" spans="4:15" x14ac:dyDescent="0.4">
      <c r="D297" s="6">
        <v>4.5599999999999996</v>
      </c>
      <c r="E297" s="7">
        <f t="shared" si="28"/>
        <v>-9.3881049235218866E-2</v>
      </c>
      <c r="G297">
        <f t="shared" si="29"/>
        <v>5.8299195984918928</v>
      </c>
      <c r="H297" s="10">
        <f t="shared" si="34"/>
        <v>-0.14964639248093889</v>
      </c>
      <c r="I297">
        <f t="shared" si="30"/>
        <v>-1.7957567097712666</v>
      </c>
      <c r="K297">
        <f t="shared" si="31"/>
        <v>-0.15181736102543192</v>
      </c>
      <c r="M297">
        <f t="shared" si="32"/>
        <v>-0.15181736102543192</v>
      </c>
      <c r="N297" s="13">
        <f t="shared" si="33"/>
        <v>4.7131044211781824E-6</v>
      </c>
      <c r="O297" s="13">
        <v>1</v>
      </c>
    </row>
    <row r="298" spans="4:15" x14ac:dyDescent="0.4">
      <c r="D298" s="6">
        <v>4.5800000000000098</v>
      </c>
      <c r="E298" s="7">
        <f t="shared" si="28"/>
        <v>-9.2689791137994984E-2</v>
      </c>
      <c r="G298">
        <f t="shared" si="29"/>
        <v>5.8416263473075993</v>
      </c>
      <c r="H298" s="10">
        <f t="shared" si="34"/>
        <v>-0.14774752707396402</v>
      </c>
      <c r="I298">
        <f t="shared" si="30"/>
        <v>-1.7729703248875683</v>
      </c>
      <c r="K298">
        <f t="shared" si="31"/>
        <v>-0.14995238878670833</v>
      </c>
      <c r="M298">
        <f t="shared" si="32"/>
        <v>-0.14995238878670833</v>
      </c>
      <c r="N298" s="13">
        <f t="shared" si="33"/>
        <v>4.8614151723257741E-6</v>
      </c>
      <c r="O298" s="13">
        <v>1</v>
      </c>
    </row>
    <row r="299" spans="4:15" x14ac:dyDescent="0.4">
      <c r="D299" s="6">
        <v>4.5999999999999996</v>
      </c>
      <c r="E299" s="7">
        <f t="shared" si="28"/>
        <v>-9.151287759537563E-2</v>
      </c>
      <c r="G299">
        <f t="shared" si="29"/>
        <v>5.8533330961232934</v>
      </c>
      <c r="H299" s="10">
        <f t="shared" si="34"/>
        <v>-0.14587152688702879</v>
      </c>
      <c r="I299">
        <f t="shared" si="30"/>
        <v>-1.7504583226443455</v>
      </c>
      <c r="K299">
        <f t="shared" si="31"/>
        <v>-0.14811007888085681</v>
      </c>
      <c r="M299">
        <f t="shared" si="32"/>
        <v>-0.14811007888085681</v>
      </c>
      <c r="N299" s="13">
        <f t="shared" si="33"/>
        <v>5.0111150290714264E-6</v>
      </c>
      <c r="O299" s="13">
        <v>1</v>
      </c>
    </row>
    <row r="300" spans="4:15" x14ac:dyDescent="0.4">
      <c r="D300" s="6">
        <v>4.62</v>
      </c>
      <c r="E300" s="7">
        <f t="shared" si="28"/>
        <v>-9.0350145871587156E-2</v>
      </c>
      <c r="G300">
        <f t="shared" si="29"/>
        <v>5.8650398449389938</v>
      </c>
      <c r="H300" s="10">
        <f t="shared" si="34"/>
        <v>-0.14401813251930992</v>
      </c>
      <c r="I300">
        <f t="shared" si="30"/>
        <v>-1.7282175902317189</v>
      </c>
      <c r="K300">
        <f t="shared" si="31"/>
        <v>-0.14629016390714072</v>
      </c>
      <c r="M300">
        <f t="shared" si="32"/>
        <v>-0.14629016390714072</v>
      </c>
      <c r="N300" s="13">
        <f t="shared" si="33"/>
        <v>5.1621266272883641E-6</v>
      </c>
      <c r="O300" s="13">
        <v>1</v>
      </c>
    </row>
    <row r="301" spans="4:15" x14ac:dyDescent="0.4">
      <c r="D301" s="6">
        <v>4.6400000000000103</v>
      </c>
      <c r="E301" s="7">
        <f t="shared" si="28"/>
        <v>-8.9201434936572954E-2</v>
      </c>
      <c r="G301">
        <f t="shared" si="29"/>
        <v>5.8767465937546994</v>
      </c>
      <c r="H301" s="10">
        <f t="shared" si="34"/>
        <v>-0.14218708728889728</v>
      </c>
      <c r="I301">
        <f t="shared" si="30"/>
        <v>-1.7062450474667674</v>
      </c>
      <c r="K301">
        <f t="shared" si="31"/>
        <v>-0.14449237936234313</v>
      </c>
      <c r="M301">
        <f t="shared" si="32"/>
        <v>-0.14449237936234313</v>
      </c>
      <c r="N301" s="13">
        <f t="shared" si="33"/>
        <v>5.3143715438922528E-6</v>
      </c>
      <c r="O301" s="13">
        <v>1</v>
      </c>
    </row>
    <row r="302" spans="4:15" x14ac:dyDescent="0.4">
      <c r="D302" s="6">
        <v>4.6600000000000099</v>
      </c>
      <c r="E302" s="7">
        <f t="shared" si="28"/>
        <v>-8.8066585451394092E-2</v>
      </c>
      <c r="G302">
        <f t="shared" si="29"/>
        <v>5.8884533425703989</v>
      </c>
      <c r="H302" s="10">
        <f t="shared" si="34"/>
        <v>-0.14037813720952219</v>
      </c>
      <c r="I302">
        <f t="shared" si="30"/>
        <v>-1.6845376465142663</v>
      </c>
      <c r="K302">
        <f t="shared" si="31"/>
        <v>-0.14271646361788543</v>
      </c>
      <c r="M302">
        <f t="shared" si="32"/>
        <v>-0.14271646361788543</v>
      </c>
      <c r="N302" s="13">
        <f t="shared" si="33"/>
        <v>5.4677703920489006E-6</v>
      </c>
      <c r="O302" s="13">
        <v>1</v>
      </c>
    </row>
    <row r="303" spans="4:15" x14ac:dyDescent="0.4">
      <c r="D303" s="6">
        <v>4.6800000000000104</v>
      </c>
      <c r="E303" s="7">
        <f t="shared" si="28"/>
        <v>-8.6945439753619819E-2</v>
      </c>
      <c r="G303">
        <f t="shared" si="29"/>
        <v>5.9001600913860992</v>
      </c>
      <c r="H303" s="10">
        <f t="shared" si="34"/>
        <v>-0.13859103096727002</v>
      </c>
      <c r="I303">
        <f t="shared" si="30"/>
        <v>-1.6630923716072403</v>
      </c>
      <c r="K303">
        <f t="shared" si="31"/>
        <v>-0.14096215789681987</v>
      </c>
      <c r="M303">
        <f t="shared" si="32"/>
        <v>-0.14096215789681987</v>
      </c>
      <c r="N303" s="13">
        <f t="shared" si="33"/>
        <v>5.6222429160365228E-6</v>
      </c>
      <c r="O303" s="13">
        <v>1</v>
      </c>
    </row>
    <row r="304" spans="4:15" x14ac:dyDescent="0.4">
      <c r="D304" s="6">
        <v>4.7</v>
      </c>
      <c r="E304" s="7">
        <f t="shared" si="28"/>
        <v>-8.5837841842723278E-2</v>
      </c>
      <c r="G304">
        <f t="shared" si="29"/>
        <v>5.9118668402017933</v>
      </c>
      <c r="H304" s="10">
        <f t="shared" si="34"/>
        <v>-0.13682551989730091</v>
      </c>
      <c r="I304">
        <f t="shared" si="30"/>
        <v>-1.6419062387676109</v>
      </c>
      <c r="K304">
        <f t="shared" si="31"/>
        <v>-0.13922920625071836</v>
      </c>
      <c r="M304">
        <f t="shared" si="32"/>
        <v>-0.13922920625071836</v>
      </c>
      <c r="N304" s="13">
        <f t="shared" si="33"/>
        <v>5.7777080856052789E-6</v>
      </c>
      <c r="O304" s="13">
        <v>1</v>
      </c>
    </row>
    <row r="305" spans="4:15" x14ac:dyDescent="0.4">
      <c r="D305" s="6">
        <v>4.7200000000000104</v>
      </c>
      <c r="E305" s="7">
        <f t="shared" si="28"/>
        <v>-8.4743637365476243E-2</v>
      </c>
      <c r="G305">
        <f t="shared" si="29"/>
        <v>5.9235735890174999</v>
      </c>
      <c r="H305" s="10">
        <f t="shared" si="34"/>
        <v>-0.13508135796056914</v>
      </c>
      <c r="I305">
        <f t="shared" si="30"/>
        <v>-1.6209762955268296</v>
      </c>
      <c r="K305">
        <f t="shared" si="31"/>
        <v>-0.13751735553645589</v>
      </c>
      <c r="M305">
        <f t="shared" si="32"/>
        <v>-0.13751735553645589</v>
      </c>
      <c r="N305" s="13">
        <f t="shared" si="33"/>
        <v>5.9340841897261239E-6</v>
      </c>
      <c r="O305" s="13">
        <v>1</v>
      </c>
    </row>
    <row r="306" spans="4:15" x14ac:dyDescent="0.4">
      <c r="D306" s="6">
        <v>4.74000000000001</v>
      </c>
      <c r="E306" s="7">
        <f t="shared" si="28"/>
        <v>-8.3662673601365423E-2</v>
      </c>
      <c r="G306">
        <f t="shared" si="29"/>
        <v>5.9352803378331993</v>
      </c>
      <c r="H306" s="10">
        <f t="shared" si="34"/>
        <v>-0.1333583017205765</v>
      </c>
      <c r="I306">
        <f t="shared" si="30"/>
        <v>-1.600299620646918</v>
      </c>
      <c r="K306">
        <f t="shared" si="31"/>
        <v>-0.13582635539292312</v>
      </c>
      <c r="M306">
        <f t="shared" si="32"/>
        <v>-0.13582635539292312</v>
      </c>
      <c r="N306" s="13">
        <f t="shared" si="33"/>
        <v>6.09128892958364E-6</v>
      </c>
      <c r="O306" s="13">
        <v>1</v>
      </c>
    </row>
    <row r="307" spans="4:15" x14ac:dyDescent="0.4">
      <c r="D307" s="6">
        <v>4.7600000000000096</v>
      </c>
      <c r="E307" s="7">
        <f t="shared" si="28"/>
        <v>-8.2594799448015413E-2</v>
      </c>
      <c r="G307">
        <f t="shared" si="29"/>
        <v>5.9469870866488987</v>
      </c>
      <c r="H307" s="10">
        <f t="shared" si="34"/>
        <v>-0.13165611032013658</v>
      </c>
      <c r="I307">
        <f t="shared" si="30"/>
        <v>-1.5798733238416389</v>
      </c>
      <c r="K307">
        <f t="shared" si="31"/>
        <v>-0.13415595821765064</v>
      </c>
      <c r="M307">
        <f t="shared" si="32"/>
        <v>-0.13415595821765064</v>
      </c>
      <c r="N307" s="13">
        <f t="shared" si="33"/>
        <v>6.2492395107054791E-6</v>
      </c>
      <c r="O307" s="13">
        <v>1</v>
      </c>
    </row>
    <row r="308" spans="4:15" x14ac:dyDescent="0.4">
      <c r="D308" s="6">
        <v>4.78</v>
      </c>
      <c r="E308" s="7">
        <f t="shared" si="28"/>
        <v>-8.1539865406644527E-2</v>
      </c>
      <c r="G308">
        <f t="shared" si="29"/>
        <v>5.9586938354645937</v>
      </c>
      <c r="H308" s="10">
        <f t="shared" si="34"/>
        <v>-0.12997454545819137</v>
      </c>
      <c r="I308">
        <f t="shared" si="30"/>
        <v>-1.5596945454982964</v>
      </c>
      <c r="K308">
        <f t="shared" si="31"/>
        <v>-0.13250591914338836</v>
      </c>
      <c r="M308">
        <f t="shared" si="32"/>
        <v>-0.13250591914338836</v>
      </c>
      <c r="N308" s="13">
        <f t="shared" si="33"/>
        <v>6.4078527341077688E-6</v>
      </c>
      <c r="O308" s="13">
        <v>1</v>
      </c>
    </row>
    <row r="309" spans="4:15" x14ac:dyDescent="0.4">
      <c r="D309" s="6">
        <v>4.8000000000000096</v>
      </c>
      <c r="E309" s="7">
        <f t="shared" si="28"/>
        <v>-8.04977235675437E-2</v>
      </c>
      <c r="G309">
        <f t="shared" si="29"/>
        <v>5.9704005842802994</v>
      </c>
      <c r="H309" s="10">
        <f t="shared" si="34"/>
        <v>-0.12831337136666468</v>
      </c>
      <c r="I309">
        <f t="shared" si="30"/>
        <v>-1.5397604563999763</v>
      </c>
      <c r="K309">
        <f t="shared" si="31"/>
        <v>-0.13087599601462835</v>
      </c>
      <c r="M309">
        <f t="shared" si="32"/>
        <v>-0.13087599601462835</v>
      </c>
      <c r="N309" s="13">
        <f t="shared" si="33"/>
        <v>6.567045086350915E-6</v>
      </c>
      <c r="O309" s="13">
        <v>1</v>
      </c>
    </row>
    <row r="310" spans="4:15" x14ac:dyDescent="0.4">
      <c r="D310" s="6">
        <v>4.8200000000000101</v>
      </c>
      <c r="E310" s="7">
        <f t="shared" si="28"/>
        <v>-7.9468227595597379E-2</v>
      </c>
      <c r="G310">
        <f t="shared" si="29"/>
        <v>5.9821073330960006</v>
      </c>
      <c r="H310" s="10">
        <f t="shared" si="34"/>
        <v>-0.12667235478738223</v>
      </c>
      <c r="I310">
        <f t="shared" si="30"/>
        <v>-1.5200682574485866</v>
      </c>
      <c r="K310">
        <f t="shared" si="31"/>
        <v>-0.12926594936410229</v>
      </c>
      <c r="M310">
        <f t="shared" si="32"/>
        <v>-0.12926594936410229</v>
      </c>
      <c r="N310" s="13">
        <f t="shared" si="33"/>
        <v>6.7267328283917345E-6</v>
      </c>
      <c r="O310" s="13">
        <v>1</v>
      </c>
    </row>
    <row r="311" spans="4:15" x14ac:dyDescent="0.4">
      <c r="D311" s="6">
        <v>4.8400000000000096</v>
      </c>
      <c r="E311" s="7">
        <f t="shared" si="28"/>
        <v>-7.8451232715834318E-2</v>
      </c>
      <c r="G311">
        <f t="shared" si="29"/>
        <v>5.9938140819116992</v>
      </c>
      <c r="H311" s="10">
        <f t="shared" si="34"/>
        <v>-0.1250512649490399</v>
      </c>
      <c r="I311">
        <f t="shared" si="30"/>
        <v>-1.5006151793884788</v>
      </c>
      <c r="K311">
        <f t="shared" si="31"/>
        <v>-0.12767554238924095</v>
      </c>
      <c r="M311">
        <f t="shared" si="32"/>
        <v>-0.12767554238924095</v>
      </c>
      <c r="N311" s="13">
        <f t="shared" si="33"/>
        <v>6.8868320831481777E-6</v>
      </c>
      <c r="O311" s="13">
        <v>1</v>
      </c>
    </row>
    <row r="312" spans="4:15" x14ac:dyDescent="0.4">
      <c r="D312" s="6">
        <v>4.8600000000000003</v>
      </c>
      <c r="E312" s="7">
        <f t="shared" si="28"/>
        <v>-7.744659569902955E-2</v>
      </c>
      <c r="G312">
        <f t="shared" si="29"/>
        <v>6.0055208307273942</v>
      </c>
      <c r="H312" s="10">
        <f t="shared" si="34"/>
        <v>-0.12344987354425312</v>
      </c>
      <c r="I312">
        <f t="shared" si="30"/>
        <v>-1.4813984825310373</v>
      </c>
      <c r="K312">
        <f t="shared" si="31"/>
        <v>-0.12610454092862641</v>
      </c>
      <c r="M312">
        <f t="shared" si="32"/>
        <v>-0.12610454092862641</v>
      </c>
      <c r="N312" s="13">
        <f t="shared" si="33"/>
        <v>7.0472589216553594E-6</v>
      </c>
      <c r="O312" s="13">
        <v>1</v>
      </c>
    </row>
    <row r="313" spans="4:15" x14ac:dyDescent="0.4">
      <c r="D313" s="6">
        <v>4.8800000000000097</v>
      </c>
      <c r="E313" s="7">
        <f t="shared" si="28"/>
        <v>-7.6454174847349343E-2</v>
      </c>
      <c r="G313">
        <f t="shared" si="29"/>
        <v>6.0172275795430998</v>
      </c>
      <c r="H313" s="10">
        <f t="shared" si="34"/>
        <v>-0.12186795470667486</v>
      </c>
      <c r="I313">
        <f t="shared" si="30"/>
        <v>-1.4624154564800982</v>
      </c>
      <c r="K313">
        <f t="shared" si="31"/>
        <v>-0.12455271343843495</v>
      </c>
      <c r="M313">
        <f t="shared" si="32"/>
        <v>-0.12455271343843495</v>
      </c>
      <c r="N313" s="13">
        <f t="shared" si="33"/>
        <v>7.2079294477620601E-6</v>
      </c>
      <c r="O313" s="13">
        <v>1</v>
      </c>
    </row>
    <row r="314" spans="4:15" x14ac:dyDescent="0.4">
      <c r="D314" s="6">
        <v>4.9000000000000101</v>
      </c>
      <c r="E314" s="7">
        <f t="shared" si="28"/>
        <v>-7.5473829980055501E-2</v>
      </c>
      <c r="G314">
        <f t="shared" si="29"/>
        <v>6.0289343283588002</v>
      </c>
      <c r="H314" s="10">
        <f t="shared" si="34"/>
        <v>-0.12030528498820849</v>
      </c>
      <c r="I314">
        <f t="shared" si="30"/>
        <v>-1.4436634198585019</v>
      </c>
      <c r="K314">
        <f t="shared" si="31"/>
        <v>-0.12301983096889263</v>
      </c>
      <c r="M314">
        <f t="shared" si="32"/>
        <v>-0.12301983096889263</v>
      </c>
      <c r="N314" s="13">
        <f t="shared" si="33"/>
        <v>7.36875988124844E-6</v>
      </c>
      <c r="O314" s="13">
        <v>1</v>
      </c>
    </row>
    <row r="315" spans="4:15" x14ac:dyDescent="0.4">
      <c r="D315" s="6">
        <v>4.9200000000000097</v>
      </c>
      <c r="E315" s="7">
        <f t="shared" si="28"/>
        <v>-7.4505422419256964E-2</v>
      </c>
      <c r="G315">
        <f t="shared" si="29"/>
        <v>6.0406410771744996</v>
      </c>
      <c r="H315" s="10">
        <f t="shared" si="34"/>
        <v>-0.11876164333629562</v>
      </c>
      <c r="I315">
        <f t="shared" si="30"/>
        <v>-1.4251397200355473</v>
      </c>
      <c r="K315">
        <f t="shared" si="31"/>
        <v>-0.12150566714072976</v>
      </c>
      <c r="M315">
        <f t="shared" si="32"/>
        <v>-0.12150566714072976</v>
      </c>
      <c r="N315" s="13">
        <f t="shared" si="33"/>
        <v>7.5296666393012251E-6</v>
      </c>
      <c r="O315" s="13">
        <v>1</v>
      </c>
    </row>
    <row r="316" spans="4:15" x14ac:dyDescent="0.4">
      <c r="D316" s="6">
        <v>4.9400000000000004</v>
      </c>
      <c r="E316" s="7">
        <f t="shared" si="28"/>
        <v>-7.3548814975728086E-2</v>
      </c>
      <c r="G316">
        <f t="shared" si="29"/>
        <v>6.0523478259901937</v>
      </c>
      <c r="H316" s="10">
        <f t="shared" si="34"/>
        <v>-0.11723681107131056</v>
      </c>
      <c r="I316">
        <f t="shared" si="30"/>
        <v>-1.4068417328557268</v>
      </c>
      <c r="K316">
        <f t="shared" si="31"/>
        <v>-0.12000999812166908</v>
      </c>
      <c r="M316">
        <f t="shared" si="32"/>
        <v>-0.12000999812166908</v>
      </c>
      <c r="N316" s="13">
        <f t="shared" si="33"/>
        <v>7.6905664162761842E-6</v>
      </c>
      <c r="O316" s="13">
        <v>1</v>
      </c>
    </row>
    <row r="317" spans="4:15" x14ac:dyDescent="0.4">
      <c r="D317" s="6">
        <v>4.9600000000000097</v>
      </c>
      <c r="E317" s="7">
        <f t="shared" si="28"/>
        <v>-7.2603871934785486E-2</v>
      </c>
      <c r="G317">
        <f t="shared" si="29"/>
        <v>6.0640545748059003</v>
      </c>
      <c r="H317" s="10">
        <f t="shared" si="34"/>
        <v>-0.11573057186404807</v>
      </c>
      <c r="I317">
        <f t="shared" si="30"/>
        <v>-1.3887668623685769</v>
      </c>
      <c r="K317">
        <f t="shared" si="31"/>
        <v>-0.11853260260293494</v>
      </c>
      <c r="M317">
        <f t="shared" si="32"/>
        <v>-0.11853260260293494</v>
      </c>
      <c r="N317" s="13">
        <f t="shared" si="33"/>
        <v>7.8513762616668734E-6</v>
      </c>
      <c r="O317" s="13">
        <v>1</v>
      </c>
    </row>
    <row r="318" spans="4:15" x14ac:dyDescent="0.4">
      <c r="D318" s="6">
        <v>4.9800000000000102</v>
      </c>
      <c r="E318" s="7">
        <f t="shared" si="28"/>
        <v>-7.1670459042237844E-2</v>
      </c>
      <c r="G318">
        <f t="shared" si="29"/>
        <v>6.0757613236216006</v>
      </c>
      <c r="H318" s="10">
        <f t="shared" si="34"/>
        <v>-0.11424271171332713</v>
      </c>
      <c r="I318">
        <f t="shared" si="30"/>
        <v>-1.3709125405599256</v>
      </c>
      <c r="K318">
        <f t="shared" si="31"/>
        <v>-0.11707326177581205</v>
      </c>
      <c r="M318">
        <f t="shared" si="32"/>
        <v>-0.11707326177581205</v>
      </c>
      <c r="N318" s="13">
        <f t="shared" si="33"/>
        <v>8.0120136562333916E-6</v>
      </c>
      <c r="O318" s="13">
        <v>1</v>
      </c>
    </row>
    <row r="319" spans="4:15" x14ac:dyDescent="0.4">
      <c r="D319" s="6">
        <v>5.0000000000000098</v>
      </c>
      <c r="E319" s="7">
        <f t="shared" si="28"/>
        <v>-7.0748443490396953E-2</v>
      </c>
      <c r="G319">
        <f t="shared" si="29"/>
        <v>6.0874680724373</v>
      </c>
      <c r="H319" s="10">
        <f t="shared" si="34"/>
        <v>-0.11277301892369275</v>
      </c>
      <c r="I319">
        <f t="shared" si="30"/>
        <v>-1.3532762270843131</v>
      </c>
      <c r="K319">
        <f t="shared" si="31"/>
        <v>-0.11563175930823413</v>
      </c>
      <c r="M319">
        <f t="shared" si="32"/>
        <v>-0.11563175930823413</v>
      </c>
      <c r="N319" s="13">
        <f t="shared" si="33"/>
        <v>8.172396586207817E-6</v>
      </c>
      <c r="O319" s="13">
        <v>1</v>
      </c>
    </row>
    <row r="320" spans="4:15" x14ac:dyDescent="0.4">
      <c r="D320" s="6">
        <v>5.0199999999999996</v>
      </c>
      <c r="E320" s="7">
        <f t="shared" si="28"/>
        <v>-6.9837693904167705E-2</v>
      </c>
      <c r="G320">
        <f t="shared" si="29"/>
        <v>6.0991748212529941</v>
      </c>
      <c r="H320" s="10">
        <f t="shared" si="34"/>
        <v>-0.11132128408324334</v>
      </c>
      <c r="I320">
        <f t="shared" si="30"/>
        <v>-1.3358554089989201</v>
      </c>
      <c r="K320">
        <f t="shared" si="31"/>
        <v>-0.11420788132143678</v>
      </c>
      <c r="M320">
        <f t="shared" si="32"/>
        <v>-0.11420788132143678</v>
      </c>
      <c r="N320" s="13">
        <f t="shared" si="33"/>
        <v>8.3324436155460063E-6</v>
      </c>
      <c r="O320" s="13">
        <v>1</v>
      </c>
    </row>
    <row r="321" spans="4:15" x14ac:dyDescent="0.4">
      <c r="D321" s="6">
        <v>5.0400000000000098</v>
      </c>
      <c r="E321" s="7">
        <f t="shared" si="28"/>
        <v>-6.8938080327208273E-2</v>
      </c>
      <c r="G321">
        <f t="shared" si="29"/>
        <v>6.1108815700686998</v>
      </c>
      <c r="H321" s="10">
        <f t="shared" si="34"/>
        <v>-0.10988730004156999</v>
      </c>
      <c r="I321">
        <f t="shared" si="30"/>
        <v>-1.3186476004988399</v>
      </c>
      <c r="K321">
        <f t="shared" si="31"/>
        <v>-0.11280141636666118</v>
      </c>
      <c r="M321">
        <f t="shared" si="32"/>
        <v>-0.11280141636666118</v>
      </c>
      <c r="N321" s="13">
        <f t="shared" si="33"/>
        <v>8.49207395616295E-6</v>
      </c>
      <c r="O321" s="13">
        <v>1</v>
      </c>
    </row>
    <row r="322" spans="4:15" x14ac:dyDescent="0.4">
      <c r="D322" s="6">
        <v>5.0600000000000103</v>
      </c>
      <c r="E322" s="7">
        <f t="shared" si="28"/>
        <v>-6.8049474208174934E-2</v>
      </c>
      <c r="G322">
        <f t="shared" si="29"/>
        <v>6.122588318884401</v>
      </c>
      <c r="H322" s="10">
        <f t="shared" si="34"/>
        <v>-0.10847086188783085</v>
      </c>
      <c r="I322">
        <f t="shared" si="30"/>
        <v>-1.3016503426539703</v>
      </c>
      <c r="K322">
        <f t="shared" si="31"/>
        <v>-0.11141215540193415</v>
      </c>
      <c r="M322">
        <f t="shared" si="32"/>
        <v>-0.11141215540193415</v>
      </c>
      <c r="N322" s="13">
        <f t="shared" si="33"/>
        <v>8.6512075361061346E-6</v>
      </c>
      <c r="O322" s="13">
        <v>1</v>
      </c>
    </row>
    <row r="323" spans="4:15" x14ac:dyDescent="0.4">
      <c r="D323" s="6">
        <v>5.0800000000000098</v>
      </c>
      <c r="E323" s="7">
        <f t="shared" si="28"/>
        <v>-6.7171748387037655E-2</v>
      </c>
      <c r="G323">
        <f t="shared" si="29"/>
        <v>6.1342950677001005</v>
      </c>
      <c r="H323" s="10">
        <f t="shared" si="34"/>
        <v>-0.10707176692893804</v>
      </c>
      <c r="I323">
        <f t="shared" si="30"/>
        <v>-1.2848612031472564</v>
      </c>
      <c r="K323">
        <f t="shared" si="31"/>
        <v>-0.11003989176890702</v>
      </c>
      <c r="M323">
        <f t="shared" si="32"/>
        <v>-0.11003989176890702</v>
      </c>
      <c r="N323" s="13">
        <f t="shared" si="33"/>
        <v>8.8097650656409174E-6</v>
      </c>
      <c r="O323" s="13">
        <v>1</v>
      </c>
    </row>
    <row r="324" spans="4:15" x14ac:dyDescent="0.4">
      <c r="D324" s="6">
        <v>5.0999999999999996</v>
      </c>
      <c r="E324" s="7">
        <f t="shared" si="28"/>
        <v>-6.630477708148512E-2</v>
      </c>
      <c r="G324">
        <f t="shared" si="29"/>
        <v>6.1460018165157946</v>
      </c>
      <c r="H324" s="10">
        <f t="shared" si="34"/>
        <v>-0.10568981466788728</v>
      </c>
      <c r="I324">
        <f t="shared" si="30"/>
        <v>-1.2682777760146473</v>
      </c>
      <c r="K324">
        <f t="shared" si="31"/>
        <v>-0.10868442116978114</v>
      </c>
      <c r="M324">
        <f t="shared" si="32"/>
        <v>-0.10868442116978114</v>
      </c>
      <c r="N324" s="13">
        <f t="shared" si="33"/>
        <v>8.9676681011849614E-6</v>
      </c>
      <c r="O324" s="13">
        <v>1</v>
      </c>
    </row>
    <row r="325" spans="4:15" x14ac:dyDescent="0.4">
      <c r="D325" s="6">
        <v>5.1200000000000099</v>
      </c>
      <c r="E325" s="7">
        <f t="shared" si="28"/>
        <v>-6.5448435873408442E-2</v>
      </c>
      <c r="G325">
        <f t="shared" si="29"/>
        <v>6.1577085653315002</v>
      </c>
      <c r="H325" s="10">
        <f t="shared" si="34"/>
        <v>-0.10432480678221306</v>
      </c>
      <c r="I325">
        <f t="shared" si="30"/>
        <v>-1.2518976813865568</v>
      </c>
      <c r="K325">
        <f t="shared" si="31"/>
        <v>-0.10734554164431087</v>
      </c>
      <c r="M325">
        <f t="shared" si="32"/>
        <v>-0.10734554164431087</v>
      </c>
      <c r="N325" s="13">
        <f t="shared" si="33"/>
        <v>9.1248391070930567E-6</v>
      </c>
      <c r="O325" s="13">
        <v>1</v>
      </c>
    </row>
    <row r="326" spans="4:15" x14ac:dyDescent="0.4">
      <c r="D326" s="6">
        <v>5.1400000000000103</v>
      </c>
      <c r="E326" s="7">
        <f t="shared" si="28"/>
        <v>-6.4602601695478018E-2</v>
      </c>
      <c r="G326">
        <f t="shared" si="29"/>
        <v>6.1694153141472006</v>
      </c>
      <c r="H326" s="10">
        <f t="shared" si="34"/>
        <v>-0.10297654710259196</v>
      </c>
      <c r="I326">
        <f t="shared" si="30"/>
        <v>-1.2357185652311036</v>
      </c>
      <c r="K326">
        <f t="shared" si="31"/>
        <v>-0.10602305354690439</v>
      </c>
      <c r="M326">
        <f t="shared" si="32"/>
        <v>-0.10602305354690439</v>
      </c>
      <c r="N326" s="13">
        <f t="shared" si="33"/>
        <v>9.2812015152371327E-6</v>
      </c>
      <c r="O326" s="13">
        <v>1</v>
      </c>
    </row>
    <row r="327" spans="4:15" x14ac:dyDescent="0.4">
      <c r="D327" s="6">
        <v>5.1600000000000099</v>
      </c>
      <c r="E327" s="7">
        <f t="shared" si="28"/>
        <v>-6.376715281779935E-2</v>
      </c>
      <c r="G327">
        <f t="shared" si="29"/>
        <v>6.1811220629629009</v>
      </c>
      <c r="H327" s="10">
        <f t="shared" si="34"/>
        <v>-0.10164484159157217</v>
      </c>
      <c r="I327">
        <f t="shared" si="30"/>
        <v>-1.219738099098866</v>
      </c>
      <c r="K327">
        <f t="shared" si="31"/>
        <v>-0.10471675952380584</v>
      </c>
      <c r="M327">
        <f t="shared" si="32"/>
        <v>-0.10471675952380584</v>
      </c>
      <c r="N327" s="13">
        <f t="shared" si="33"/>
        <v>9.436679782378802E-6</v>
      </c>
      <c r="O327" s="13">
        <v>1</v>
      </c>
    </row>
    <row r="328" spans="4:15" x14ac:dyDescent="0.4">
      <c r="D328" s="6">
        <v>5.1800000000000104</v>
      </c>
      <c r="E328" s="7">
        <f t="shared" si="28"/>
        <v>-6.2941968834664477E-2</v>
      </c>
      <c r="G328">
        <f t="shared" si="29"/>
        <v>6.1928288117786012</v>
      </c>
      <c r="H328" s="10">
        <f t="shared" si="34"/>
        <v>-0.10032949832245519</v>
      </c>
      <c r="I328">
        <f t="shared" si="30"/>
        <v>-1.2039539798694623</v>
      </c>
      <c r="K328">
        <f t="shared" si="31"/>
        <v>-0.10342646449038448</v>
      </c>
      <c r="M328">
        <f t="shared" si="32"/>
        <v>-0.10342646449038448</v>
      </c>
      <c r="N328" s="13">
        <f t="shared" si="33"/>
        <v>9.5911994452986199E-6</v>
      </c>
      <c r="O328" s="13">
        <v>1</v>
      </c>
    </row>
    <row r="329" spans="4:15" x14ac:dyDescent="0.4">
      <c r="D329" s="6">
        <v>5.2000000000000099</v>
      </c>
      <c r="E329" s="7">
        <f t="shared" si="28"/>
        <v>-6.2126930651392291E-2</v>
      </c>
      <c r="G329">
        <f t="shared" si="29"/>
        <v>6.2045355605943007</v>
      </c>
      <c r="H329" s="10">
        <f t="shared" si="34"/>
        <v>-9.9030327458319301E-2</v>
      </c>
      <c r="I329">
        <f t="shared" si="30"/>
        <v>-1.1883639294998316</v>
      </c>
      <c r="K329">
        <f t="shared" si="31"/>
        <v>-0.10215197560852483</v>
      </c>
      <c r="M329">
        <f t="shared" si="32"/>
        <v>-0.10215197560852483</v>
      </c>
      <c r="N329" s="13">
        <f t="shared" si="33"/>
        <v>9.7446871736816269E-6</v>
      </c>
      <c r="O329" s="13">
        <v>1</v>
      </c>
    </row>
    <row r="330" spans="4:15" x14ac:dyDescent="0.4">
      <c r="D330" s="6">
        <v>5.2200000000000104</v>
      </c>
      <c r="E330" s="7">
        <f t="shared" si="28"/>
        <v>-6.132192047126063E-2</v>
      </c>
      <c r="G330">
        <f t="shared" si="29"/>
        <v>6.216242309410001</v>
      </c>
      <c r="H330" s="10">
        <f t="shared" si="34"/>
        <v>-9.7747141231189452E-2</v>
      </c>
      <c r="I330">
        <f t="shared" si="30"/>
        <v>-1.1729656947742735</v>
      </c>
      <c r="K330">
        <f t="shared" si="31"/>
        <v>-0.1008931022641226</v>
      </c>
      <c r="M330">
        <f t="shared" si="32"/>
        <v>-0.1008931022641226</v>
      </c>
      <c r="N330" s="13">
        <f t="shared" si="33"/>
        <v>9.8970708207337805E-6</v>
      </c>
      <c r="O330" s="13">
        <v>1</v>
      </c>
    </row>
    <row r="331" spans="4:15" x14ac:dyDescent="0.4">
      <c r="D331" s="6">
        <v>5.24000000000001</v>
      </c>
      <c r="E331" s="7">
        <f t="shared" si="28"/>
        <v>-6.052682178253263E-2</v>
      </c>
      <c r="G331">
        <f t="shared" si="29"/>
        <v>6.2279490582257013</v>
      </c>
      <c r="H331" s="10">
        <f t="shared" si="34"/>
        <v>-9.647975392135702E-2</v>
      </c>
      <c r="I331">
        <f t="shared" si="30"/>
        <v>-1.1577570470562843</v>
      </c>
      <c r="K331">
        <f t="shared" si="31"/>
        <v>-9.9649656044694321E-2</v>
      </c>
      <c r="M331">
        <f t="shared" si="32"/>
        <v>-9.9649656044694321E-2</v>
      </c>
      <c r="N331" s="13">
        <f t="shared" si="33"/>
        <v>1.0048279471538328E-5</v>
      </c>
      <c r="O331" s="13">
        <v>1</v>
      </c>
    </row>
    <row r="332" spans="4:15" x14ac:dyDescent="0.4">
      <c r="D332" s="6">
        <v>5.2600000000000096</v>
      </c>
      <c r="E332" s="7">
        <f t="shared" si="28"/>
        <v>-5.9741519345577081E-2</v>
      </c>
      <c r="G332">
        <f t="shared" si="29"/>
        <v>6.2396558070414008</v>
      </c>
      <c r="H332" s="10">
        <f t="shared" si="34"/>
        <v>-9.522798183684987E-2</v>
      </c>
      <c r="I332">
        <f t="shared" si="30"/>
        <v>-1.1427357820421984</v>
      </c>
      <c r="K332">
        <f t="shared" si="31"/>
        <v>-9.842145071710072E-2</v>
      </c>
      <c r="M332">
        <f t="shared" si="32"/>
        <v>-9.842145071710072E-2</v>
      </c>
      <c r="N332" s="13">
        <f t="shared" si="33"/>
        <v>1.0198243489130613E-5</v>
      </c>
      <c r="O332" s="13">
        <v>1</v>
      </c>
    </row>
    <row r="333" spans="4:15" x14ac:dyDescent="0.4">
      <c r="D333" s="6">
        <v>5.28000000000001</v>
      </c>
      <c r="E333" s="7">
        <f t="shared" si="28"/>
        <v>-5.8965899180084609E-2</v>
      </c>
      <c r="G333">
        <f t="shared" si="29"/>
        <v>6.2513625558571011</v>
      </c>
      <c r="H333" s="10">
        <f t="shared" si="34"/>
        <v>-9.3991643293054872E-2</v>
      </c>
      <c r="I333">
        <f t="shared" si="30"/>
        <v>-1.1278997195166585</v>
      </c>
      <c r="K333">
        <f t="shared" si="31"/>
        <v>-9.7208302205389341E-2</v>
      </c>
      <c r="M333">
        <f t="shared" si="32"/>
        <v>-9.7208302205389341E-2</v>
      </c>
      <c r="N333" s="13">
        <f t="shared" si="33"/>
        <v>1.034689455830077E-5</v>
      </c>
      <c r="O333" s="13">
        <v>1</v>
      </c>
    </row>
    <row r="334" spans="4:15" x14ac:dyDescent="0.4">
      <c r="D334" s="6">
        <v>5.3000000000000096</v>
      </c>
      <c r="E334" s="7">
        <f t="shared" si="28"/>
        <v>-5.8199848552380598E-2</v>
      </c>
      <c r="G334">
        <f t="shared" si="29"/>
        <v>6.2630693046728014</v>
      </c>
      <c r="H334" s="10">
        <f t="shared" si="34"/>
        <v>-9.2770558592494681E-2</v>
      </c>
      <c r="I334">
        <f t="shared" si="30"/>
        <v>-1.1132467031099362</v>
      </c>
      <c r="K334">
        <f t="shared" si="31"/>
        <v>-9.6010028568760453E-2</v>
      </c>
      <c r="M334">
        <f t="shared" si="32"/>
        <v>-9.6010028568760453E-2</v>
      </c>
      <c r="N334" s="13">
        <f t="shared" si="33"/>
        <v>1.0494165727127357E-5</v>
      </c>
      <c r="O334" s="13">
        <v>1</v>
      </c>
    </row>
    <row r="335" spans="4:15" x14ac:dyDescent="0.4">
      <c r="D335" s="6">
        <v>5.3200000000000101</v>
      </c>
      <c r="E335" s="7">
        <f t="shared" si="28"/>
        <v>-5.7443255962834984E-2</v>
      </c>
      <c r="G335">
        <f t="shared" si="29"/>
        <v>6.2747760534885018</v>
      </c>
      <c r="H335" s="10">
        <f t="shared" si="34"/>
        <v>-9.1564550004758966E-2</v>
      </c>
      <c r="I335">
        <f t="shared" si="30"/>
        <v>-1.0987746000571077</v>
      </c>
      <c r="K335">
        <f t="shared" si="31"/>
        <v>-9.4826449979657584E-2</v>
      </c>
      <c r="M335">
        <f t="shared" si="32"/>
        <v>-9.4826449979657584E-2</v>
      </c>
      <c r="N335" s="13">
        <f t="shared" si="33"/>
        <v>1.063999144624361E-5</v>
      </c>
      <c r="O335" s="13">
        <v>1</v>
      </c>
    </row>
    <row r="336" spans="4:15" x14ac:dyDescent="0.4">
      <c r="D336" s="6">
        <v>5.3400000000000096</v>
      </c>
      <c r="E336" s="7">
        <f t="shared" si="28"/>
        <v>-5.6696011133370805E-2</v>
      </c>
      <c r="G336">
        <f t="shared" si="29"/>
        <v>6.2864828023042012</v>
      </c>
      <c r="H336" s="10">
        <f t="shared" si="34"/>
        <v>-9.0373441746593064E-2</v>
      </c>
      <c r="I336">
        <f t="shared" si="30"/>
        <v>-1.0844813009591168</v>
      </c>
      <c r="K336">
        <f t="shared" si="31"/>
        <v>-9.3657388701987226E-2</v>
      </c>
      <c r="M336">
        <f t="shared" si="32"/>
        <v>-9.3657388701987226E-2</v>
      </c>
      <c r="N336" s="13">
        <f t="shared" si="33"/>
        <v>1.0784307605842589E-5</v>
      </c>
      <c r="O336" s="13">
        <v>1</v>
      </c>
    </row>
    <row r="337" spans="4:15" x14ac:dyDescent="0.4">
      <c r="D337" s="6">
        <v>5.3600000000000101</v>
      </c>
      <c r="E337" s="7">
        <f t="shared" si="28"/>
        <v>-5.5958004995070872E-2</v>
      </c>
      <c r="G337">
        <f t="shared" si="29"/>
        <v>6.2981895511199015</v>
      </c>
      <c r="H337" s="10">
        <f t="shared" si="34"/>
        <v>-8.9197059962142985E-2</v>
      </c>
      <c r="I337">
        <f t="shared" si="30"/>
        <v>-1.0703647195457158</v>
      </c>
      <c r="K337">
        <f t="shared" si="31"/>
        <v>-9.2502669069470439E-2</v>
      </c>
      <c r="M337">
        <f t="shared" si="32"/>
        <v>-9.2502669069470439E-2</v>
      </c>
      <c r="N337" s="13">
        <f t="shared" si="33"/>
        <v>1.0927051570446204E-5</v>
      </c>
      <c r="O337" s="13">
        <v>1</v>
      </c>
    </row>
    <row r="338" spans="4:15" x14ac:dyDescent="0.4">
      <c r="D338" s="6">
        <v>5.3800000000000097</v>
      </c>
      <c r="E338" s="7">
        <f t="shared" si="28"/>
        <v>-5.5229129675884406E-2</v>
      </c>
      <c r="G338">
        <f t="shared" si="29"/>
        <v>6.309896299935601</v>
      </c>
      <c r="H338" s="10">
        <f t="shared" si="34"/>
        <v>-8.8035232703359736E-2</v>
      </c>
      <c r="I338">
        <f t="shared" si="30"/>
        <v>-1.0564227924403169</v>
      </c>
      <c r="K338">
        <f t="shared" si="31"/>
        <v>-9.1362117464128589E-2</v>
      </c>
      <c r="M338">
        <f t="shared" si="32"/>
        <v>-9.1362117464128589E-2</v>
      </c>
      <c r="N338" s="13">
        <f t="shared" si="33"/>
        <v>1.1068162211436027E-5</v>
      </c>
      <c r="O338" s="13">
        <v>1</v>
      </c>
    </row>
    <row r="339" spans="4:15" x14ac:dyDescent="0.4">
      <c r="D339" s="6">
        <v>5.4000000000000101</v>
      </c>
      <c r="E339" s="7">
        <f t="shared" ref="E339:E402" si="35">-(1+D339+$E$5*D339^3)*EXP(-D339)</f>
        <v>-5.4509278488432913E-2</v>
      </c>
      <c r="G339">
        <f t="shared" ref="G339:G402" si="36">$E$11*(D339/$E$12+1)</f>
        <v>6.3216030487513013</v>
      </c>
      <c r="H339" s="10">
        <f t="shared" si="34"/>
        <v>-8.6887789910562063E-2</v>
      </c>
      <c r="I339">
        <f t="shared" si="30"/>
        <v>-1.0426534789267448</v>
      </c>
      <c r="K339">
        <f t="shared" si="31"/>
        <v>-9.0235562294905577E-2</v>
      </c>
      <c r="M339">
        <f t="shared" si="32"/>
        <v>-9.0235562294905577E-2</v>
      </c>
      <c r="N339" s="13">
        <f t="shared" si="33"/>
        <v>1.1207579937373058E-5</v>
      </c>
      <c r="O339" s="13">
        <v>1</v>
      </c>
    </row>
    <row r="340" spans="4:15" x14ac:dyDescent="0.4">
      <c r="D340" s="6">
        <v>5.4200000000000097</v>
      </c>
      <c r="E340" s="7">
        <f t="shared" si="35"/>
        <v>-5.3798345917916934E-2</v>
      </c>
      <c r="G340">
        <f t="shared" si="36"/>
        <v>6.3333097975670007</v>
      </c>
      <c r="H340" s="10">
        <f t="shared" si="34"/>
        <v>-8.5754563393159608E-2</v>
      </c>
      <c r="I340">
        <f t="shared" ref="I340:I403" si="37">H340*$E$6</f>
        <v>-1.0290547607179152</v>
      </c>
      <c r="K340">
        <f t="shared" ref="K340:K403" si="38">($L$9/2)*$L$6*EXP(-$L$4*(G340/$L$10-1))+($L$9/2)*$L$6*EXP(-$L$4*(($H$4/$E$4)*G340/$L$10-1))+($L$9/2)*$L$6*EXP(-$L$4*(SQRT(4/3+$H$11^2/4)*($H$4/$E$4)*G340/$L$10-1))+2*$L$6*EXP(-$L$4*(($H$5/$E$4)*G340/$L$10-1))-SQRT(($L$9/2)*$L$7^2*EXP(-2*$L$5*(G340/$L$10-1))+($L$9/2)*$L$7^2*EXP(-2*$L$5*(($H$4/$E$4)*G340/$L$10-1))+($L$9/2)*$L$7^2*EXP(-2*$L$5*(SQRT(4/3+$H$11^2/4)*($H$4/$E$4)*G340/$L$10-1))+2*$L$7^2*EXP(-2*$L$5*(($H$5/$E$4)*G340/$L$10-1)))</f>
        <v>-8.9122833976430546E-2</v>
      </c>
      <c r="M340">
        <f t="shared" ref="M340:M403" si="39">($L$9/2)*$O$6*EXP(-$O$4*(G340/$L$10-1))+($L$9/2)*$O$6*EXP(-$O$4*(($H$4/$E$4)*G340/$L$10-1))+($L$9/2)*$O$6*EXP(-$O$4*(SQRT(4/3+$H$11^2/4)*($H$4/$E$4)*G340/$L$10-1))+2*$O$6*EXP(-$O$4*(($H$5/$E$4)*G340/$L$10-1))-SQRT(($L$9/2)*$O$7^2*EXP(-2*$O$5*(G340/$L$10-1))+($L$9/2)*$O$7^2*EXP(-2*$O$5*(($H$4/$E$4)*G340/$L$10-1))+($L$9/2)*$O$7^2*EXP(-2*$O$5*(SQRT(4/3+$H$11^2/4)*($H$4/$E$4)*G340/$L$10-1))+2*$O$7^2*EXP(-2*$O$5*(($H$5/$E$4)*G340/$L$10-1)))</f>
        <v>-8.9122833976430546E-2</v>
      </c>
      <c r="N340" s="13">
        <f t="shared" ref="N340:N403" si="40">(M340-H340)^2*O340</f>
        <v>1.1345246722128346E-5</v>
      </c>
      <c r="O340" s="13">
        <v>1</v>
      </c>
    </row>
    <row r="341" spans="4:15" x14ac:dyDescent="0.4">
      <c r="D341" s="6">
        <v>5.4400000000000102</v>
      </c>
      <c r="E341" s="7">
        <f t="shared" si="35"/>
        <v>-5.3096227610122754E-2</v>
      </c>
      <c r="G341">
        <f t="shared" si="36"/>
        <v>6.345016546382702</v>
      </c>
      <c r="H341" s="10">
        <f t="shared" ref="H341:H404" si="41">-(-$B$4)*(1+D341+$E$5*D341^3)*EXP(-D341)</f>
        <v>-8.4635386810535673E-2</v>
      </c>
      <c r="I341">
        <f t="shared" si="37"/>
        <v>-1.0156246417264281</v>
      </c>
      <c r="K341">
        <f t="shared" si="38"/>
        <v>-8.8023764907919994E-2</v>
      </c>
      <c r="M341">
        <f t="shared" si="39"/>
        <v>-8.8023764907919994E-2</v>
      </c>
      <c r="N341" s="13">
        <f t="shared" si="40"/>
        <v>1.1481106130833785E-5</v>
      </c>
      <c r="O341" s="13">
        <v>1</v>
      </c>
    </row>
    <row r="342" spans="4:15" x14ac:dyDescent="0.4">
      <c r="D342" s="6">
        <v>5.4600000000000097</v>
      </c>
      <c r="E342" s="7">
        <f t="shared" si="35"/>
        <v>-5.2402820359530568E-2</v>
      </c>
      <c r="G342">
        <f t="shared" si="36"/>
        <v>6.3567232951984014</v>
      </c>
      <c r="H342" s="10">
        <f t="shared" si="41"/>
        <v>-8.3530095653091732E-2</v>
      </c>
      <c r="I342">
        <f t="shared" si="37"/>
        <v>-1.0023611478371008</v>
      </c>
      <c r="K342">
        <f t="shared" si="38"/>
        <v>-8.6938189452226561E-2</v>
      </c>
      <c r="M342">
        <f t="shared" si="39"/>
        <v>-8.6938189452226561E-2</v>
      </c>
      <c r="N342" s="13">
        <f t="shared" si="40"/>
        <v>1.161510334370127E-5</v>
      </c>
      <c r="O342" s="13">
        <v>1</v>
      </c>
    </row>
    <row r="343" spans="4:15" x14ac:dyDescent="0.4">
      <c r="D343" s="6">
        <v>5.4800000000000102</v>
      </c>
      <c r="E343" s="7">
        <f t="shared" si="35"/>
        <v>-5.1718022097523207E-2</v>
      </c>
      <c r="G343">
        <f t="shared" si="36"/>
        <v>6.3684300440141017</v>
      </c>
      <c r="H343" s="10">
        <f t="shared" si="41"/>
        <v>-8.2438527223451991E-2</v>
      </c>
      <c r="I343">
        <f t="shared" si="37"/>
        <v>-0.98926232668142389</v>
      </c>
      <c r="K343">
        <f t="shared" si="38"/>
        <v>-8.5865943915029205E-2</v>
      </c>
      <c r="M343">
        <f t="shared" si="39"/>
        <v>-8.5865943915029205E-2</v>
      </c>
      <c r="N343" s="13">
        <f t="shared" si="40"/>
        <v>1.17471851777021E-5</v>
      </c>
      <c r="O343" s="13">
        <v>1</v>
      </c>
    </row>
    <row r="344" spans="4:15" x14ac:dyDescent="0.4">
      <c r="D344" s="6">
        <v>5.5000000000000098</v>
      </c>
      <c r="E344" s="7">
        <f t="shared" si="35"/>
        <v>-5.1041731880696634E-2</v>
      </c>
      <c r="G344">
        <f t="shared" si="36"/>
        <v>6.3801367928298021</v>
      </c>
      <c r="H344" s="10">
        <f t="shared" si="41"/>
        <v>-8.1360520617830445E-2</v>
      </c>
      <c r="I344">
        <f t="shared" si="37"/>
        <v>-0.97632624741396534</v>
      </c>
      <c r="K344">
        <f t="shared" si="38"/>
        <v>-8.4806866524174573E-2</v>
      </c>
      <c r="M344">
        <f t="shared" si="39"/>
        <v>-8.4806866524174573E-2</v>
      </c>
      <c r="N344" s="13">
        <f t="shared" si="40"/>
        <v>1.187730010617493E-5</v>
      </c>
      <c r="O344" s="13">
        <v>1</v>
      </c>
    </row>
    <row r="345" spans="4:15" x14ac:dyDescent="0.4">
      <c r="D345" s="6">
        <v>5.5200000000000102</v>
      </c>
      <c r="E345" s="7">
        <f t="shared" si="35"/>
        <v>-5.0373849879271189E-2</v>
      </c>
      <c r="G345">
        <f t="shared" si="36"/>
        <v>6.3918435416455015</v>
      </c>
      <c r="H345" s="10">
        <f t="shared" si="41"/>
        <v>-8.0295916707558271E-2</v>
      </c>
      <c r="I345">
        <f t="shared" si="37"/>
        <v>-0.96355100049069931</v>
      </c>
      <c r="K345">
        <f t="shared" si="38"/>
        <v>-8.3760797409165089E-2</v>
      </c>
      <c r="M345">
        <f t="shared" si="39"/>
        <v>-8.3760797409165089E-2</v>
      </c>
      <c r="N345" s="13">
        <f t="shared" si="40"/>
        <v>1.2005398276367353E-5</v>
      </c>
      <c r="O345" s="13">
        <v>1</v>
      </c>
    </row>
    <row r="346" spans="4:15" x14ac:dyDescent="0.4">
      <c r="D346" s="6">
        <v>5.5400000000000098</v>
      </c>
      <c r="E346" s="7">
        <f t="shared" si="35"/>
        <v>-4.9714277365604728E-2</v>
      </c>
      <c r="G346">
        <f t="shared" si="36"/>
        <v>6.4035502904612027</v>
      </c>
      <c r="H346" s="10">
        <f t="shared" si="41"/>
        <v>-7.9244558120773953E-2</v>
      </c>
      <c r="I346">
        <f t="shared" si="37"/>
        <v>-0.95093469744928738</v>
      </c>
      <c r="K346">
        <f t="shared" si="38"/>
        <v>-8.2727578580797226E-2</v>
      </c>
      <c r="M346">
        <f t="shared" si="39"/>
        <v>-8.2727578580797226E-2</v>
      </c>
      <c r="N346" s="13">
        <f t="shared" si="40"/>
        <v>1.2131431524940731E-5</v>
      </c>
      <c r="O346" s="13">
        <v>1</v>
      </c>
    </row>
    <row r="347" spans="4:15" x14ac:dyDescent="0.4">
      <c r="D347" s="6">
        <v>5.5600000000000103</v>
      </c>
      <c r="E347" s="7">
        <f t="shared" si="35"/>
        <v>-4.9062916702806686E-2</v>
      </c>
      <c r="G347">
        <f t="shared" si="36"/>
        <v>6.4152570392769022</v>
      </c>
      <c r="H347" s="10">
        <f t="shared" si="41"/>
        <v>-7.8206289224273876E-2</v>
      </c>
      <c r="I347">
        <f t="shared" si="37"/>
        <v>-0.93847547069128656</v>
      </c>
      <c r="K347">
        <f t="shared" si="38"/>
        <v>-8.1707053910953703E-2</v>
      </c>
      <c r="M347">
        <f t="shared" si="39"/>
        <v>-8.1707053910953703E-2</v>
      </c>
      <c r="N347" s="13">
        <f t="shared" si="40"/>
        <v>1.2255353391504511E-5</v>
      </c>
      <c r="O347" s="13">
        <v>1</v>
      </c>
    </row>
    <row r="348" spans="4:15" x14ac:dyDescent="0.4">
      <c r="D348" s="6">
        <v>5.5800000000000098</v>
      </c>
      <c r="E348" s="7">
        <f t="shared" si="35"/>
        <v>-4.841967133345372E-2</v>
      </c>
      <c r="G348">
        <f t="shared" si="36"/>
        <v>6.4269637880926025</v>
      </c>
      <c r="H348" s="10">
        <f t="shared" si="41"/>
        <v>-7.7180956105525236E-2</v>
      </c>
      <c r="I348">
        <f t="shared" si="37"/>
        <v>-0.92617147326630289</v>
      </c>
      <c r="K348">
        <f t="shared" si="38"/>
        <v>-8.0699069112545929E-2</v>
      </c>
      <c r="M348">
        <f t="shared" si="39"/>
        <v>-8.0699069112545929E-2</v>
      </c>
      <c r="N348" s="13">
        <f t="shared" si="40"/>
        <v>1.2377119130168182E-5</v>
      </c>
      <c r="O348" s="13">
        <v>1</v>
      </c>
    </row>
    <row r="349" spans="4:15" x14ac:dyDescent="0.4">
      <c r="D349" s="6">
        <v>5.6000000000000103</v>
      </c>
      <c r="E349" s="7">
        <f t="shared" si="35"/>
        <v>-4.7784445768406202E-2</v>
      </c>
      <c r="G349">
        <f t="shared" si="36"/>
        <v>6.4386705369083028</v>
      </c>
      <c r="H349" s="10">
        <f t="shared" si="41"/>
        <v>-7.6168406554839488E-2</v>
      </c>
      <c r="I349">
        <f t="shared" si="37"/>
        <v>-0.91402087865807391</v>
      </c>
      <c r="K349">
        <f t="shared" si="38"/>
        <v>-7.9703471719613034E-2</v>
      </c>
      <c r="M349">
        <f t="shared" si="39"/>
        <v>-7.9703471719613034E-2</v>
      </c>
      <c r="N349" s="13">
        <f t="shared" si="40"/>
        <v>1.2496685719195417E-5</v>
      </c>
      <c r="O349" s="13">
        <v>1</v>
      </c>
    </row>
    <row r="350" spans="4:15" x14ac:dyDescent="0.4">
      <c r="D350" s="6">
        <v>5.6200000000000099</v>
      </c>
      <c r="E350" s="7">
        <f t="shared" si="35"/>
        <v>-4.7157145575726089E-2</v>
      </c>
      <c r="G350">
        <f t="shared" si="36"/>
        <v>6.4503772857240014</v>
      </c>
      <c r="H350" s="10">
        <f t="shared" si="41"/>
        <v>-7.5168490047707384E-2</v>
      </c>
      <c r="I350">
        <f t="shared" si="37"/>
        <v>-0.90202188057248867</v>
      </c>
      <c r="K350">
        <f t="shared" si="38"/>
        <v>-7.8720111067575149E-2</v>
      </c>
      <c r="M350">
        <f t="shared" si="39"/>
        <v>-7.8720111067575149E-2</v>
      </c>
      <c r="N350" s="13">
        <f t="shared" si="40"/>
        <v>1.2614011868766544E-5</v>
      </c>
      <c r="O350" s="13">
        <v>1</v>
      </c>
    </row>
    <row r="351" spans="4:15" x14ac:dyDescent="0.4">
      <c r="D351" s="6">
        <v>5.6400000000000103</v>
      </c>
      <c r="E351" s="7">
        <f t="shared" si="35"/>
        <v>-4.6537677369695107E-2</v>
      </c>
      <c r="G351">
        <f t="shared" si="36"/>
        <v>6.4620840345397035</v>
      </c>
      <c r="H351" s="10">
        <f t="shared" si="41"/>
        <v>-7.4181057727293997E-2</v>
      </c>
      <c r="I351">
        <f t="shared" si="37"/>
        <v>-0.89017269272752797</v>
      </c>
      <c r="K351">
        <f t="shared" si="38"/>
        <v>-7.7748838273642443E-2</v>
      </c>
      <c r="M351">
        <f t="shared" si="39"/>
        <v>-7.7748838273642443E-2</v>
      </c>
      <c r="N351" s="13">
        <f t="shared" si="40"/>
        <v>1.272905802690241E-5</v>
      </c>
      <c r="O351" s="13">
        <v>1</v>
      </c>
    </row>
    <row r="352" spans="4:15" x14ac:dyDescent="0.4">
      <c r="D352" s="6">
        <v>5.6600000000000099</v>
      </c>
      <c r="E352" s="7">
        <f t="shared" si="35"/>
        <v>-4.5925948799934044E-2</v>
      </c>
      <c r="G352">
        <f t="shared" si="36"/>
        <v>6.473790783355402</v>
      </c>
      <c r="H352" s="10">
        <f t="shared" si="41"/>
        <v>-7.3205962387094869E-2</v>
      </c>
      <c r="I352">
        <f t="shared" si="37"/>
        <v>-0.87847154864513843</v>
      </c>
      <c r="K352">
        <f t="shared" si="38"/>
        <v>-7.6789506217383313E-2</v>
      </c>
      <c r="M352">
        <f t="shared" si="39"/>
        <v>-7.6789506217383313E-2</v>
      </c>
      <c r="N352" s="13">
        <f t="shared" si="40"/>
        <v>1.284178638359837E-5</v>
      </c>
      <c r="O352" s="13">
        <v>1</v>
      </c>
    </row>
    <row r="353" spans="4:15" x14ac:dyDescent="0.4">
      <c r="D353" s="6">
        <v>5.6800000000000104</v>
      </c>
      <c r="E353" s="7">
        <f t="shared" si="35"/>
        <v>-4.5321868540621715E-2</v>
      </c>
      <c r="G353">
        <f t="shared" si="36"/>
        <v>6.4854975321711033</v>
      </c>
      <c r="H353" s="10">
        <f t="shared" si="41"/>
        <v>-7.2243058453751022E-2</v>
      </c>
      <c r="I353">
        <f t="shared" si="37"/>
        <v>-0.86691670144501232</v>
      </c>
      <c r="K353">
        <f t="shared" si="38"/>
        <v>-7.5841969521447075E-2</v>
      </c>
      <c r="M353">
        <f t="shared" si="39"/>
        <v>-7.5841969521447075E-2</v>
      </c>
      <c r="N353" s="13">
        <f t="shared" si="40"/>
        <v>1.2952160873185147E-5</v>
      </c>
      <c r="O353" s="13">
        <v>1</v>
      </c>
    </row>
    <row r="354" spans="4:15" x14ac:dyDescent="0.4">
      <c r="D354" s="6">
        <v>5.7000000000000099</v>
      </c>
      <c r="E354" s="7">
        <f t="shared" si="35"/>
        <v>-4.4725346279814414E-2</v>
      </c>
      <c r="G354">
        <f t="shared" si="36"/>
        <v>6.4972042809868036</v>
      </c>
      <c r="H354" s="10">
        <f t="shared" si="41"/>
        <v>-7.1292201970024185E-2</v>
      </c>
      <c r="I354">
        <f t="shared" si="37"/>
        <v>-0.85550642364029028</v>
      </c>
      <c r="K354">
        <f t="shared" si="38"/>
        <v>-7.4906084532448652E-2</v>
      </c>
      <c r="M354">
        <f t="shared" si="39"/>
        <v>-7.4906084532448652E-2</v>
      </c>
      <c r="N354" s="13">
        <f t="shared" si="40"/>
        <v>1.306014717499563E-5</v>
      </c>
      <c r="O354" s="13">
        <v>1</v>
      </c>
    </row>
    <row r="355" spans="4:15" x14ac:dyDescent="0.4">
      <c r="D355" s="6">
        <v>5.7200000000000104</v>
      </c>
      <c r="E355" s="7">
        <f t="shared" si="35"/>
        <v>-4.413629270886453E-2</v>
      </c>
      <c r="G355">
        <f t="shared" si="36"/>
        <v>6.5089110298025021</v>
      </c>
      <c r="H355" s="10">
        <f t="shared" si="41"/>
        <v>-7.0353250577930071E-2</v>
      </c>
      <c r="I355">
        <f t="shared" si="37"/>
        <v>-0.84423900693516085</v>
      </c>
      <c r="K355">
        <f t="shared" si="38"/>
        <v>-7.3981709302009827E-2</v>
      </c>
      <c r="M355">
        <f t="shared" si="39"/>
        <v>-7.3981709302009827E-2</v>
      </c>
      <c r="N355" s="13">
        <f t="shared" si="40"/>
        <v>1.3165712712350488E-5</v>
      </c>
      <c r="O355" s="13">
        <v>1</v>
      </c>
    </row>
    <row r="356" spans="4:15" x14ac:dyDescent="0.4">
      <c r="D356" s="6">
        <v>5.74000000000001</v>
      </c>
      <c r="E356" s="7">
        <f t="shared" si="35"/>
        <v>-4.3554619511938751E-2</v>
      </c>
      <c r="G356">
        <f t="shared" si="36"/>
        <v>6.5206177786182025</v>
      </c>
      <c r="H356" s="10">
        <f t="shared" si="41"/>
        <v>-6.9426063502030386E-2</v>
      </c>
      <c r="I356">
        <f t="shared" si="37"/>
        <v>-0.83311276202436457</v>
      </c>
      <c r="K356">
        <f t="shared" si="38"/>
        <v>-7.3068703567960677E-2</v>
      </c>
      <c r="M356">
        <f t="shared" si="39"/>
        <v>-7.3068703567960677E-2</v>
      </c>
      <c r="N356" s="13">
        <f t="shared" si="40"/>
        <v>1.3268826649920639E-5</v>
      </c>
      <c r="O356" s="13">
        <v>1</v>
      </c>
    </row>
    <row r="357" spans="4:15" x14ac:dyDescent="0.4">
      <c r="D357" s="6">
        <v>5.7600000000000096</v>
      </c>
      <c r="E357" s="7">
        <f t="shared" si="35"/>
        <v>-4.2980239355634726E-2</v>
      </c>
      <c r="G357">
        <f t="shared" si="36"/>
        <v>6.5323245274339028</v>
      </c>
      <c r="H357" s="10">
        <f t="shared" si="41"/>
        <v>-6.8510501532881754E-2</v>
      </c>
      <c r="I357">
        <f t="shared" si="37"/>
        <v>-0.8221260183945811</v>
      </c>
      <c r="K357">
        <f t="shared" si="38"/>
        <v>-7.216692873570181E-2</v>
      </c>
      <c r="M357">
        <f t="shared" si="39"/>
        <v>-7.216692873570181E-2</v>
      </c>
      <c r="N357" s="13">
        <f t="shared" si="40"/>
        <v>1.3369459889522501E-5</v>
      </c>
      <c r="O357" s="13">
        <v>1</v>
      </c>
    </row>
    <row r="358" spans="4:15" x14ac:dyDescent="0.4">
      <c r="D358" s="6">
        <v>5.78000000000001</v>
      </c>
      <c r="E358" s="7">
        <f t="shared" si="35"/>
        <v>-4.2413065878696338E-2</v>
      </c>
      <c r="G358">
        <f t="shared" si="36"/>
        <v>6.5440312762496022</v>
      </c>
      <c r="H358" s="10">
        <f t="shared" si="41"/>
        <v>-6.760642701064197E-2</v>
      </c>
      <c r="I358">
        <f t="shared" si="37"/>
        <v>-0.8112771241277037</v>
      </c>
      <c r="K358">
        <f t="shared" si="38"/>
        <v>-7.1276247859725694E-2</v>
      </c>
      <c r="M358">
        <f t="shared" si="39"/>
        <v>-7.1276247859725694E-2</v>
      </c>
      <c r="N358" s="13">
        <f t="shared" si="40"/>
        <v>1.3467585064369586E-5</v>
      </c>
      <c r="O358" s="13">
        <v>1</v>
      </c>
    </row>
    <row r="359" spans="4:15" x14ac:dyDescent="0.4">
      <c r="D359" s="6">
        <v>5.8000000000000096</v>
      </c>
      <c r="E359" s="7">
        <f t="shared" si="35"/>
        <v>-4.1853013681826853E-2</v>
      </c>
      <c r="G359">
        <f t="shared" si="36"/>
        <v>6.5557380250653026</v>
      </c>
      <c r="H359" s="10">
        <f t="shared" si="41"/>
        <v>-6.6713703808832014E-2</v>
      </c>
      <c r="I359">
        <f t="shared" si="37"/>
        <v>-0.80056444570598417</v>
      </c>
      <c r="K359">
        <f t="shared" si="38"/>
        <v>-7.0396525625298384E-2</v>
      </c>
      <c r="M359">
        <f t="shared" si="39"/>
        <v>-7.0396525625298384E-2</v>
      </c>
      <c r="N359" s="13">
        <f t="shared" si="40"/>
        <v>1.3563176531840649E-5</v>
      </c>
      <c r="O359" s="13">
        <v>1</v>
      </c>
    </row>
    <row r="360" spans="4:15" x14ac:dyDescent="0.4">
      <c r="D360" s="6">
        <v>5.8200000000000101</v>
      </c>
      <c r="E360" s="7">
        <f t="shared" si="35"/>
        <v>-4.129999831759925E-2</v>
      </c>
      <c r="G360">
        <f t="shared" si="36"/>
        <v>6.5674447738810029</v>
      </c>
      <c r="H360" s="10">
        <f t="shared" si="41"/>
        <v>-6.5832197318253197E-2</v>
      </c>
      <c r="I360">
        <f t="shared" si="37"/>
        <v>-0.78998636781903842</v>
      </c>
      <c r="K360">
        <f t="shared" si="38"/>
        <v>-6.9527628330303251E-2</v>
      </c>
      <c r="M360">
        <f t="shared" si="39"/>
        <v>-6.9527628330303251E-2</v>
      </c>
      <c r="N360" s="13">
        <f t="shared" si="40"/>
        <v>1.3656210364821289E-5</v>
      </c>
      <c r="O360" s="13">
        <v>1</v>
      </c>
    </row>
    <row r="361" spans="4:15" x14ac:dyDescent="0.4">
      <c r="D361" s="6">
        <v>5.8400000000000096</v>
      </c>
      <c r="E361" s="7">
        <f t="shared" si="35"/>
        <v>-4.0753936280463816E-2</v>
      </c>
      <c r="G361">
        <f t="shared" si="36"/>
        <v>6.5791515226967032</v>
      </c>
      <c r="H361" s="10">
        <f t="shared" si="41"/>
        <v>-6.4961774431059327E-2</v>
      </c>
      <c r="I361">
        <f t="shared" si="37"/>
        <v>-0.77954129317271192</v>
      </c>
      <c r="K361">
        <f t="shared" si="38"/>
        <v>-6.8669423867243687E-2</v>
      </c>
      <c r="M361">
        <f t="shared" si="39"/>
        <v>-6.8669423867243687E-2</v>
      </c>
      <c r="N361" s="13">
        <f t="shared" si="40"/>
        <v>1.3746664341638201E-5</v>
      </c>
      <c r="O361" s="13">
        <v>1</v>
      </c>
    </row>
    <row r="362" spans="4:15" x14ac:dyDescent="0.4">
      <c r="D362" s="6">
        <v>5.8600000000000101</v>
      </c>
      <c r="E362" s="7">
        <f t="shared" si="35"/>
        <v>-4.0214744996851688E-2</v>
      </c>
      <c r="G362">
        <f t="shared" si="36"/>
        <v>6.5908582715124036</v>
      </c>
      <c r="H362" s="10">
        <f t="shared" si="41"/>
        <v>-6.4102303524981599E-2</v>
      </c>
      <c r="I362">
        <f t="shared" si="37"/>
        <v>-0.76922764229977925</v>
      </c>
      <c r="K362">
        <f t="shared" si="38"/>
        <v>-6.7821781705407633E-2</v>
      </c>
      <c r="M362">
        <f t="shared" si="39"/>
        <v>-6.7821781705407633E-2</v>
      </c>
      <c r="N362" s="13">
        <f t="shared" si="40"/>
        <v>1.3834517934665357E-5</v>
      </c>
      <c r="O362" s="13">
        <v>1</v>
      </c>
    </row>
    <row r="363" spans="4:15" x14ac:dyDescent="0.4">
      <c r="D363" s="6">
        <v>5.8800000000000097</v>
      </c>
      <c r="E363" s="7">
        <f t="shared" si="35"/>
        <v>-3.9682342815374562E-2</v>
      </c>
      <c r="G363">
        <f t="shared" si="36"/>
        <v>6.6025650203281021</v>
      </c>
      <c r="H363" s="10">
        <f t="shared" si="41"/>
        <v>-6.3253654447707058E-2</v>
      </c>
      <c r="I363">
        <f t="shared" si="37"/>
        <v>-0.7590438533724847</v>
      </c>
      <c r="K363">
        <f t="shared" si="38"/>
        <v>-6.698457287319276E-2</v>
      </c>
      <c r="M363">
        <f t="shared" si="39"/>
        <v>-6.698457287319276E-2</v>
      </c>
      <c r="N363" s="13">
        <f t="shared" si="40"/>
        <v>1.391975229762871E-5</v>
      </c>
      <c r="O363" s="13">
        <v>1</v>
      </c>
    </row>
    <row r="364" spans="4:15" x14ac:dyDescent="0.4">
      <c r="D364" s="6">
        <v>5.9000000000000101</v>
      </c>
      <c r="E364" s="7">
        <f t="shared" si="35"/>
        <v>-3.915664899711932E-2</v>
      </c>
      <c r="G364">
        <f t="shared" si="36"/>
        <v>6.6142717691438042</v>
      </c>
      <c r="H364" s="10">
        <f t="shared" si="41"/>
        <v>-6.2415698501408191E-2</v>
      </c>
      <c r="I364">
        <f t="shared" si="37"/>
        <v>-0.74898838201689832</v>
      </c>
      <c r="K364">
        <f t="shared" si="38"/>
        <v>-6.6157669940591066E-2</v>
      </c>
      <c r="M364">
        <f t="shared" si="39"/>
        <v>-6.6157669940591066E-2</v>
      </c>
      <c r="N364" s="13">
        <f t="shared" si="40"/>
        <v>1.4002350251660351E-5</v>
      </c>
      <c r="O364" s="13">
        <v>1</v>
      </c>
    </row>
    <row r="365" spans="4:15" x14ac:dyDescent="0.4">
      <c r="D365" s="6">
        <v>5.9200000000000097</v>
      </c>
      <c r="E365" s="7">
        <f t="shared" si="35"/>
        <v>-3.8637583706037579E-2</v>
      </c>
      <c r="G365">
        <f t="shared" si="36"/>
        <v>6.6259785179595037</v>
      </c>
      <c r="H365" s="10">
        <f t="shared" si="41"/>
        <v>-6.1588308427423896E-2</v>
      </c>
      <c r="I365">
        <f t="shared" si="37"/>
        <v>-0.7390597011290867</v>
      </c>
      <c r="K365">
        <f t="shared" si="38"/>
        <v>-6.5340947001836527E-2</v>
      </c>
      <c r="M365">
        <f t="shared" si="39"/>
        <v>-6.5340947001836527E-2</v>
      </c>
      <c r="N365" s="13">
        <f t="shared" si="40"/>
        <v>1.4082296270169664E-5</v>
      </c>
      <c r="O365" s="13">
        <v>1</v>
      </c>
    </row>
    <row r="366" spans="4:15" x14ac:dyDescent="0.4">
      <c r="D366" s="6">
        <v>5.9400000000000102</v>
      </c>
      <c r="E366" s="7">
        <f t="shared" si="35"/>
        <v>-3.8125067999428934E-2</v>
      </c>
      <c r="G366">
        <f t="shared" si="36"/>
        <v>6.637685266775204</v>
      </c>
      <c r="H366" s="10">
        <f t="shared" si="41"/>
        <v>-6.0771358391089721E-2</v>
      </c>
      <c r="I366">
        <f t="shared" si="37"/>
        <v>-0.72925630069307668</v>
      </c>
      <c r="K366">
        <f t="shared" si="38"/>
        <v>-6.4534279658209598E-2</v>
      </c>
      <c r="M366">
        <f t="shared" si="39"/>
        <v>-6.4534279658209598E-2</v>
      </c>
      <c r="N366" s="13">
        <f t="shared" si="40"/>
        <v>1.4159576462543063E-5</v>
      </c>
      <c r="O366" s="13">
        <v>1</v>
      </c>
    </row>
    <row r="367" spans="4:15" x14ac:dyDescent="0.4">
      <c r="D367" s="6">
        <v>5.9600000000000097</v>
      </c>
      <c r="E367" s="7">
        <f t="shared" si="35"/>
        <v>-3.7619023818518026E-2</v>
      </c>
      <c r="G367">
        <f t="shared" si="36"/>
        <v>6.6493920155909043</v>
      </c>
      <c r="H367" s="10">
        <f t="shared" si="41"/>
        <v>-5.9964723966717738E-2</v>
      </c>
      <c r="I367">
        <f t="shared" si="37"/>
        <v>-0.71957668760061289</v>
      </c>
      <c r="K367">
        <f t="shared" si="38"/>
        <v>-6.3737545001004495E-2</v>
      </c>
      <c r="M367">
        <f t="shared" si="39"/>
        <v>-6.3737545001004495E-2</v>
      </c>
      <c r="N367" s="13">
        <f t="shared" si="40"/>
        <v>1.4234178556756592E-5</v>
      </c>
      <c r="O367" s="13">
        <v>1</v>
      </c>
    </row>
    <row r="368" spans="4:15" x14ac:dyDescent="0.4">
      <c r="D368" s="6">
        <v>5.9800000000000102</v>
      </c>
      <c r="E368" s="7">
        <f t="shared" si="35"/>
        <v>-3.7119373979123883E-2</v>
      </c>
      <c r="G368">
        <f t="shared" si="36"/>
        <v>6.6610987644066029</v>
      </c>
      <c r="H368" s="10">
        <f t="shared" si="41"/>
        <v>-5.9168282122723473E-2</v>
      </c>
      <c r="I368">
        <f t="shared" si="37"/>
        <v>-0.71001938547268173</v>
      </c>
      <c r="K368">
        <f t="shared" si="38"/>
        <v>-6.2950621594654838E-2</v>
      </c>
      <c r="M368">
        <f t="shared" si="39"/>
        <v>-6.2950621594654838E-2</v>
      </c>
      <c r="N368" s="13">
        <f t="shared" si="40"/>
        <v>1.4306091880930034E-5</v>
      </c>
      <c r="O368" s="13">
        <v>1</v>
      </c>
    </row>
    <row r="369" spans="4:15" x14ac:dyDescent="0.4">
      <c r="D369" s="6">
        <v>6.0000000000000098</v>
      </c>
      <c r="E369" s="7">
        <f t="shared" si="35"/>
        <v>-3.6626042162421865E-2</v>
      </c>
      <c r="G369">
        <f t="shared" si="36"/>
        <v>6.6728055132223032</v>
      </c>
      <c r="H369" s="10">
        <f t="shared" si="41"/>
        <v>-5.8381911206900464E-2</v>
      </c>
      <c r="I369">
        <f t="shared" si="37"/>
        <v>-0.70058293448280562</v>
      </c>
      <c r="K369">
        <f t="shared" si="38"/>
        <v>-6.2173389460018443E-2</v>
      </c>
      <c r="M369">
        <f t="shared" si="39"/>
        <v>-6.2173389460018443E-2</v>
      </c>
      <c r="N369" s="13">
        <f t="shared" si="40"/>
        <v>1.4375307343866561E-5</v>
      </c>
      <c r="O369" s="13">
        <v>1</v>
      </c>
    </row>
    <row r="370" spans="4:15" x14ac:dyDescent="0.4">
      <c r="D370" s="6">
        <v>6.0200000000000102</v>
      </c>
      <c r="E370" s="7">
        <f t="shared" si="35"/>
        <v>-3.6138952905796662E-2</v>
      </c>
      <c r="G370">
        <f t="shared" si="36"/>
        <v>6.6845122620380035</v>
      </c>
      <c r="H370" s="10">
        <f t="shared" si="41"/>
        <v>-5.7605490931839885E-2</v>
      </c>
      <c r="I370">
        <f t="shared" si="37"/>
        <v>-0.6912658911820786</v>
      </c>
      <c r="K370">
        <f t="shared" si="38"/>
        <v>-6.1405730057821864E-2</v>
      </c>
      <c r="M370">
        <f t="shared" si="39"/>
        <v>-6.1405730057821864E-2</v>
      </c>
      <c r="N370" s="13">
        <f t="shared" si="40"/>
        <v>1.4441817414644274E-5</v>
      </c>
      <c r="O370" s="13">
        <v>1</v>
      </c>
    </row>
    <row r="371" spans="4:15" x14ac:dyDescent="0.4">
      <c r="D371" s="6">
        <v>6.0400000000000098</v>
      </c>
      <c r="E371" s="7">
        <f t="shared" si="35"/>
        <v>-3.5658031593786395E-2</v>
      </c>
      <c r="G371">
        <f t="shared" si="36"/>
        <v>6.696219010853703</v>
      </c>
      <c r="H371" s="10">
        <f t="shared" si="41"/>
        <v>-5.6838902360495526E-2</v>
      </c>
      <c r="I371">
        <f t="shared" si="37"/>
        <v>-0.68206682832594634</v>
      </c>
      <c r="K371">
        <f t="shared" si="38"/>
        <v>-6.0647526272262935E-2</v>
      </c>
      <c r="M371">
        <f t="shared" si="39"/>
        <v>-6.0647526272262935E-2</v>
      </c>
      <c r="N371" s="13">
        <f t="shared" si="40"/>
        <v>1.4505616101286478E-5</v>
      </c>
      <c r="O371" s="13">
        <v>1</v>
      </c>
    </row>
    <row r="372" spans="4:15" x14ac:dyDescent="0.4">
      <c r="D372" s="6">
        <v>6.0600000000000103</v>
      </c>
      <c r="E372" s="7">
        <f t="shared" si="35"/>
        <v>-3.5183204449116524E-2</v>
      </c>
      <c r="G372">
        <f t="shared" si="36"/>
        <v>6.7079257596694042</v>
      </c>
      <c r="H372" s="10">
        <f t="shared" si="41"/>
        <v>-5.6082027891891734E-2</v>
      </c>
      <c r="I372">
        <f t="shared" si="37"/>
        <v>-0.6729843347027008</v>
      </c>
      <c r="K372">
        <f t="shared" si="38"/>
        <v>-5.9898662394770381E-2</v>
      </c>
      <c r="M372">
        <f t="shared" si="39"/>
        <v>-5.9898662394770381E-2</v>
      </c>
      <c r="N372" s="13">
        <f t="shared" si="40"/>
        <v>1.4566698928563743E-5</v>
      </c>
      <c r="O372" s="13">
        <v>1</v>
      </c>
    </row>
    <row r="373" spans="4:15" x14ac:dyDescent="0.4">
      <c r="D373" s="6">
        <v>6.0800000000000098</v>
      </c>
      <c r="E373" s="7">
        <f t="shared" si="35"/>
        <v>-3.4714398523823499E-2</v>
      </c>
      <c r="G373">
        <f t="shared" si="36"/>
        <v>6.7196325084851036</v>
      </c>
      <c r="H373" s="10">
        <f t="shared" si="41"/>
        <v>-5.5334751246974664E-2</v>
      </c>
      <c r="I373">
        <f t="shared" si="37"/>
        <v>-0.66401701496369592</v>
      </c>
      <c r="K373">
        <f t="shared" si="38"/>
        <v>-5.9159024107923008E-2</v>
      </c>
      <c r="M373">
        <f t="shared" si="39"/>
        <v>-5.9159024107923008E-2</v>
      </c>
      <c r="N373" s="13">
        <f t="shared" si="40"/>
        <v>1.4625062914986031E-5</v>
      </c>
      <c r="O373" s="13">
        <v>1</v>
      </c>
    </row>
    <row r="374" spans="4:15" x14ac:dyDescent="0.4">
      <c r="D374" s="6">
        <v>6.1000000000000103</v>
      </c>
      <c r="E374" s="7">
        <f t="shared" si="35"/>
        <v>-3.4251541690466812E-2</v>
      </c>
      <c r="G374">
        <f t="shared" si="36"/>
        <v>6.731339257300804</v>
      </c>
      <c r="H374" s="10">
        <f t="shared" si="41"/>
        <v>-5.4596957454604106E-2</v>
      </c>
      <c r="I374">
        <f t="shared" si="37"/>
        <v>-0.65516348945524927</v>
      </c>
      <c r="K374">
        <f t="shared" si="38"/>
        <v>-5.8428498469522992E-2</v>
      </c>
      <c r="M374">
        <f t="shared" si="39"/>
        <v>-5.8428498469522992E-2</v>
      </c>
      <c r="N374" s="13">
        <f t="shared" si="40"/>
        <v>1.468070654900565E-5</v>
      </c>
      <c r="O374" s="13">
        <v>1</v>
      </c>
    </row>
    <row r="375" spans="4:15" x14ac:dyDescent="0.4">
      <c r="D375" s="6">
        <v>6.1200000000000099</v>
      </c>
      <c r="E375" s="7">
        <f t="shared" si="35"/>
        <v>-3.3794562633429337E-2</v>
      </c>
      <c r="G375">
        <f t="shared" si="36"/>
        <v>6.7430460061165043</v>
      </c>
      <c r="H375" s="10">
        <f t="shared" si="41"/>
        <v>-5.3868532837686368E-2</v>
      </c>
      <c r="I375">
        <f t="shared" si="37"/>
        <v>-0.64642239405223645</v>
      </c>
      <c r="K375">
        <f t="shared" si="38"/>
        <v>-5.7706973896827628E-2</v>
      </c>
      <c r="M375">
        <f t="shared" si="39"/>
        <v>-5.7706973896827628E-2</v>
      </c>
      <c r="N375" s="13">
        <f t="shared" si="40"/>
        <v>1.4733629764501472E-5</v>
      </c>
      <c r="O375" s="13">
        <v>1</v>
      </c>
    </row>
    <row r="376" spans="4:15" x14ac:dyDescent="0.4">
      <c r="D376" s="6">
        <v>6.1400000000000103</v>
      </c>
      <c r="E376" s="7">
        <f t="shared" si="35"/>
        <v>-3.3343390840304722E-2</v>
      </c>
      <c r="G376">
        <f t="shared" si="36"/>
        <v>6.7547527549322037</v>
      </c>
      <c r="H376" s="10">
        <f t="shared" si="41"/>
        <v>-5.3149364999445732E-2</v>
      </c>
      <c r="I376">
        <f t="shared" si="37"/>
        <v>-0.63779237999334881</v>
      </c>
      <c r="K376">
        <f t="shared" si="38"/>
        <v>-5.6994340150935789E-2</v>
      </c>
      <c r="M376">
        <f t="shared" si="39"/>
        <v>-5.6994340150935789E-2</v>
      </c>
      <c r="N376" s="13">
        <f t="shared" si="40"/>
        <v>1.4783833915575988E-5</v>
      </c>
      <c r="O376" s="13">
        <v>1</v>
      </c>
    </row>
    <row r="377" spans="4:15" x14ac:dyDescent="0.4">
      <c r="D377" s="6">
        <v>6.1600000000000099</v>
      </c>
      <c r="E377" s="7">
        <f t="shared" si="35"/>
        <v>-3.2897956593371636E-2</v>
      </c>
      <c r="G377">
        <f t="shared" si="36"/>
        <v>6.7664595037479041</v>
      </c>
      <c r="H377" s="10">
        <f t="shared" si="41"/>
        <v>-5.2439342809834394E-2</v>
      </c>
      <c r="I377">
        <f t="shared" si="37"/>
        <v>-0.62927211371801273</v>
      </c>
      <c r="K377">
        <f t="shared" si="38"/>
        <v>-5.6290488321328609E-2</v>
      </c>
      <c r="M377">
        <f t="shared" si="39"/>
        <v>-5.6290488321328609E-2</v>
      </c>
      <c r="N377" s="13">
        <f t="shared" si="40"/>
        <v>1.4831321750702041E-5</v>
      </c>
      <c r="O377" s="13">
        <v>1</v>
      </c>
    </row>
    <row r="378" spans="4:15" x14ac:dyDescent="0.4">
      <c r="D378" s="6">
        <v>6.1800000000000104</v>
      </c>
      <c r="E378" s="7">
        <f t="shared" si="35"/>
        <v>-3.245819096115362E-2</v>
      </c>
      <c r="G378">
        <f t="shared" si="36"/>
        <v>6.7781662525636044</v>
      </c>
      <c r="H378" s="10">
        <f t="shared" si="41"/>
        <v>-5.1738356392078876E-2</v>
      </c>
      <c r="I378">
        <f t="shared" si="37"/>
        <v>-0.62086027670494648</v>
      </c>
      <c r="K378">
        <f t="shared" si="38"/>
        <v>-5.5595310810565984E-2</v>
      </c>
      <c r="M378">
        <f t="shared" si="39"/>
        <v>-5.5595310810565984E-2</v>
      </c>
      <c r="N378" s="13">
        <f t="shared" si="40"/>
        <v>1.4876097386287231E-5</v>
      </c>
      <c r="O378" s="13">
        <v>1</v>
      </c>
    </row>
    <row r="379" spans="4:15" x14ac:dyDescent="0.4">
      <c r="D379" s="6">
        <v>6.2000000000000099</v>
      </c>
      <c r="E379" s="7">
        <f t="shared" si="35"/>
        <v>-3.2024025790064303E-2</v>
      </c>
      <c r="G379">
        <f t="shared" si="36"/>
        <v>6.7898730013793047</v>
      </c>
      <c r="H379" s="10">
        <f t="shared" si="41"/>
        <v>-5.1046297109362503E-2</v>
      </c>
      <c r="I379">
        <f t="shared" si="37"/>
        <v>-0.61255556531235</v>
      </c>
      <c r="K379">
        <f t="shared" si="38"/>
        <v>-5.4908701319134896E-2</v>
      </c>
      <c r="M379">
        <f t="shared" si="39"/>
        <v>-5.4908701319134896E-2</v>
      </c>
      <c r="N379" s="13">
        <f t="shared" si="40"/>
        <v>1.491816627966751E-5</v>
      </c>
      <c r="O379" s="13">
        <v>1</v>
      </c>
    </row>
    <row r="380" spans="4:15" x14ac:dyDescent="0.4">
      <c r="D380" s="6">
        <v>6.2200000000000104</v>
      </c>
      <c r="E380" s="7">
        <f t="shared" si="35"/>
        <v>-3.1595393696136863E-2</v>
      </c>
      <c r="G380">
        <f t="shared" si="36"/>
        <v>6.801579750195005</v>
      </c>
      <c r="H380" s="10">
        <f t="shared" si="41"/>
        <v>-5.0363057551642158E-2</v>
      </c>
      <c r="I380">
        <f t="shared" si="37"/>
        <v>-0.60435669061970587</v>
      </c>
      <c r="K380">
        <f t="shared" si="38"/>
        <v>-5.4230554830451472E-2</v>
      </c>
      <c r="M380">
        <f t="shared" si="39"/>
        <v>-5.4230554830451472E-2</v>
      </c>
      <c r="N380" s="13">
        <f t="shared" si="40"/>
        <v>1.4957535201597444E-5</v>
      </c>
      <c r="O380" s="13">
        <v>1</v>
      </c>
    </row>
    <row r="381" spans="4:15" x14ac:dyDescent="0.4">
      <c r="D381" s="6">
        <v>6.24000000000001</v>
      </c>
      <c r="E381" s="7">
        <f t="shared" si="35"/>
        <v>-3.1172228056837378E-2</v>
      </c>
      <c r="G381">
        <f t="shared" si="36"/>
        <v>6.8132864990107036</v>
      </c>
      <c r="H381" s="10">
        <f t="shared" si="41"/>
        <v>-4.9688531522598785E-2</v>
      </c>
      <c r="I381">
        <f t="shared" si="37"/>
        <v>-0.59626237827118544</v>
      </c>
      <c r="K381">
        <f t="shared" si="38"/>
        <v>-5.356076759601458E-2</v>
      </c>
      <c r="M381">
        <f t="shared" si="39"/>
        <v>-5.356076759601458E-2</v>
      </c>
      <c r="N381" s="13">
        <f t="shared" si="40"/>
        <v>1.4994212208262577E-5</v>
      </c>
      <c r="O381" s="13">
        <v>1</v>
      </c>
    </row>
    <row r="382" spans="4:15" x14ac:dyDescent="0.4">
      <c r="D382" s="6">
        <v>6.2600000000000096</v>
      </c>
      <c r="E382" s="7">
        <f t="shared" si="35"/>
        <v>-3.0754463002960843E-2</v>
      </c>
      <c r="G382">
        <f t="shared" si="36"/>
        <v>6.8249932478264039</v>
      </c>
      <c r="H382" s="10">
        <f t="shared" si="41"/>
        <v>-4.9022614026719584E-2</v>
      </c>
      <c r="I382">
        <f t="shared" si="37"/>
        <v>-0.58827136832063498</v>
      </c>
      <c r="K382">
        <f t="shared" si="38"/>
        <v>-5.289923712071018E-2</v>
      </c>
      <c r="M382">
        <f t="shared" si="39"/>
        <v>-5.289923712071018E-2</v>
      </c>
      <c r="N382" s="13">
        <f t="shared" si="40"/>
        <v>1.5028206612861218E-5</v>
      </c>
      <c r="O382" s="13">
        <v>1</v>
      </c>
    </row>
    <row r="383" spans="4:15" x14ac:dyDescent="0.4">
      <c r="D383" s="6">
        <v>6.28000000000001</v>
      </c>
      <c r="E383" s="7">
        <f t="shared" si="35"/>
        <v>-3.0342033410609707E-2</v>
      </c>
      <c r="G383">
        <f t="shared" si="36"/>
        <v>6.8366999966421043</v>
      </c>
      <c r="H383" s="10">
        <f t="shared" si="41"/>
        <v>-4.8365201256511871E-2</v>
      </c>
      <c r="I383">
        <f t="shared" si="37"/>
        <v>-0.58038241507814248</v>
      </c>
      <c r="K383">
        <f t="shared" si="38"/>
        <v>-5.2245862148266937E-2</v>
      </c>
      <c r="M383">
        <f t="shared" si="39"/>
        <v>-5.2245862148266937E-2</v>
      </c>
      <c r="N383" s="13">
        <f t="shared" si="40"/>
        <v>1.505952895679723E-5</v>
      </c>
      <c r="O383" s="13">
        <v>1</v>
      </c>
    </row>
    <row r="384" spans="4:15" x14ac:dyDescent="0.4">
      <c r="D384" s="6">
        <v>6.3000000000000096</v>
      </c>
      <c r="E384" s="7">
        <f t="shared" si="35"/>
        <v>-2.9934874893253714E-2</v>
      </c>
      <c r="G384">
        <f t="shared" si="36"/>
        <v>6.8484067454578037</v>
      </c>
      <c r="H384" s="10">
        <f t="shared" si="41"/>
        <v>-4.7716190579846426E-2</v>
      </c>
      <c r="I384">
        <f t="shared" si="37"/>
        <v>-0.57259428695815706</v>
      </c>
      <c r="K384">
        <f t="shared" si="38"/>
        <v>-5.1600542646860127E-2</v>
      </c>
      <c r="M384">
        <f t="shared" si="39"/>
        <v>-5.1600542646860127E-2</v>
      </c>
      <c r="N384" s="13">
        <f t="shared" si="40"/>
        <v>1.508819098051361E-5</v>
      </c>
      <c r="O384" s="13">
        <v>1</v>
      </c>
    </row>
    <row r="385" spans="4:15" x14ac:dyDescent="0.4">
      <c r="D385" s="6">
        <v>6.3200000000000101</v>
      </c>
      <c r="E385" s="7">
        <f t="shared" si="35"/>
        <v>-2.9532923793870531E-2</v>
      </c>
      <c r="G385">
        <f t="shared" si="36"/>
        <v>6.8601134942735058</v>
      </c>
      <c r="H385" s="10">
        <f t="shared" si="41"/>
        <v>-4.7075480527429624E-2</v>
      </c>
      <c r="I385">
        <f t="shared" si="37"/>
        <v>-0.56490576632915546</v>
      </c>
      <c r="K385">
        <f t="shared" si="38"/>
        <v>-5.0963179794864241E-2</v>
      </c>
      <c r="M385">
        <f t="shared" si="39"/>
        <v>-5.0963179794864241E-2</v>
      </c>
      <c r="N385" s="13">
        <f t="shared" si="40"/>
        <v>1.5114205594011662E-5</v>
      </c>
      <c r="O385" s="13">
        <v>1</v>
      </c>
    </row>
    <row r="386" spans="4:15" x14ac:dyDescent="0.4">
      <c r="D386" s="6">
        <v>6.3400000000000096</v>
      </c>
      <c r="E386" s="7">
        <f t="shared" si="35"/>
        <v>-2.9136117177166437E-2</v>
      </c>
      <c r="G386">
        <f t="shared" si="36"/>
        <v>6.8718202430892044</v>
      </c>
      <c r="H386" s="10">
        <f t="shared" si="41"/>
        <v>-4.6442970780403305E-2</v>
      </c>
      <c r="I386">
        <f t="shared" si="37"/>
        <v>-0.55731564936483968</v>
      </c>
      <c r="K386">
        <f t="shared" si="38"/>
        <v>-5.0333675966754442E-2</v>
      </c>
      <c r="M386">
        <f t="shared" si="39"/>
        <v>-5.0333675966754442E-2</v>
      </c>
      <c r="N386" s="13">
        <f t="shared" si="40"/>
        <v>1.5137586847099636E-5</v>
      </c>
      <c r="O386" s="13">
        <v>1</v>
      </c>
    </row>
    <row r="387" spans="4:15" x14ac:dyDescent="0.4">
      <c r="D387" s="6">
        <v>6.3600000000000101</v>
      </c>
      <c r="E387" s="7">
        <f t="shared" si="35"/>
        <v>-2.8744392821876175E-2</v>
      </c>
      <c r="G387">
        <f t="shared" si="36"/>
        <v>6.8835269919049047</v>
      </c>
      <c r="H387" s="10">
        <f t="shared" si="41"/>
        <v>-4.5818562158070626E-2</v>
      </c>
      <c r="I387">
        <f t="shared" si="37"/>
        <v>-0.54982274589684754</v>
      </c>
      <c r="K387">
        <f t="shared" si="38"/>
        <v>-4.9711934719152369E-2</v>
      </c>
      <c r="M387">
        <f t="shared" si="39"/>
        <v>-4.9711934719152369E-2</v>
      </c>
      <c r="N387" s="13">
        <f t="shared" si="40"/>
        <v>1.5158349899384207E-5</v>
      </c>
      <c r="O387" s="13">
        <v>1</v>
      </c>
    </row>
    <row r="388" spans="4:15" x14ac:dyDescent="0.4">
      <c r="D388" s="6">
        <v>6.3800000000000097</v>
      </c>
      <c r="E388" s="7">
        <f t="shared" si="35"/>
        <v>-2.8357689213141562E-2</v>
      </c>
      <c r="G388">
        <f t="shared" si="36"/>
        <v>6.895233740720605</v>
      </c>
      <c r="H388" s="10">
        <f t="shared" si="41"/>
        <v>-4.5202156605747654E-2</v>
      </c>
      <c r="I388">
        <f t="shared" si="37"/>
        <v>-0.54242587926897179</v>
      </c>
      <c r="K388">
        <f t="shared" si="38"/>
        <v>-4.909786077702008E-2</v>
      </c>
      <c r="M388">
        <f t="shared" si="39"/>
        <v>-4.909786077702008E-2</v>
      </c>
      <c r="N388" s="13">
        <f t="shared" si="40"/>
        <v>1.5176510990069384E-5</v>
      </c>
      <c r="O388" s="13">
        <v>1</v>
      </c>
    </row>
    <row r="389" spans="4:15" x14ac:dyDescent="0.4">
      <c r="D389" s="6">
        <v>6.4000000000000101</v>
      </c>
      <c r="E389" s="7">
        <f t="shared" si="35"/>
        <v>-2.7975945534967604E-2</v>
      </c>
      <c r="G389">
        <f t="shared" si="36"/>
        <v>6.9069404895363045</v>
      </c>
      <c r="H389" s="10">
        <f t="shared" si="41"/>
        <v>-4.4593657182738361E-2</v>
      </c>
      <c r="I389">
        <f t="shared" si="37"/>
        <v>-0.53512388619286033</v>
      </c>
      <c r="K389">
        <f t="shared" si="38"/>
        <v>-4.8491360019997404E-2</v>
      </c>
      <c r="M389">
        <f t="shared" si="39"/>
        <v>-4.8491360019997404E-2</v>
      </c>
      <c r="N389" s="13">
        <f t="shared" si="40"/>
        <v>1.5192087407577191E-5</v>
      </c>
      <c r="O389" s="13">
        <v>1</v>
      </c>
    </row>
    <row r="390" spans="4:15" x14ac:dyDescent="0.4">
      <c r="D390" s="6">
        <v>6.4200000000000097</v>
      </c>
      <c r="E390" s="7">
        <f t="shared" si="35"/>
        <v>-2.7599101662756021E-2</v>
      </c>
      <c r="G390">
        <f t="shared" si="36"/>
        <v>6.9186472383520048</v>
      </c>
      <c r="H390" s="10">
        <f t="shared" si="41"/>
        <v>-4.3992968050433102E-2</v>
      </c>
      <c r="I390">
        <f t="shared" si="37"/>
        <v>-0.52791561660519726</v>
      </c>
      <c r="K390">
        <f t="shared" si="38"/>
        <v>-4.7892339468883119E-2</v>
      </c>
      <c r="M390">
        <f t="shared" si="39"/>
        <v>-4.7892339468883119E-2</v>
      </c>
      <c r="N390" s="13">
        <f t="shared" si="40"/>
        <v>1.5205097459024892E-5</v>
      </c>
      <c r="O390" s="13">
        <v>1</v>
      </c>
    </row>
    <row r="391" spans="4:15" x14ac:dyDescent="0.4">
      <c r="D391" s="6">
        <v>6.4400000000000102</v>
      </c>
      <c r="E391" s="7">
        <f t="shared" si="35"/>
        <v>-2.7227098155914804E-2</v>
      </c>
      <c r="G391">
        <f t="shared" si="36"/>
        <v>6.9303539871677051</v>
      </c>
      <c r="H391" s="10">
        <f t="shared" si="41"/>
        <v>-4.3399994460528196E-2</v>
      </c>
      <c r="I391">
        <f t="shared" si="37"/>
        <v>-0.52079993352633835</v>
      </c>
      <c r="K391">
        <f t="shared" si="38"/>
        <v>-4.7300707272259886E-2</v>
      </c>
      <c r="M391">
        <f t="shared" si="39"/>
        <v>-4.7300707272259886E-2</v>
      </c>
      <c r="N391" s="13">
        <f t="shared" si="40"/>
        <v>1.5215560439607743E-5</v>
      </c>
      <c r="O391" s="13">
        <v>1</v>
      </c>
    </row>
    <row r="392" spans="4:15" x14ac:dyDescent="0.4">
      <c r="D392" s="6">
        <v>6.4600000000000097</v>
      </c>
      <c r="E392" s="7">
        <f t="shared" si="35"/>
        <v>-2.6859876250543691E-2</v>
      </c>
      <c r="G392">
        <f t="shared" si="36"/>
        <v>6.9420607359834037</v>
      </c>
      <c r="H392" s="10">
        <f t="shared" si="41"/>
        <v>-4.2814642743366646E-2</v>
      </c>
      <c r="I392">
        <f t="shared" si="37"/>
        <v>-0.5137757129203997</v>
      </c>
      <c r="K392">
        <f t="shared" si="38"/>
        <v>-4.6716372693260212E-2</v>
      </c>
      <c r="M392">
        <f t="shared" si="39"/>
        <v>-4.6716372693260212E-2</v>
      </c>
      <c r="N392" s="13">
        <f t="shared" si="40"/>
        <v>1.522349660189645E-5</v>
      </c>
      <c r="O392" s="13">
        <v>1</v>
      </c>
    </row>
    <row r="393" spans="4:15" x14ac:dyDescent="0.4">
      <c r="D393" s="6">
        <v>6.4800000000000102</v>
      </c>
      <c r="E393" s="7">
        <f t="shared" si="35"/>
        <v>-2.6497377852194245E-2</v>
      </c>
      <c r="G393">
        <f t="shared" si="36"/>
        <v>6.9537674847991058</v>
      </c>
      <c r="H393" s="10">
        <f t="shared" si="41"/>
        <v>-4.223682029639763E-2</v>
      </c>
      <c r="I393">
        <f t="shared" si="37"/>
        <v>-0.50684184355677153</v>
      </c>
      <c r="K393">
        <f t="shared" si="38"/>
        <v>-4.6139246096473102E-2</v>
      </c>
      <c r="M393">
        <f t="shared" si="39"/>
        <v>-4.6139246096473102E-2</v>
      </c>
      <c r="N393" s="13">
        <f t="shared" si="40"/>
        <v>1.5228927125094689E-5</v>
      </c>
      <c r="O393" s="13">
        <v>1</v>
      </c>
    </row>
    <row r="394" spans="4:15" x14ac:dyDescent="0.4">
      <c r="D394" s="6">
        <v>6.5000000000000098</v>
      </c>
      <c r="E394" s="7">
        <f t="shared" si="35"/>
        <v>-2.6139545528704393E-2</v>
      </c>
      <c r="G394">
        <f t="shared" si="36"/>
        <v>6.9654742336148043</v>
      </c>
      <c r="H394" s="10">
        <f t="shared" si="41"/>
        <v>-4.1666435572754804E-2</v>
      </c>
      <c r="I394">
        <f t="shared" si="37"/>
        <v>-0.49999722687305764</v>
      </c>
      <c r="K394">
        <f t="shared" si="38"/>
        <v>-4.5569238934992061E-2</v>
      </c>
      <c r="M394">
        <f t="shared" si="39"/>
        <v>-4.5569238934992061E-2</v>
      </c>
      <c r="N394" s="13">
        <f t="shared" si="40"/>
        <v>1.523187408429044E-5</v>
      </c>
      <c r="O394" s="13">
        <v>1</v>
      </c>
    </row>
    <row r="395" spans="4:15" x14ac:dyDescent="0.4">
      <c r="D395" s="6">
        <v>6.5200000000000102</v>
      </c>
      <c r="E395" s="7">
        <f t="shared" si="35"/>
        <v>-2.5786322503106109E-2</v>
      </c>
      <c r="G395">
        <f t="shared" si="36"/>
        <v>6.9771809824305047</v>
      </c>
      <c r="H395" s="10">
        <f t="shared" si="41"/>
        <v>-4.1103398069951141E-2</v>
      </c>
      <c r="I395">
        <f t="shared" si="37"/>
        <v>-0.4932407768394137</v>
      </c>
      <c r="K395">
        <f t="shared" si="38"/>
        <v>-4.5006263737599229E-2</v>
      </c>
      <c r="M395">
        <f t="shared" si="39"/>
        <v>-4.5006263737599229E-2</v>
      </c>
      <c r="N395" s="13">
        <f t="shared" si="40"/>
        <v>1.5232360419706156E-5</v>
      </c>
      <c r="O395" s="13">
        <v>1</v>
      </c>
    </row>
    <row r="396" spans="4:15" x14ac:dyDescent="0.4">
      <c r="D396" s="6">
        <v>6.5400000000000098</v>
      </c>
      <c r="E396" s="7">
        <f t="shared" si="35"/>
        <v>-2.5437652646606159E-2</v>
      </c>
      <c r="G396">
        <f t="shared" si="36"/>
        <v>6.988887731246205</v>
      </c>
      <c r="H396" s="10">
        <f t="shared" si="41"/>
        <v>-4.0547618318690221E-2</v>
      </c>
      <c r="I396">
        <f t="shared" si="37"/>
        <v>-0.48657141982428265</v>
      </c>
      <c r="K396">
        <f t="shared" si="38"/>
        <v>-4.4450234096090238E-2</v>
      </c>
      <c r="M396">
        <f t="shared" si="39"/>
        <v>-4.4450234096090238E-2</v>
      </c>
      <c r="N396" s="13">
        <f t="shared" si="40"/>
        <v>1.5230409906011543E-5</v>
      </c>
      <c r="O396" s="13">
        <v>1</v>
      </c>
    </row>
    <row r="397" spans="4:15" x14ac:dyDescent="0.4">
      <c r="D397" s="6">
        <v>6.5600000000000103</v>
      </c>
      <c r="E397" s="7">
        <f t="shared" si="35"/>
        <v>-2.5093480471638542E-2</v>
      </c>
      <c r="G397">
        <f t="shared" si="36"/>
        <v>7.0005944800619062</v>
      </c>
      <c r="H397" s="10">
        <f t="shared" si="41"/>
        <v>-3.9999007871791836E-2</v>
      </c>
      <c r="I397">
        <f t="shared" si="37"/>
        <v>-0.47998809446150204</v>
      </c>
      <c r="K397">
        <f t="shared" si="38"/>
        <v>-4.3901064652733517E-2</v>
      </c>
      <c r="M397">
        <f t="shared" si="39"/>
        <v>-4.3901064652733517E-2</v>
      </c>
      <c r="N397" s="13">
        <f t="shared" si="40"/>
        <v>1.5226047121692949E-5</v>
      </c>
      <c r="O397" s="13">
        <v>1</v>
      </c>
    </row>
    <row r="398" spans="4:15" x14ac:dyDescent="0.4">
      <c r="D398" s="6">
        <v>6.5800000000000098</v>
      </c>
      <c r="E398" s="7">
        <f t="shared" si="35"/>
        <v>-2.4753751124988531E-2</v>
      </c>
      <c r="G398">
        <f t="shared" si="36"/>
        <v>7.0123012288776065</v>
      </c>
      <c r="H398" s="10">
        <f t="shared" si="41"/>
        <v>-3.945747929323172E-2</v>
      </c>
      <c r="I398">
        <f t="shared" si="37"/>
        <v>-0.47348975151878064</v>
      </c>
      <c r="K398">
        <f t="shared" si="38"/>
        <v>-4.3358671087866528E-2</v>
      </c>
      <c r="M398">
        <f t="shared" si="39"/>
        <v>-4.3358671087866528E-2</v>
      </c>
      <c r="N398" s="13">
        <f t="shared" si="40"/>
        <v>1.5219297418525951E-5</v>
      </c>
      <c r="O398" s="13">
        <v>1</v>
      </c>
    </row>
    <row r="399" spans="4:15" x14ac:dyDescent="0.4">
      <c r="D399" s="6">
        <v>6.6000000000000103</v>
      </c>
      <c r="E399" s="7">
        <f t="shared" si="35"/>
        <v>-2.4418410380987104E-2</v>
      </c>
      <c r="G399">
        <f t="shared" si="36"/>
        <v>7.0240079776933051</v>
      </c>
      <c r="H399" s="10">
        <f t="shared" si="41"/>
        <v>-3.8922946147293448E-2</v>
      </c>
      <c r="I399">
        <f t="shared" si="37"/>
        <v>-0.46707535376752141</v>
      </c>
      <c r="K399">
        <f t="shared" si="38"/>
        <v>-4.2822970107626007E-2</v>
      </c>
      <c r="M399">
        <f t="shared" si="39"/>
        <v>-4.2822970107626007E-2</v>
      </c>
      <c r="N399" s="13">
        <f t="shared" si="40"/>
        <v>1.5210186891168057E-5</v>
      </c>
      <c r="O399" s="13">
        <v>1</v>
      </c>
    </row>
    <row r="400" spans="4:15" x14ac:dyDescent="0.4">
      <c r="D400" s="6">
        <v>6.6200000000000099</v>
      </c>
      <c r="E400" s="7">
        <f t="shared" si="35"/>
        <v>-2.4087404634775447E-2</v>
      </c>
      <c r="G400">
        <f t="shared" si="36"/>
        <v>7.0357147265090054</v>
      </c>
      <c r="H400" s="10">
        <f t="shared" si="41"/>
        <v>-3.8395322987832069E-2</v>
      </c>
      <c r="I400">
        <f t="shared" si="37"/>
        <v>-0.4607438758539848</v>
      </c>
      <c r="K400">
        <f t="shared" si="38"/>
        <v>-4.2293879431811739E-2</v>
      </c>
      <c r="M400">
        <f t="shared" si="39"/>
        <v>-4.2293879431811739E-2</v>
      </c>
      <c r="N400" s="13">
        <f t="shared" si="40"/>
        <v>1.5198742346895409E-5</v>
      </c>
      <c r="O400" s="13">
        <v>1</v>
      </c>
    </row>
    <row r="401" spans="4:15" x14ac:dyDescent="0.4">
      <c r="D401" s="6">
        <v>6.6400000000000103</v>
      </c>
      <c r="E401" s="7">
        <f t="shared" si="35"/>
        <v>-2.3760680895638479E-2</v>
      </c>
      <c r="G401">
        <f t="shared" si="36"/>
        <v>7.0474214753247058</v>
      </c>
      <c r="H401" s="10">
        <f t="shared" si="41"/>
        <v>-3.7874525347647736E-2</v>
      </c>
      <c r="I401">
        <f t="shared" si="37"/>
        <v>-0.45449430417177283</v>
      </c>
      <c r="K401">
        <f t="shared" si="38"/>
        <v>-4.177131778188347E-2</v>
      </c>
      <c r="M401">
        <f t="shared" si="39"/>
        <v>-4.177131778188347E-2</v>
      </c>
      <c r="N401" s="13">
        <f t="shared" si="40"/>
        <v>1.5184991275516856E-5</v>
      </c>
      <c r="O401" s="13">
        <v>1</v>
      </c>
    </row>
    <row r="402" spans="4:15" x14ac:dyDescent="0.4">
      <c r="D402" s="6">
        <v>6.6600000000000099</v>
      </c>
      <c r="E402" s="7">
        <f t="shared" si="35"/>
        <v>-2.3438186780407159E-2</v>
      </c>
      <c r="G402">
        <f t="shared" si="36"/>
        <v>7.0591282241404052</v>
      </c>
      <c r="H402" s="10">
        <f t="shared" si="41"/>
        <v>-3.7360469727969012E-2</v>
      </c>
      <c r="I402">
        <f t="shared" si="37"/>
        <v>-0.44832563673562814</v>
      </c>
      <c r="K402">
        <f t="shared" si="38"/>
        <v>-4.1255204869088395E-2</v>
      </c>
      <c r="M402">
        <f t="shared" si="39"/>
        <v>-4.1255204869088395E-2</v>
      </c>
      <c r="N402" s="13">
        <f t="shared" si="40"/>
        <v>1.5168961819470224E-5</v>
      </c>
      <c r="O402" s="13">
        <v>1</v>
      </c>
    </row>
    <row r="403" spans="4:15" x14ac:dyDescent="0.4">
      <c r="D403" s="6">
        <v>6.6800000000000104</v>
      </c>
      <c r="E403" s="7">
        <f t="shared" ref="E403:E466" si="42">-(1+D403+$E$5*D403^3)*EXP(-D403)</f>
        <v>-2.3119870506928299E-2</v>
      </c>
      <c r="G403">
        <f t="shared" ref="G403:G469" si="43">$E$11*(D403/$E$12+1)</f>
        <v>7.0708349729561064</v>
      </c>
      <c r="H403" s="10">
        <f t="shared" si="41"/>
        <v>-3.6853073588043711E-2</v>
      </c>
      <c r="I403">
        <f t="shared" si="37"/>
        <v>-0.44223688305652453</v>
      </c>
      <c r="K403">
        <f t="shared" si="38"/>
        <v>-4.0745461382718923E-2</v>
      </c>
      <c r="M403">
        <f t="shared" si="39"/>
        <v>-4.0745461382718923E-2</v>
      </c>
      <c r="N403" s="13">
        <f t="shared" si="40"/>
        <v>1.5150682744136558E-5</v>
      </c>
      <c r="O403" s="13">
        <v>1</v>
      </c>
    </row>
    <row r="404" spans="4:15" x14ac:dyDescent="0.4">
      <c r="D404" s="6">
        <v>6.7000000000000099</v>
      </c>
      <c r="E404" s="7">
        <f t="shared" si="42"/>
        <v>-2.2805680887601876E-2</v>
      </c>
      <c r="G404">
        <f t="shared" si="43"/>
        <v>7.0825417217718059</v>
      </c>
      <c r="H404" s="10">
        <f t="shared" si="41"/>
        <v>-3.6352255334837394E-2</v>
      </c>
      <c r="I404">
        <f t="shared" ref="I404:I467" si="44">H404*$E$6</f>
        <v>-0.43622706401804873</v>
      </c>
      <c r="K404">
        <f t="shared" ref="K404:K467" si="45">($L$9/2)*$L$6*EXP(-$L$4*(G404/$L$10-1))+($L$9/2)*$L$6*EXP(-$L$4*(($H$4/$E$4)*G404/$L$10-1))+($L$9/2)*$L$6*EXP(-$L$4*(SQRT(4/3+$H$11^2/4)*($H$4/$E$4)*G404/$L$10-1))+2*$L$6*EXP(-$L$4*(($H$5/$E$4)*G404/$L$10-1))-SQRT(($L$9/2)*$L$7^2*EXP(-2*$L$5*(G404/$L$10-1))+($L$9/2)*$L$7^2*EXP(-2*$L$5*(($H$4/$E$4)*G404/$L$10-1))+($L$9/2)*$L$7^2*EXP(-2*$L$5*(SQRT(4/3+$H$11^2/4)*($H$4/$E$4)*G404/$L$10-1))+2*$L$7^2*EXP(-2*$L$5*(($H$5/$E$4)*G404/$L$10-1)))</f>
        <v>-4.0242008978500901E-2</v>
      </c>
      <c r="M404">
        <f t="shared" ref="M404:M467" si="46">($L$9/2)*$O$6*EXP(-$O$4*(G404/$L$10-1))+($L$9/2)*$O$6*EXP(-$O$4*(($H$4/$E$4)*G404/$L$10-1))+($L$9/2)*$O$6*EXP(-$O$4*(SQRT(4/3+$H$11^2/4)*($H$4/$E$4)*G404/$L$10-1))+2*$O$6*EXP(-$O$4*(($H$5/$E$4)*G404/$L$10-1))-SQRT(($L$9/2)*$O$7^2*EXP(-2*$O$5*(G404/$L$10-1))+($L$9/2)*$O$7^2*EXP(-2*$O$5*(($H$4/$E$4)*G404/$L$10-1))+($L$9/2)*$O$7^2*EXP(-2*$O$5*(SQRT(4/3+$H$11^2/4)*($H$4/$E$4)*G404/$L$10-1))+2*$O$7^2*EXP(-2*$O$5*(($H$5/$E$4)*G404/$L$10-1)))</f>
        <v>-4.0242008978500901E-2</v>
      </c>
      <c r="N404" s="13">
        <f t="shared" ref="N404:N467" si="47">(M404-H404)^2*O404</f>
        <v>1.513018340839353E-5</v>
      </c>
      <c r="O404" s="13">
        <v>1</v>
      </c>
    </row>
    <row r="405" spans="4:15" x14ac:dyDescent="0.4">
      <c r="D405" s="6">
        <v>6.7200000000000104</v>
      </c>
      <c r="E405" s="7">
        <f t="shared" si="42"/>
        <v>-2.249556732298448E-2</v>
      </c>
      <c r="G405">
        <f t="shared" si="43"/>
        <v>7.0942484705875062</v>
      </c>
      <c r="H405" s="10">
        <f t="shared" ref="H405:H469" si="48">-(-$B$4)*(1+D405+$E$5*D405^3)*EXP(-D405)</f>
        <v>-3.5857934312837264E-2</v>
      </c>
      <c r="I405">
        <f t="shared" si="44"/>
        <v>-0.43029521175404717</v>
      </c>
      <c r="K405">
        <f t="shared" si="45"/>
        <v>-3.9744770267107932E-2</v>
      </c>
      <c r="M405">
        <f t="shared" si="46"/>
        <v>-3.9744770267107932E-2</v>
      </c>
      <c r="N405" s="13">
        <f t="shared" si="47"/>
        <v>1.5107493735411172E-5</v>
      </c>
      <c r="O405" s="13">
        <v>1</v>
      </c>
    </row>
    <row r="406" spans="4:15" x14ac:dyDescent="0.4">
      <c r="D406" s="6">
        <v>6.74000000000001</v>
      </c>
      <c r="E406" s="7">
        <f t="shared" si="42"/>
        <v>-2.2189479795458825E-2</v>
      </c>
      <c r="G406">
        <f t="shared" si="43"/>
        <v>7.1059552194032065</v>
      </c>
      <c r="H406" s="10">
        <f t="shared" si="48"/>
        <v>-3.5370030793961373E-2</v>
      </c>
      <c r="I406">
        <f t="shared" si="44"/>
        <v>-0.4244403695275365</v>
      </c>
      <c r="K406">
        <f t="shared" si="45"/>
        <v>-3.925366880280462E-2</v>
      </c>
      <c r="M406">
        <f t="shared" si="46"/>
        <v>-3.925366880280462E-2</v>
      </c>
      <c r="N406" s="13">
        <f t="shared" si="47"/>
        <v>1.5082644183731943E-5</v>
      </c>
      <c r="O406" s="13">
        <v>1</v>
      </c>
    </row>
    <row r="407" spans="4:15" x14ac:dyDescent="0.4">
      <c r="D407" s="6">
        <v>6.7600000000000096</v>
      </c>
      <c r="E407" s="7">
        <f t="shared" si="42"/>
        <v>-2.1887368862968208E-2</v>
      </c>
      <c r="G407">
        <f t="shared" si="43"/>
        <v>7.1176619682189051</v>
      </c>
      <c r="H407" s="10">
        <f t="shared" si="48"/>
        <v>-3.4888465967571329E-2</v>
      </c>
      <c r="I407">
        <f t="shared" si="44"/>
        <v>-0.41866159161085592</v>
      </c>
      <c r="K407">
        <f t="shared" si="45"/>
        <v>-3.8768629072214914E-2</v>
      </c>
      <c r="M407">
        <f t="shared" si="46"/>
        <v>-3.8768629072214914E-2</v>
      </c>
      <c r="N407" s="13">
        <f t="shared" si="47"/>
        <v>1.505566571863734E-5</v>
      </c>
      <c r="O407" s="13">
        <v>1</v>
      </c>
    </row>
    <row r="408" spans="4:15" x14ac:dyDescent="0.4">
      <c r="D408" s="6">
        <v>6.78000000000001</v>
      </c>
      <c r="E408" s="7">
        <f t="shared" si="42"/>
        <v>-2.1589185652815559E-2</v>
      </c>
      <c r="G408">
        <f t="shared" si="43"/>
        <v>7.1293687170346063</v>
      </c>
      <c r="H408" s="10">
        <f t="shared" si="48"/>
        <v>-3.4413161930588E-2</v>
      </c>
      <c r="I408">
        <f t="shared" si="44"/>
        <v>-0.41295794316705603</v>
      </c>
      <c r="K408">
        <f t="shared" si="45"/>
        <v>-3.8289576483214655E-2</v>
      </c>
      <c r="M408">
        <f t="shared" si="46"/>
        <v>-3.8289576483214655E-2</v>
      </c>
      <c r="N408" s="13">
        <f t="shared" si="47"/>
        <v>1.5026589783815705E-5</v>
      </c>
      <c r="O408" s="13">
        <v>1</v>
      </c>
    </row>
    <row r="409" spans="4:15" x14ac:dyDescent="0.4">
      <c r="D409" s="6">
        <v>6.8000000000000096</v>
      </c>
      <c r="E409" s="7">
        <f t="shared" si="42"/>
        <v>-2.1294881855526259E-2</v>
      </c>
      <c r="G409">
        <f t="shared" si="43"/>
        <v>7.1410754658503066</v>
      </c>
      <c r="H409" s="10">
        <f t="shared" si="48"/>
        <v>-3.3944041677708855E-2</v>
      </c>
      <c r="I409">
        <f t="shared" si="44"/>
        <v>-0.40732850013250627</v>
      </c>
      <c r="K409">
        <f t="shared" si="45"/>
        <v>-3.7816437353949572E-2</v>
      </c>
      <c r="M409">
        <f t="shared" si="46"/>
        <v>-3.7816437353949572E-2</v>
      </c>
      <c r="N409" s="13">
        <f t="shared" si="47"/>
        <v>1.4995448273367798E-5</v>
      </c>
      <c r="O409" s="13">
        <v>1</v>
      </c>
    </row>
    <row r="410" spans="4:15" x14ac:dyDescent="0.4">
      <c r="D410" s="6">
        <v>6.8200000000000101</v>
      </c>
      <c r="E410" s="7">
        <f t="shared" si="42"/>
        <v>-2.1004409718774073E-2</v>
      </c>
      <c r="G410">
        <f t="shared" si="43"/>
        <v>7.1527822146660052</v>
      </c>
      <c r="H410" s="10">
        <f t="shared" si="48"/>
        <v>-3.3481029091725879E-2</v>
      </c>
      <c r="I410">
        <f t="shared" si="44"/>
        <v>-0.40177234910071058</v>
      </c>
      <c r="K410">
        <f t="shared" si="45"/>
        <v>-3.7349138901974187E-2</v>
      </c>
      <c r="M410">
        <f t="shared" si="46"/>
        <v>-3.7349138901974187E-2</v>
      </c>
      <c r="N410" s="13">
        <f t="shared" si="47"/>
        <v>1.4962273504139197E-5</v>
      </c>
      <c r="O410" s="13">
        <v>1</v>
      </c>
    </row>
    <row r="411" spans="4:15" x14ac:dyDescent="0.4">
      <c r="D411" s="6">
        <v>6.8400000000000096</v>
      </c>
      <c r="E411" s="7">
        <f t="shared" si="42"/>
        <v>-2.0717722041369714E-2</v>
      </c>
      <c r="G411">
        <f t="shared" si="43"/>
        <v>7.1644889634817073</v>
      </c>
      <c r="H411" s="10">
        <f t="shared" si="48"/>
        <v>-3.3024048933943326E-2</v>
      </c>
      <c r="I411">
        <f t="shared" si="44"/>
        <v>-0.39628858720731991</v>
      </c>
      <c r="K411">
        <f t="shared" si="45"/>
        <v>-3.6887609233513093E-2</v>
      </c>
      <c r="M411">
        <f t="shared" si="46"/>
        <v>-3.6887609233513093E-2</v>
      </c>
      <c r="N411" s="13">
        <f t="shared" si="47"/>
        <v>1.4927098188411626E-5</v>
      </c>
      <c r="O411" s="13">
        <v>1</v>
      </c>
    </row>
    <row r="412" spans="4:15" x14ac:dyDescent="0.4">
      <c r="D412" s="6">
        <v>6.8600000000000101</v>
      </c>
      <c r="E412" s="7">
        <f t="shared" si="42"/>
        <v>-2.043477216731112E-2</v>
      </c>
      <c r="G412">
        <f t="shared" si="43"/>
        <v>7.1761957122974058</v>
      </c>
      <c r="H412" s="10">
        <f t="shared" si="48"/>
        <v>-3.257302683469393E-2</v>
      </c>
      <c r="I412">
        <f t="shared" si="44"/>
        <v>-0.39087632201632716</v>
      </c>
      <c r="K412">
        <f t="shared" si="45"/>
        <v>-3.6431777332843071E-2</v>
      </c>
      <c r="M412">
        <f t="shared" si="46"/>
        <v>-3.6431777332843071E-2</v>
      </c>
      <c r="N412" s="13">
        <f t="shared" si="47"/>
        <v>1.4889955406966244E-5</v>
      </c>
      <c r="O412" s="13">
        <v>1</v>
      </c>
    </row>
    <row r="413" spans="4:15" x14ac:dyDescent="0.4">
      <c r="D413" s="6">
        <v>6.8800000000000097</v>
      </c>
      <c r="E413" s="7">
        <f t="shared" si="42"/>
        <v>-2.0155513979895165E-2</v>
      </c>
      <c r="G413">
        <f t="shared" si="43"/>
        <v>7.1879024611131062</v>
      </c>
      <c r="H413" s="10">
        <f t="shared" si="48"/>
        <v>-3.2127889283952889E-2</v>
      </c>
      <c r="I413">
        <f t="shared" si="44"/>
        <v>-0.38553467140743469</v>
      </c>
      <c r="K413">
        <f t="shared" si="45"/>
        <v>-3.5981573051793385E-2</v>
      </c>
      <c r="M413">
        <f t="shared" si="46"/>
        <v>-3.5981573051793385E-2</v>
      </c>
      <c r="N413" s="13">
        <f t="shared" si="47"/>
        <v>1.4850878582517323E-5</v>
      </c>
      <c r="O413" s="13">
        <v>1</v>
      </c>
    </row>
    <row r="414" spans="4:15" x14ac:dyDescent="0.4">
      <c r="D414" s="6">
        <v>6.9000000000000101</v>
      </c>
      <c r="E414" s="7">
        <f t="shared" si="42"/>
        <v>-1.9879901895889795E-2</v>
      </c>
      <c r="G414">
        <f t="shared" si="43"/>
        <v>7.1996092099288065</v>
      </c>
      <c r="H414" s="10">
        <f t="shared" si="48"/>
        <v>-3.1688563622048332E-2</v>
      </c>
      <c r="I414">
        <f t="shared" si="44"/>
        <v>-0.38026276346457999</v>
      </c>
      <c r="K414">
        <f t="shared" si="45"/>
        <v>-3.5536927099365609E-2</v>
      </c>
      <c r="M414">
        <f t="shared" si="46"/>
        <v>-3.5536927099365609E-2</v>
      </c>
      <c r="N414" s="13">
        <f t="shared" si="47"/>
        <v>1.4809901453549521E-5</v>
      </c>
      <c r="O414" s="13">
        <v>1</v>
      </c>
    </row>
    <row r="415" spans="4:15" x14ac:dyDescent="0.4">
      <c r="D415" s="6">
        <v>6.9200000000000097</v>
      </c>
      <c r="E415" s="7">
        <f t="shared" si="42"/>
        <v>-1.9607890859766327E-2</v>
      </c>
      <c r="G415">
        <f t="shared" si="43"/>
        <v>7.2113159587445059</v>
      </c>
      <c r="H415" s="10">
        <f t="shared" si="48"/>
        <v>-3.1254978030467527E-2</v>
      </c>
      <c r="I415">
        <f t="shared" si="44"/>
        <v>-0.3750597363656103</v>
      </c>
      <c r="K415">
        <f t="shared" si="45"/>
        <v>-3.5097771031469882E-2</v>
      </c>
      <c r="M415">
        <f t="shared" si="46"/>
        <v>-3.5097771031469882E-2</v>
      </c>
      <c r="N415" s="13">
        <f t="shared" si="47"/>
        <v>1.4767058048552686E-5</v>
      </c>
      <c r="O415" s="13">
        <v>1</v>
      </c>
    </row>
    <row r="416" spans="4:15" x14ac:dyDescent="0.4">
      <c r="D416" s="6">
        <v>6.9400000000000102</v>
      </c>
      <c r="E416" s="7">
        <f t="shared" si="42"/>
        <v>-1.9339436337990949E-2</v>
      </c>
      <c r="G416">
        <f t="shared" si="43"/>
        <v>7.2230227075602071</v>
      </c>
      <c r="H416" s="10">
        <f t="shared" si="48"/>
        <v>-3.0827061522757576E-2</v>
      </c>
      <c r="I416">
        <f t="shared" si="44"/>
        <v>-0.36992473827309091</v>
      </c>
      <c r="K416">
        <f t="shared" si="45"/>
        <v>-3.4664037240777053E-2</v>
      </c>
      <c r="M416">
        <f t="shared" si="46"/>
        <v>-3.4664037240777053E-2</v>
      </c>
      <c r="N416" s="13">
        <f t="shared" si="47"/>
        <v>1.4722382660671078E-5</v>
      </c>
      <c r="O416" s="13">
        <v>1</v>
      </c>
    </row>
    <row r="417" spans="4:15" x14ac:dyDescent="0.4">
      <c r="D417" s="6">
        <v>6.9600000000000097</v>
      </c>
      <c r="E417" s="7">
        <f t="shared" si="42"/>
        <v>-1.9074494313375157E-2</v>
      </c>
      <c r="G417">
        <f t="shared" si="43"/>
        <v>7.2347294563759066</v>
      </c>
      <c r="H417" s="10">
        <f t="shared" si="48"/>
        <v>-3.0404743935520003E-2</v>
      </c>
      <c r="I417">
        <f t="shared" si="44"/>
        <v>-0.36485692722624002</v>
      </c>
      <c r="K417">
        <f t="shared" si="45"/>
        <v>-3.423565894668705E-2</v>
      </c>
      <c r="M417">
        <f t="shared" si="46"/>
        <v>-3.423565894668705E-2</v>
      </c>
      <c r="N417" s="13">
        <f t="shared" si="47"/>
        <v>1.4675909822785017E-5</v>
      </c>
      <c r="O417" s="13">
        <v>1</v>
      </c>
    </row>
    <row r="418" spans="4:15" x14ac:dyDescent="0.4">
      <c r="D418" s="6">
        <v>6.9800000000000102</v>
      </c>
      <c r="E418" s="7">
        <f t="shared" si="42"/>
        <v>-1.8813021279484192E-2</v>
      </c>
      <c r="G418">
        <f t="shared" si="43"/>
        <v>7.2464362051916069</v>
      </c>
      <c r="H418" s="10">
        <f t="shared" si="48"/>
        <v>-2.9987955919497804E-2</v>
      </c>
      <c r="I418">
        <f t="shared" si="44"/>
        <v>-0.35985547103397364</v>
      </c>
      <c r="K418">
        <f t="shared" si="45"/>
        <v>-3.3812570185409167E-2</v>
      </c>
      <c r="M418">
        <f t="shared" si="46"/>
        <v>-3.3812570185409167E-2</v>
      </c>
      <c r="N418" s="13">
        <f t="shared" si="47"/>
        <v>1.4627674283012713E-5</v>
      </c>
      <c r="O418" s="13">
        <v>1</v>
      </c>
    </row>
    <row r="419" spans="4:15" x14ac:dyDescent="0.4">
      <c r="D419" s="6">
        <v>7.0000000000000098</v>
      </c>
      <c r="E419" s="7">
        <f t="shared" si="42"/>
        <v>-1.8554974235103171E-2</v>
      </c>
      <c r="G419">
        <f t="shared" si="43"/>
        <v>7.2581429540073072</v>
      </c>
      <c r="H419" s="10">
        <f t="shared" si="48"/>
        <v>-2.9576628930754457E-2</v>
      </c>
      <c r="I419">
        <f t="shared" si="44"/>
        <v>-0.3549195471690535</v>
      </c>
      <c r="K419">
        <f t="shared" si="45"/>
        <v>-3.3394705800157194E-2</v>
      </c>
      <c r="M419">
        <f t="shared" si="46"/>
        <v>-3.3394705800157194E-2</v>
      </c>
      <c r="N419" s="13">
        <f t="shared" si="47"/>
        <v>1.4577710980668207E-5</v>
      </c>
      <c r="O419" s="13">
        <v>1</v>
      </c>
    </row>
    <row r="420" spans="4:15" x14ac:dyDescent="0.4">
      <c r="D420" s="6">
        <v>7.0200000000000102</v>
      </c>
      <c r="E420" s="7">
        <f t="shared" si="42"/>
        <v>-1.8300310678760031E-2</v>
      </c>
      <c r="G420">
        <f t="shared" si="43"/>
        <v>7.2698497028230067</v>
      </c>
      <c r="H420" s="10">
        <f t="shared" si="48"/>
        <v>-2.9170695221943495E-2</v>
      </c>
      <c r="I420">
        <f t="shared" si="44"/>
        <v>-0.35004834266332197</v>
      </c>
      <c r="K420">
        <f t="shared" si="45"/>
        <v>-3.2982001431454952E-2</v>
      </c>
      <c r="M420">
        <f t="shared" si="46"/>
        <v>-3.2982001431454952E-2</v>
      </c>
      <c r="N420" s="13">
        <f t="shared" si="47"/>
        <v>1.4526055022660591E-5</v>
      </c>
      <c r="O420" s="13">
        <v>1</v>
      </c>
    </row>
    <row r="421" spans="4:15" x14ac:dyDescent="0.4">
      <c r="D421" s="6">
        <v>7.0400000000000098</v>
      </c>
      <c r="E421" s="7">
        <f t="shared" si="42"/>
        <v>-1.804898860330504E-2</v>
      </c>
      <c r="G421">
        <f t="shared" si="43"/>
        <v>7.281556451638707</v>
      </c>
      <c r="H421" s="10">
        <f t="shared" si="48"/>
        <v>-2.8770087833668235E-2</v>
      </c>
      <c r="I421">
        <f t="shared" si="44"/>
        <v>-0.34524105400401883</v>
      </c>
      <c r="K421">
        <f t="shared" si="45"/>
        <v>-3.257439350755275E-2</v>
      </c>
      <c r="M421">
        <f t="shared" si="46"/>
        <v>-3.257439350755275E-2</v>
      </c>
      <c r="N421" s="13">
        <f t="shared" si="47"/>
        <v>1.4472741660349915E-5</v>
      </c>
      <c r="O421" s="13">
        <v>1</v>
      </c>
    </row>
    <row r="422" spans="4:15" x14ac:dyDescent="0.4">
      <c r="D422" s="6">
        <v>7.0600000000000103</v>
      </c>
      <c r="E422" s="7">
        <f t="shared" si="42"/>
        <v>-1.7800966490545894E-2</v>
      </c>
      <c r="G422">
        <f t="shared" si="43"/>
        <v>7.2932632004544073</v>
      </c>
      <c r="H422" s="10">
        <f t="shared" si="48"/>
        <v>-2.8374740585930154E-2</v>
      </c>
      <c r="I422">
        <f t="shared" si="44"/>
        <v>-0.34049688703116188</v>
      </c>
      <c r="K422">
        <f t="shared" si="45"/>
        <v>-3.2171819234954026E-2</v>
      </c>
      <c r="M422">
        <f t="shared" si="46"/>
        <v>-3.2171819234954026E-2</v>
      </c>
      <c r="N422" s="13">
        <f t="shared" si="47"/>
        <v>1.441780626687295E-5</v>
      </c>
      <c r="O422" s="13">
        <v>1</v>
      </c>
    </row>
    <row r="423" spans="4:15" x14ac:dyDescent="0.4">
      <c r="D423" s="6">
        <v>7.0800000000000098</v>
      </c>
      <c r="E423" s="7">
        <f t="shared" si="42"/>
        <v>-1.7556203305938205E-2</v>
      </c>
      <c r="G423">
        <f t="shared" si="43"/>
        <v>7.3049699492701059</v>
      </c>
      <c r="H423" s="10">
        <f t="shared" si="48"/>
        <v>-2.79845880696655E-2</v>
      </c>
      <c r="I423">
        <f t="shared" si="44"/>
        <v>-0.335815056835986</v>
      </c>
      <c r="K423">
        <f t="shared" si="45"/>
        <v>-3.1774216589049761E-2</v>
      </c>
      <c r="M423">
        <f t="shared" si="46"/>
        <v>-3.1774216589049761E-2</v>
      </c>
      <c r="N423" s="13">
        <f t="shared" si="47"/>
        <v>1.4361284314930547E-5</v>
      </c>
      <c r="O423" s="13">
        <v>1</v>
      </c>
    </row>
    <row r="424" spans="4:15" x14ac:dyDescent="0.4">
      <c r="D424" s="6">
        <v>7.1000000000000103</v>
      </c>
      <c r="E424" s="7">
        <f t="shared" si="42"/>
        <v>-1.7314658493330533E-2</v>
      </c>
      <c r="G424">
        <f t="shared" si="43"/>
        <v>7.316676698085808</v>
      </c>
      <c r="H424" s="10">
        <f t="shared" si="48"/>
        <v>-2.7599565638368868E-2</v>
      </c>
      <c r="I424">
        <f t="shared" si="44"/>
        <v>-0.33119478766042643</v>
      </c>
      <c r="K424">
        <f t="shared" si="45"/>
        <v>-3.1381524304860416E-2</v>
      </c>
      <c r="M424">
        <f t="shared" si="46"/>
        <v>-3.1381524304860416E-2</v>
      </c>
      <c r="N424" s="13">
        <f t="shared" si="47"/>
        <v>1.4303211355050527E-5</v>
      </c>
      <c r="O424" s="13">
        <v>1</v>
      </c>
    </row>
    <row r="425" spans="4:15" x14ac:dyDescent="0.4">
      <c r="D425" s="6">
        <v>7.1200000000000099</v>
      </c>
      <c r="E425" s="7">
        <f t="shared" si="42"/>
        <v>-1.7076291969763544E-2</v>
      </c>
      <c r="G425">
        <f t="shared" si="43"/>
        <v>7.3283834469015066</v>
      </c>
      <c r="H425" s="10">
        <f t="shared" si="48"/>
        <v>-2.7219609399803092E-2</v>
      </c>
      <c r="I425">
        <f t="shared" si="44"/>
        <v>-0.32663531279763713</v>
      </c>
      <c r="K425">
        <f t="shared" si="45"/>
        <v>-3.0993681867885193E-2</v>
      </c>
      <c r="M425">
        <f t="shared" si="46"/>
        <v>-3.0993681867885193E-2</v>
      </c>
      <c r="N425" s="13">
        <f t="shared" si="47"/>
        <v>1.424362299433532E-5</v>
      </c>
      <c r="O425" s="13">
        <v>1</v>
      </c>
    </row>
    <row r="426" spans="4:15" x14ac:dyDescent="0.4">
      <c r="D426" s="6">
        <v>7.1400000000000103</v>
      </c>
      <c r="E426" s="7">
        <f t="shared" si="42"/>
        <v>-1.6841064120322671E-2</v>
      </c>
      <c r="G426">
        <f t="shared" si="43"/>
        <v>7.3400901957172069</v>
      </c>
      <c r="H426" s="10">
        <f t="shared" si="48"/>
        <v>-2.6844656207794342E-2</v>
      </c>
      <c r="I426">
        <f t="shared" si="44"/>
        <v>-0.32213587449353209</v>
      </c>
      <c r="K426">
        <f t="shared" si="45"/>
        <v>-3.0610629505054939E-2</v>
      </c>
      <c r="M426">
        <f t="shared" si="46"/>
        <v>-3.0610629505054939E-2</v>
      </c>
      <c r="N426" s="13">
        <f t="shared" si="47"/>
        <v>1.4182554875679852E-5</v>
      </c>
      <c r="O426" s="13">
        <v>1</v>
      </c>
    </row>
    <row r="427" spans="4:15" x14ac:dyDescent="0.4">
      <c r="D427" s="6">
        <v>7.1600000000000099</v>
      </c>
      <c r="E427" s="7">
        <f t="shared" si="42"/>
        <v>-1.6608935793043792E-2</v>
      </c>
      <c r="G427">
        <f t="shared" si="43"/>
        <v>7.3517969445329072</v>
      </c>
      <c r="H427" s="10">
        <f t="shared" si="48"/>
        <v>-2.6474643654111805E-2</v>
      </c>
      <c r="I427">
        <f t="shared" si="44"/>
        <v>-0.31769572384934164</v>
      </c>
      <c r="K427">
        <f t="shared" si="45"/>
        <v>-3.0232308175791093E-2</v>
      </c>
      <c r="M427">
        <f t="shared" si="46"/>
        <v>-3.0232308175791093E-2</v>
      </c>
      <c r="N427" s="13">
        <f t="shared" si="47"/>
        <v>1.4120042657487228E-5</v>
      </c>
      <c r="O427" s="13">
        <v>1</v>
      </c>
    </row>
    <row r="428" spans="4:15" x14ac:dyDescent="0.4">
      <c r="D428" s="6">
        <v>7.1800000000000104</v>
      </c>
      <c r="E428" s="7">
        <f t="shared" si="42"/>
        <v>-1.6379868293871256E-2</v>
      </c>
      <c r="G428">
        <f t="shared" si="43"/>
        <v>7.3635036933486067</v>
      </c>
      <c r="H428" s="10">
        <f t="shared" si="48"/>
        <v>-2.6109510060430784E-2</v>
      </c>
      <c r="I428">
        <f t="shared" si="44"/>
        <v>-0.3133141207251694</v>
      </c>
      <c r="K428">
        <f t="shared" si="45"/>
        <v>-2.9858659563166728E-2</v>
      </c>
      <c r="M428">
        <f t="shared" si="46"/>
        <v>-2.9858659563166728E-2</v>
      </c>
      <c r="N428" s="13">
        <f t="shared" si="47"/>
        <v>1.4056121993865172E-5</v>
      </c>
      <c r="O428" s="13">
        <v>1</v>
      </c>
    </row>
    <row r="429" spans="4:15" x14ac:dyDescent="0.4">
      <c r="D429" s="6">
        <v>7.2000000000000099</v>
      </c>
      <c r="E429" s="7">
        <f t="shared" si="42"/>
        <v>-1.61538233816679E-2</v>
      </c>
      <c r="G429">
        <f t="shared" si="43"/>
        <v>7.3752104421643088</v>
      </c>
      <c r="H429" s="10">
        <f t="shared" si="48"/>
        <v>-2.5749194470378635E-2</v>
      </c>
      <c r="I429">
        <f t="shared" si="44"/>
        <v>-0.30899033364454365</v>
      </c>
      <c r="K429">
        <f t="shared" si="45"/>
        <v>-2.948962606516993E-2</v>
      </c>
      <c r="M429">
        <f t="shared" si="46"/>
        <v>-2.948962606516993E-2</v>
      </c>
      <c r="N429" s="13">
        <f t="shared" si="47"/>
        <v>1.3990828515312951E-5</v>
      </c>
      <c r="O429" s="13">
        <v>1</v>
      </c>
    </row>
    <row r="430" spans="4:15" x14ac:dyDescent="0.4">
      <c r="D430" s="6">
        <v>7.2200000000000104</v>
      </c>
      <c r="E430" s="7">
        <f t="shared" si="42"/>
        <v>-1.5930763263276273E-2</v>
      </c>
      <c r="G430">
        <f t="shared" si="43"/>
        <v>7.3869171909800073</v>
      </c>
      <c r="H430" s="10">
        <f t="shared" si="48"/>
        <v>-2.5393636641662384E-2</v>
      </c>
      <c r="I430">
        <f t="shared" si="44"/>
        <v>-0.30472363969994859</v>
      </c>
      <c r="K430">
        <f t="shared" si="45"/>
        <v>-2.9125150786069122E-2</v>
      </c>
      <c r="M430">
        <f t="shared" si="46"/>
        <v>-2.9125150786069122E-2</v>
      </c>
      <c r="N430" s="13">
        <f t="shared" si="47"/>
        <v>1.3924197809907552E-5</v>
      </c>
      <c r="O430" s="13">
        <v>1</v>
      </c>
    </row>
    <row r="431" spans="4:15" x14ac:dyDescent="0.4">
      <c r="D431" s="6">
        <v>7.24000000000001</v>
      </c>
      <c r="E431" s="7">
        <f t="shared" si="42"/>
        <v>-1.5710650588630869E-2</v>
      </c>
      <c r="G431">
        <f t="shared" si="43"/>
        <v>7.3986239397957076</v>
      </c>
      <c r="H431" s="10">
        <f t="shared" si="48"/>
        <v>-2.5042777038277609E-2</v>
      </c>
      <c r="I431">
        <f t="shared" si="44"/>
        <v>-0.30051332445933132</v>
      </c>
      <c r="K431">
        <f t="shared" si="45"/>
        <v>-2.8765177527877085E-2</v>
      </c>
      <c r="M431">
        <f t="shared" si="46"/>
        <v>-2.8765177527877085E-2</v>
      </c>
      <c r="N431" s="13">
        <f t="shared" si="47"/>
        <v>1.385626540497042E-5</v>
      </c>
      <c r="O431" s="13">
        <v>1</v>
      </c>
    </row>
    <row r="432" spans="4:15" x14ac:dyDescent="0.4">
      <c r="D432" s="6">
        <v>7.2600000000000096</v>
      </c>
      <c r="E432" s="7">
        <f t="shared" si="42"/>
        <v>-1.5493448445920471E-2</v>
      </c>
      <c r="G432">
        <f t="shared" si="43"/>
        <v>7.410330688611408</v>
      </c>
      <c r="H432" s="10">
        <f t="shared" si="48"/>
        <v>-2.4696556822797231E-2</v>
      </c>
      <c r="I432">
        <f t="shared" si="44"/>
        <v>-0.29635868187356679</v>
      </c>
      <c r="K432">
        <f t="shared" si="45"/>
        <v>-2.8409650781915673E-2</v>
      </c>
      <c r="M432">
        <f t="shared" si="46"/>
        <v>-2.8409650781915673E-2</v>
      </c>
      <c r="N432" s="13">
        <f t="shared" si="47"/>
        <v>1.3787066749241863E-5</v>
      </c>
      <c r="O432" s="13">
        <v>1</v>
      </c>
    </row>
    <row r="433" spans="4:15" x14ac:dyDescent="0.4">
      <c r="D433" s="6">
        <v>7.28000000000001</v>
      </c>
      <c r="E433" s="7">
        <f t="shared" si="42"/>
        <v>-1.5279120356800352E-2</v>
      </c>
      <c r="G433">
        <f t="shared" si="43"/>
        <v>7.4220374374271074</v>
      </c>
      <c r="H433" s="10">
        <f t="shared" si="48"/>
        <v>-2.4354917848739763E-2</v>
      </c>
      <c r="I433">
        <f t="shared" si="44"/>
        <v>-0.29225901418487715</v>
      </c>
      <c r="K433">
        <f t="shared" si="45"/>
        <v>-2.805851572047734E-2</v>
      </c>
      <c r="M433">
        <f t="shared" si="46"/>
        <v>-2.805851572047734E-2</v>
      </c>
      <c r="N433" s="13">
        <f t="shared" si="47"/>
        <v>1.3716637195539112E-5</v>
      </c>
      <c r="O433" s="13">
        <v>1</v>
      </c>
    </row>
    <row r="434" spans="4:15" x14ac:dyDescent="0.4">
      <c r="D434" s="6">
        <v>7.3000000000000096</v>
      </c>
      <c r="E434" s="7">
        <f t="shared" si="42"/>
        <v>-1.5067630271653819E-2</v>
      </c>
      <c r="G434">
        <f t="shared" si="43"/>
        <v>7.4337441862428077</v>
      </c>
      <c r="H434" s="10">
        <f t="shared" si="48"/>
        <v>-2.4017802653016188E-2</v>
      </c>
      <c r="I434">
        <f t="shared" si="44"/>
        <v>-0.28821363183619425</v>
      </c>
      <c r="K434">
        <f t="shared" si="45"/>
        <v>-2.7711718188584315E-2</v>
      </c>
      <c r="M434">
        <f t="shared" si="46"/>
        <v>-2.7711718188584315E-2</v>
      </c>
      <c r="N434" s="13">
        <f t="shared" si="47"/>
        <v>1.3645011983911563E-5</v>
      </c>
      <c r="O434" s="13">
        <v>1</v>
      </c>
    </row>
    <row r="435" spans="4:15" x14ac:dyDescent="0.4">
      <c r="D435" s="6">
        <v>7.3200000000000101</v>
      </c>
      <c r="E435" s="7">
        <f t="shared" si="42"/>
        <v>-1.4858942564902349E-2</v>
      </c>
      <c r="G435">
        <f t="shared" si="43"/>
        <v>7.4454509350585081</v>
      </c>
      <c r="H435" s="10">
        <f t="shared" si="48"/>
        <v>-2.3685154448454343E-2</v>
      </c>
      <c r="I435">
        <f t="shared" si="44"/>
        <v>-0.28422185338145212</v>
      </c>
      <c r="K435">
        <f t="shared" si="45"/>
        <v>-2.7369204695843953E-2</v>
      </c>
      <c r="M435">
        <f t="shared" si="46"/>
        <v>-2.7369204695843953E-2</v>
      </c>
      <c r="N435" s="13">
        <f t="shared" si="47"/>
        <v>1.3572226225291446E-5</v>
      </c>
      <c r="O435" s="13">
        <v>1</v>
      </c>
    </row>
    <row r="436" spans="4:15" x14ac:dyDescent="0.4">
      <c r="D436" s="6">
        <v>7.3400000000000096</v>
      </c>
      <c r="E436" s="7">
        <f t="shared" si="42"/>
        <v>-1.4653022030364154E-2</v>
      </c>
      <c r="G436">
        <f t="shared" si="43"/>
        <v>7.4571576838742066</v>
      </c>
      <c r="H436" s="10">
        <f t="shared" si="48"/>
        <v>-2.3356917116400464E-2</v>
      </c>
      <c r="I436">
        <f t="shared" si="44"/>
        <v>-0.28028300539680556</v>
      </c>
      <c r="K436">
        <f t="shared" si="45"/>
        <v>-2.7030922408398807E-2</v>
      </c>
      <c r="M436">
        <f t="shared" si="46"/>
        <v>-2.7030922408398807E-2</v>
      </c>
      <c r="N436" s="13">
        <f t="shared" si="47"/>
        <v>1.3498314885631831E-5</v>
      </c>
      <c r="O436" s="13">
        <v>1</v>
      </c>
    </row>
    <row r="437" spans="4:15" x14ac:dyDescent="0.4">
      <c r="D437" s="6">
        <v>7.3600000000000101</v>
      </c>
      <c r="E437" s="7">
        <f t="shared" si="42"/>
        <v>-1.4449833876660363E-2</v>
      </c>
      <c r="G437">
        <f t="shared" si="43"/>
        <v>7.4688644326899087</v>
      </c>
      <c r="H437" s="10">
        <f t="shared" si="48"/>
        <v>-2.3033035199396618E-2</v>
      </c>
      <c r="I437">
        <f t="shared" si="44"/>
        <v>-0.27639642239275941</v>
      </c>
      <c r="K437">
        <f t="shared" si="45"/>
        <v>-2.6696819140970648E-2</v>
      </c>
      <c r="M437">
        <f t="shared" si="46"/>
        <v>-2.6696819140970648E-2</v>
      </c>
      <c r="N437" s="13">
        <f t="shared" si="47"/>
        <v>1.3423312770535742E-5</v>
      </c>
      <c r="O437" s="13">
        <v>1</v>
      </c>
    </row>
    <row r="438" spans="4:15" x14ac:dyDescent="0.4">
      <c r="D438" s="6">
        <v>7.3800000000000097</v>
      </c>
      <c r="E438" s="7">
        <f t="shared" si="42"/>
        <v>-1.4249343722668594E-2</v>
      </c>
      <c r="G438">
        <f t="shared" si="43"/>
        <v>7.4805711815056073</v>
      </c>
      <c r="H438" s="10">
        <f t="shared" si="48"/>
        <v>-2.2713453893933741E-2</v>
      </c>
      <c r="I438">
        <f t="shared" si="44"/>
        <v>-0.27256144672720489</v>
      </c>
      <c r="K438">
        <f t="shared" si="45"/>
        <v>-2.6366843348998505E-2</v>
      </c>
      <c r="M438">
        <f t="shared" si="46"/>
        <v>-2.6366843348998505E-2</v>
      </c>
      <c r="N438" s="13">
        <f t="shared" si="47"/>
        <v>1.3347254510378411E-5</v>
      </c>
      <c r="O438" s="13">
        <v>1</v>
      </c>
    </row>
    <row r="439" spans="4:15" x14ac:dyDescent="0.4">
      <c r="D439" s="6">
        <v>7.4000000000000101</v>
      </c>
      <c r="E439" s="7">
        <f t="shared" si="42"/>
        <v>-1.4051517593023224E-2</v>
      </c>
      <c r="G439">
        <f t="shared" si="43"/>
        <v>7.4922779303213076</v>
      </c>
      <c r="H439" s="10">
        <f t="shared" si="48"/>
        <v>-2.2398119043279017E-2</v>
      </c>
      <c r="I439">
        <f t="shared" si="44"/>
        <v>-0.26877742851934822</v>
      </c>
      <c r="K439">
        <f t="shared" si="45"/>
        <v>-2.6040944120867156E-2</v>
      </c>
      <c r="M439">
        <f t="shared" si="46"/>
        <v>-2.6040944120867156E-2</v>
      </c>
      <c r="N439" s="13">
        <f t="shared" si="47"/>
        <v>1.3270174545905036E-5</v>
      </c>
      <c r="O439" s="13">
        <v>1</v>
      </c>
    </row>
    <row r="440" spans="4:15" x14ac:dyDescent="0.4">
      <c r="D440" s="6">
        <v>7.4200000000000097</v>
      </c>
      <c r="E440" s="7">
        <f t="shared" si="42"/>
        <v>-1.3856321913662045E-2</v>
      </c>
      <c r="G440">
        <f t="shared" si="43"/>
        <v>7.5039846791370088</v>
      </c>
      <c r="H440" s="10">
        <f t="shared" si="48"/>
        <v>-2.20869771303773E-2</v>
      </c>
      <c r="I440">
        <f t="shared" si="44"/>
        <v>-0.2650437255645276</v>
      </c>
      <c r="K440">
        <f t="shared" si="45"/>
        <v>-2.5719071170228591E-2</v>
      </c>
      <c r="M440">
        <f t="shared" si="46"/>
        <v>-2.5719071170228591E-2</v>
      </c>
      <c r="N440" s="13">
        <f t="shared" si="47"/>
        <v>1.3192107114323274E-5</v>
      </c>
      <c r="O440" s="13">
        <v>1</v>
      </c>
    </row>
    <row r="441" spans="4:15" x14ac:dyDescent="0.4">
      <c r="D441" s="6">
        <v>7.4400000000000102</v>
      </c>
      <c r="E441" s="7">
        <f t="shared" si="42"/>
        <v>-1.3663723507418639E-2</v>
      </c>
      <c r="G441">
        <f t="shared" si="43"/>
        <v>7.5156914279527074</v>
      </c>
      <c r="H441" s="10">
        <f t="shared" si="48"/>
        <v>-2.177997527082531E-2</v>
      </c>
      <c r="I441">
        <f t="shared" si="44"/>
        <v>-0.26135970324990371</v>
      </c>
      <c r="K441">
        <f t="shared" si="45"/>
        <v>-2.5401174828412244E-2</v>
      </c>
      <c r="M441">
        <f t="shared" si="46"/>
        <v>-2.5401174828412244E-2</v>
      </c>
      <c r="N441" s="13">
        <f t="shared" si="47"/>
        <v>1.3113086235867803E-5</v>
      </c>
      <c r="O441" s="13">
        <v>1</v>
      </c>
    </row>
    <row r="442" spans="4:15" x14ac:dyDescent="0.4">
      <c r="D442" s="6">
        <v>7.4600000000000097</v>
      </c>
      <c r="E442" s="7">
        <f t="shared" si="42"/>
        <v>-1.347368958966029E-2</v>
      </c>
      <c r="G442">
        <f t="shared" si="43"/>
        <v>7.5273981767684077</v>
      </c>
      <c r="H442" s="10">
        <f t="shared" si="48"/>
        <v>-2.1477061205918503E-2</v>
      </c>
      <c r="I442">
        <f t="shared" si="44"/>
        <v>-0.25772473447102207</v>
      </c>
      <c r="K442">
        <f t="shared" si="45"/>
        <v>-2.5087206036924905E-2</v>
      </c>
      <c r="M442">
        <f t="shared" si="46"/>
        <v>-2.5087206036924905E-2</v>
      </c>
      <c r="N442" s="13">
        <f t="shared" si="47"/>
        <v>1.303314570084224E-5</v>
      </c>
      <c r="O442" s="13">
        <v>1</v>
      </c>
    </row>
    <row r="443" spans="4:15" x14ac:dyDescent="0.4">
      <c r="D443" s="6">
        <v>7.4800000000000102</v>
      </c>
      <c r="E443" s="7">
        <f t="shared" si="42"/>
        <v>-1.3286187763970597E-2</v>
      </c>
      <c r="G443">
        <f t="shared" si="43"/>
        <v>7.5391049255841081</v>
      </c>
      <c r="H443" s="10">
        <f t="shared" si="48"/>
        <v>-2.1178183295769135E-2</v>
      </c>
      <c r="I443">
        <f t="shared" si="44"/>
        <v>-0.25413819954922962</v>
      </c>
      <c r="K443">
        <f t="shared" si="45"/>
        <v>-2.4777116340039138E-2</v>
      </c>
      <c r="M443">
        <f t="shared" si="46"/>
        <v>-2.4777116340039138E-2</v>
      </c>
      <c r="N443" s="13">
        <f t="shared" si="47"/>
        <v>1.2952319057138551E-5</v>
      </c>
      <c r="O443" s="13">
        <v>1</v>
      </c>
    </row>
    <row r="444" spans="4:15" x14ac:dyDescent="0.4">
      <c r="D444" s="6">
        <v>7.5000000000000098</v>
      </c>
      <c r="E444" s="7">
        <f t="shared" si="42"/>
        <v>-1.310118601787672E-2</v>
      </c>
      <c r="G444">
        <f t="shared" si="43"/>
        <v>7.5508116743998075</v>
      </c>
      <c r="H444" s="10">
        <f t="shared" si="48"/>
        <v>-2.0883290512495489E-2</v>
      </c>
      <c r="I444">
        <f t="shared" si="44"/>
        <v>-0.25059948614994587</v>
      </c>
      <c r="K444">
        <f t="shared" si="45"/>
        <v>-2.4470857877468579E-2</v>
      </c>
      <c r="M444">
        <f t="shared" si="46"/>
        <v>-2.4470857877468579E-2</v>
      </c>
      <c r="N444" s="13">
        <f t="shared" si="47"/>
        <v>1.2870639598219958E-5</v>
      </c>
      <c r="O444" s="13">
        <v>1</v>
      </c>
    </row>
    <row r="445" spans="4:15" x14ac:dyDescent="0.4">
      <c r="D445" s="6">
        <v>7.5200000000000102</v>
      </c>
      <c r="E445" s="7">
        <f t="shared" si="42"/>
        <v>-1.2918652718620431E-2</v>
      </c>
      <c r="G445">
        <f t="shared" si="43"/>
        <v>7.5625184232155087</v>
      </c>
      <c r="H445" s="10">
        <f t="shared" si="48"/>
        <v>-2.0592332433480968E-2</v>
      </c>
      <c r="I445">
        <f t="shared" si="44"/>
        <v>-0.24710798920177163</v>
      </c>
      <c r="K445">
        <f t="shared" si="45"/>
        <v>-2.416838337712968E-2</v>
      </c>
      <c r="M445">
        <f t="shared" si="46"/>
        <v>-2.416838337712968E-2</v>
      </c>
      <c r="N445" s="13">
        <f t="shared" si="47"/>
        <v>1.2788140351570843E-5</v>
      </c>
      <c r="O445" s="13">
        <v>1</v>
      </c>
    </row>
    <row r="446" spans="4:15" x14ac:dyDescent="0.4">
      <c r="D446" s="6">
        <v>7.5400000000000098</v>
      </c>
      <c r="E446" s="7">
        <f t="shared" si="42"/>
        <v>-1.2738556608972905E-2</v>
      </c>
      <c r="G446">
        <f t="shared" si="43"/>
        <v>7.5742251720312082</v>
      </c>
      <c r="H446" s="10">
        <f t="shared" si="48"/>
        <v>-2.0305259234702812E-2</v>
      </c>
      <c r="I446">
        <f t="shared" si="44"/>
        <v>-0.24366311081643374</v>
      </c>
      <c r="K446">
        <f t="shared" si="45"/>
        <v>-2.3869646147989261E-2</v>
      </c>
      <c r="M446">
        <f t="shared" si="46"/>
        <v>-2.3869646147989261E-2</v>
      </c>
      <c r="N446" s="13">
        <f t="shared" si="47"/>
        <v>1.2704854067607702E-5</v>
      </c>
      <c r="O446" s="13">
        <v>1</v>
      </c>
    </row>
    <row r="447" spans="4:15" x14ac:dyDescent="0.4">
      <c r="D447" s="6">
        <v>7.5600000000000103</v>
      </c>
      <c r="E447" s="7">
        <f t="shared" si="42"/>
        <v>-1.2560866803092392E-2</v>
      </c>
      <c r="G447">
        <f t="shared" si="43"/>
        <v>7.5859319208469085</v>
      </c>
      <c r="H447" s="10">
        <f t="shared" si="48"/>
        <v>-2.0022021684129275E-2</v>
      </c>
      <c r="I447">
        <f t="shared" si="44"/>
        <v>-0.2402642602095513</v>
      </c>
      <c r="K447">
        <f t="shared" si="45"/>
        <v>-2.3574600072995746E-2</v>
      </c>
      <c r="M447">
        <f t="shared" si="46"/>
        <v>-2.3574600072995746E-2</v>
      </c>
      <c r="N447" s="13">
        <f t="shared" si="47"/>
        <v>1.2620813209041091E-5</v>
      </c>
      <c r="O447" s="13">
        <v>1</v>
      </c>
    </row>
    <row r="448" spans="4:15" x14ac:dyDescent="0.4">
      <c r="D448" s="6">
        <v>7.5800000000000098</v>
      </c>
      <c r="E448" s="7">
        <f t="shared" si="42"/>
        <v>-1.2385552782424763E-2</v>
      </c>
      <c r="G448">
        <f t="shared" si="43"/>
        <v>7.5976386696626088</v>
      </c>
      <c r="H448" s="10">
        <f t="shared" si="48"/>
        <v>-1.9742571135185075E-2</v>
      </c>
      <c r="I448">
        <f t="shared" si="44"/>
        <v>-0.23691085362222092</v>
      </c>
      <c r="K448">
        <f t="shared" si="45"/>
        <v>-2.3283199602094972E-2</v>
      </c>
      <c r="M448">
        <f t="shared" si="46"/>
        <v>-2.3283199602094972E-2</v>
      </c>
      <c r="N448" s="13">
        <f t="shared" si="47"/>
        <v>1.2536049940692725E-5</v>
      </c>
      <c r="O448" s="13">
        <v>1</v>
      </c>
    </row>
    <row r="449" spans="4:15" x14ac:dyDescent="0.4">
      <c r="D449" s="6">
        <v>7.6000000000000103</v>
      </c>
      <c r="E449" s="7">
        <f t="shared" si="42"/>
        <v>-1.2212584391646082E-2</v>
      </c>
      <c r="G449">
        <f t="shared" si="43"/>
        <v>7.6093454184783091</v>
      </c>
      <c r="H449" s="10">
        <f t="shared" si="48"/>
        <v>-1.9466859520283857E-2</v>
      </c>
      <c r="I449">
        <f t="shared" si="44"/>
        <v>-0.23360231424340627</v>
      </c>
      <c r="K449">
        <f t="shared" si="45"/>
        <v>-2.2995399745327872E-2</v>
      </c>
      <c r="M449">
        <f t="shared" si="46"/>
        <v>-2.2995399745327872E-2</v>
      </c>
      <c r="N449" s="13">
        <f t="shared" si="47"/>
        <v>1.2450596119753667E-5</v>
      </c>
      <c r="O449" s="13">
        <v>1</v>
      </c>
    </row>
    <row r="450" spans="4:15" x14ac:dyDescent="0.4">
      <c r="D450" s="6">
        <v>7.6200000000000099</v>
      </c>
      <c r="E450" s="7">
        <f t="shared" si="42"/>
        <v>-1.2041931834647159E-2</v>
      </c>
      <c r="G450">
        <f t="shared" si="43"/>
        <v>7.6210521672940095</v>
      </c>
      <c r="H450" s="10">
        <f t="shared" si="48"/>
        <v>-1.9194839344427572E-2</v>
      </c>
      <c r="I450">
        <f t="shared" si="44"/>
        <v>-0.23033807213313084</v>
      </c>
      <c r="K450">
        <f t="shared" si="45"/>
        <v>-2.2711156066010388E-2</v>
      </c>
      <c r="M450">
        <f t="shared" si="46"/>
        <v>-2.2711156066010388E-2</v>
      </c>
      <c r="N450" s="13">
        <f t="shared" si="47"/>
        <v>1.2364483286482924E-5</v>
      </c>
      <c r="O450" s="13">
        <v>1</v>
      </c>
    </row>
    <row r="451" spans="4:15" x14ac:dyDescent="0.4">
      <c r="D451" s="6">
        <v>7.6400000000000103</v>
      </c>
      <c r="E451" s="7">
        <f t="shared" si="42"/>
        <v>-1.1873565670559316E-2</v>
      </c>
      <c r="G451">
        <f t="shared" si="43"/>
        <v>7.6327589161097089</v>
      </c>
      <c r="H451" s="10">
        <f t="shared" si="48"/>
        <v>-1.892646367887155E-2</v>
      </c>
      <c r="I451">
        <f t="shared" si="44"/>
        <v>-0.22711756414645862</v>
      </c>
      <c r="K451">
        <f t="shared" si="45"/>
        <v>-2.2430424673994059E-2</v>
      </c>
      <c r="M451">
        <f t="shared" si="46"/>
        <v>-2.2430424673994059E-2</v>
      </c>
      <c r="N451" s="13">
        <f t="shared" si="47"/>
        <v>1.2277742655339924E-5</v>
      </c>
      <c r="O451" s="13">
        <v>1</v>
      </c>
    </row>
    <row r="452" spans="4:15" x14ac:dyDescent="0.4">
      <c r="D452" s="6">
        <v>7.6600000000000099</v>
      </c>
      <c r="E452" s="7">
        <f t="shared" si="42"/>
        <v>-1.1707456809821246E-2</v>
      </c>
      <c r="G452">
        <f t="shared" si="43"/>
        <v>7.6444656649254092</v>
      </c>
      <c r="H452" s="10">
        <f t="shared" si="48"/>
        <v>-1.8661686154855067E-2</v>
      </c>
      <c r="I452">
        <f t="shared" si="44"/>
        <v>-0.22394023385826078</v>
      </c>
      <c r="K452">
        <f t="shared" si="45"/>
        <v>-2.2153162219006452E-2</v>
      </c>
      <c r="M452">
        <f t="shared" si="46"/>
        <v>-2.2153162219006452E-2</v>
      </c>
      <c r="N452" s="13">
        <f t="shared" si="47"/>
        <v>1.2190405106542052E-5</v>
      </c>
      <c r="O452" s="13">
        <v>1</v>
      </c>
    </row>
    <row r="453" spans="4:15" x14ac:dyDescent="0.4">
      <c r="D453" s="6">
        <v>7.6800000000000104</v>
      </c>
      <c r="E453" s="7">
        <f t="shared" si="42"/>
        <v>-1.1543576510286287E-2</v>
      </c>
      <c r="G453">
        <f t="shared" si="43"/>
        <v>7.6561724137411096</v>
      </c>
      <c r="H453" s="10">
        <f t="shared" si="48"/>
        <v>-1.8400460957396343E-2</v>
      </c>
      <c r="I453">
        <f t="shared" si="44"/>
        <v>-0.22080553148875612</v>
      </c>
      <c r="K453">
        <f t="shared" si="45"/>
        <v>-2.187932588407129E-2</v>
      </c>
      <c r="M453">
        <f t="shared" si="46"/>
        <v>-2.187932588407129E-2</v>
      </c>
      <c r="N453" s="13">
        <f t="shared" si="47"/>
        <v>1.2102501178049083E-5</v>
      </c>
      <c r="O453" s="13">
        <v>1</v>
      </c>
    </row>
    <row r="454" spans="4:15" x14ac:dyDescent="0.4">
      <c r="D454" s="6">
        <v>7.7000000000000099</v>
      </c>
      <c r="E454" s="7">
        <f t="shared" si="42"/>
        <v>-1.1381896373369947E-2</v>
      </c>
      <c r="G454">
        <f t="shared" si="43"/>
        <v>7.6678791625568081</v>
      </c>
      <c r="H454" s="10">
        <f t="shared" si="48"/>
        <v>-1.8142742819151698E-2</v>
      </c>
      <c r="I454">
        <f t="shared" si="44"/>
        <v>-0.21771291382982039</v>
      </c>
      <c r="K454">
        <f t="shared" si="45"/>
        <v>-2.1608873379006046E-2</v>
      </c>
      <c r="M454">
        <f t="shared" si="46"/>
        <v>-2.1608873379006046E-2</v>
      </c>
      <c r="N454" s="13">
        <f t="shared" si="47"/>
        <v>1.2014061057956218E-5</v>
      </c>
      <c r="O454" s="13">
        <v>1</v>
      </c>
    </row>
    <row r="455" spans="4:15" x14ac:dyDescent="0.4">
      <c r="D455" s="6">
        <v>7.7200000000000104</v>
      </c>
      <c r="E455" s="7">
        <f t="shared" si="42"/>
        <v>-1.1222388340237048E-2</v>
      </c>
      <c r="G455">
        <f t="shared" si="43"/>
        <v>7.6795859113725102</v>
      </c>
      <c r="H455" s="10">
        <f t="shared" si="48"/>
        <v>-1.7888487014337859E-2</v>
      </c>
      <c r="I455">
        <f t="shared" si="44"/>
        <v>-0.21466184417205431</v>
      </c>
      <c r="K455">
        <f t="shared" si="45"/>
        <v>-2.1341762933997241E-2</v>
      </c>
      <c r="M455">
        <f t="shared" si="46"/>
        <v>-2.1341762933997241E-2</v>
      </c>
      <c r="N455" s="13">
        <f t="shared" si="47"/>
        <v>1.1925114577299351E-5</v>
      </c>
      <c r="O455" s="13">
        <v>1</v>
      </c>
    </row>
    <row r="456" spans="4:15" x14ac:dyDescent="0.4">
      <c r="D456" s="6">
        <v>7.74000000000001</v>
      </c>
      <c r="E456" s="7">
        <f t="shared" si="42"/>
        <v>-1.106502468802829E-2</v>
      </c>
      <c r="G456">
        <f t="shared" si="43"/>
        <v>7.6912926601882088</v>
      </c>
      <c r="H456" s="10">
        <f t="shared" si="48"/>
        <v>-1.7637649352717097E-2</v>
      </c>
      <c r="I456">
        <f t="shared" si="44"/>
        <v>-0.21165179223260516</v>
      </c>
      <c r="K456">
        <f t="shared" si="45"/>
        <v>-2.1077953293252672E-2</v>
      </c>
      <c r="M456">
        <f t="shared" si="46"/>
        <v>-2.1077953293252672E-2</v>
      </c>
      <c r="N456" s="13">
        <f t="shared" si="47"/>
        <v>1.1835691203264607E-5</v>
      </c>
      <c r="O456" s="13">
        <v>1</v>
      </c>
    </row>
    <row r="457" spans="4:15" x14ac:dyDescent="0.4">
      <c r="D457" s="6">
        <v>7.7600000000000096</v>
      </c>
      <c r="E457" s="7">
        <f t="shared" si="42"/>
        <v>-1.0909778026125668E-2</v>
      </c>
      <c r="G457">
        <f t="shared" si="43"/>
        <v>7.7029994090039082</v>
      </c>
      <c r="H457" s="10">
        <f t="shared" si="48"/>
        <v>-1.7390186173644316E-2</v>
      </c>
      <c r="I457">
        <f t="shared" si="44"/>
        <v>-0.20868223408373179</v>
      </c>
      <c r="K457">
        <f t="shared" si="45"/>
        <v>-2.0817403708728331E-2</v>
      </c>
      <c r="M457">
        <f t="shared" si="46"/>
        <v>-2.0817403708728331E-2</v>
      </c>
      <c r="N457" s="13">
        <f t="shared" si="47"/>
        <v>1.1745820032787353E-5</v>
      </c>
      <c r="O457" s="13">
        <v>1</v>
      </c>
    </row>
    <row r="458" spans="4:15" x14ac:dyDescent="0.4">
      <c r="D458" s="6">
        <v>7.78000000000001</v>
      </c>
      <c r="E458" s="7">
        <f t="shared" si="42"/>
        <v>-1.0756621292456464E-2</v>
      </c>
      <c r="G458">
        <f t="shared" si="43"/>
        <v>7.7147061578196094</v>
      </c>
      <c r="H458" s="10">
        <f t="shared" si="48"/>
        <v>-1.7146054340175607E-2</v>
      </c>
      <c r="I458">
        <f t="shared" si="44"/>
        <v>-0.2057526520821073</v>
      </c>
      <c r="K458">
        <f t="shared" si="45"/>
        <v>-2.0560073933930986E-2</v>
      </c>
      <c r="M458">
        <f t="shared" si="46"/>
        <v>-2.0560073933930986E-2</v>
      </c>
      <c r="N458" s="13">
        <f t="shared" si="47"/>
        <v>1.1655529786545643E-5</v>
      </c>
      <c r="O458" s="13">
        <v>1</v>
      </c>
    </row>
    <row r="459" spans="4:15" x14ac:dyDescent="0.4">
      <c r="D459" s="6">
        <v>7.8000000000000096</v>
      </c>
      <c r="E459" s="7">
        <f t="shared" si="42"/>
        <v>-1.0605527749835419E-2</v>
      </c>
      <c r="G459">
        <f t="shared" si="43"/>
        <v>7.7264129066353089</v>
      </c>
      <c r="H459" s="10">
        <f t="shared" si="48"/>
        <v>-1.6905211233237658E-2</v>
      </c>
      <c r="I459">
        <f t="shared" si="44"/>
        <v>-0.20286253479885191</v>
      </c>
      <c r="K459">
        <f t="shared" si="45"/>
        <v>-2.0305924217794587E-2</v>
      </c>
      <c r="M459">
        <f t="shared" si="46"/>
        <v>-2.0305924217794587E-2</v>
      </c>
      <c r="N459" s="13">
        <f t="shared" si="47"/>
        <v>1.1564848803334097E-5</v>
      </c>
      <c r="O459" s="13">
        <v>1</v>
      </c>
    </row>
    <row r="460" spans="4:15" x14ac:dyDescent="0.4">
      <c r="D460" s="6">
        <v>7.8200000000000101</v>
      </c>
      <c r="E460" s="7">
        <f t="shared" si="42"/>
        <v>-1.0456470982344594E-2</v>
      </c>
      <c r="G460">
        <f t="shared" si="43"/>
        <v>7.7381196554510092</v>
      </c>
      <c r="H460" s="10">
        <f t="shared" si="48"/>
        <v>-1.6667614745857283E-2</v>
      </c>
      <c r="I460">
        <f t="shared" si="44"/>
        <v>-0.2000113769502874</v>
      </c>
      <c r="K460">
        <f t="shared" si="45"/>
        <v>-2.0054915298629208E-2</v>
      </c>
      <c r="M460">
        <f t="shared" si="46"/>
        <v>-2.0054915298629208E-2</v>
      </c>
      <c r="N460" s="13">
        <f t="shared" si="47"/>
        <v>1.1473805034808987E-5</v>
      </c>
      <c r="O460" s="13">
        <v>1</v>
      </c>
    </row>
    <row r="461" spans="4:15" x14ac:dyDescent="0.4">
      <c r="D461" s="6">
        <v>7.8400000000000096</v>
      </c>
      <c r="E461" s="7">
        <f t="shared" si="42"/>
        <v>-1.0309424891750725E-2</v>
      </c>
      <c r="G461">
        <f t="shared" si="43"/>
        <v>7.7498264042667095</v>
      </c>
      <c r="H461" s="10">
        <f t="shared" si="48"/>
        <v>-1.6433223277450656E-2</v>
      </c>
      <c r="I461">
        <f t="shared" si="44"/>
        <v>-0.19719867932940788</v>
      </c>
      <c r="K461">
        <f t="shared" si="45"/>
        <v>-1.9807008398143255E-2</v>
      </c>
      <c r="M461">
        <f t="shared" si="46"/>
        <v>-1.9807008398143255E-2</v>
      </c>
      <c r="N461" s="13">
        <f t="shared" si="47"/>
        <v>1.1382426040606774E-5</v>
      </c>
      <c r="O461" s="13">
        <v>1</v>
      </c>
    </row>
    <row r="462" spans="4:15" x14ac:dyDescent="0.4">
      <c r="D462" s="6">
        <v>7.8600000000000101</v>
      </c>
      <c r="E462" s="7">
        <f t="shared" si="42"/>
        <v>-1.0164363693959485E-2</v>
      </c>
      <c r="G462">
        <f t="shared" si="43"/>
        <v>7.7615331530824081</v>
      </c>
      <c r="H462" s="10">
        <f t="shared" si="48"/>
        <v>-1.6201995728171419E-2</v>
      </c>
      <c r="I462">
        <f t="shared" si="44"/>
        <v>-0.19442394873805702</v>
      </c>
      <c r="K462">
        <f t="shared" si="45"/>
        <v>-1.9562165215536408E-2</v>
      </c>
      <c r="M462">
        <f t="shared" si="46"/>
        <v>-1.9562165215536408E-2</v>
      </c>
      <c r="N462" s="13">
        <f t="shared" si="47"/>
        <v>1.1290738983818688E-5</v>
      </c>
      <c r="O462" s="13">
        <v>1</v>
      </c>
    </row>
    <row r="463" spans="4:15" x14ac:dyDescent="0.4">
      <c r="D463" s="6">
        <v>7.8800000000000097</v>
      </c>
      <c r="E463" s="7">
        <f t="shared" si="42"/>
        <v>-1.0021261915506494E-2</v>
      </c>
      <c r="G463">
        <f t="shared" si="43"/>
        <v>7.7732399018981102</v>
      </c>
      <c r="H463" s="10">
        <f t="shared" si="48"/>
        <v>-1.5973891493317353E-2</v>
      </c>
      <c r="I463">
        <f t="shared" si="44"/>
        <v>-0.19168669791980825</v>
      </c>
      <c r="K463">
        <f t="shared" si="45"/>
        <v>-1.9320347921663563E-2</v>
      </c>
      <c r="M463">
        <f t="shared" si="46"/>
        <v>-1.9320347921663563E-2</v>
      </c>
      <c r="N463" s="13">
        <f t="shared" si="47"/>
        <v>1.1198770626819675E-5</v>
      </c>
      <c r="O463" s="13">
        <v>1</v>
      </c>
    </row>
    <row r="464" spans="4:15" x14ac:dyDescent="0.4">
      <c r="D464" s="6">
        <v>7.9000000000000101</v>
      </c>
      <c r="E464" s="7">
        <f t="shared" si="42"/>
        <v>-9.880094390084521E-3</v>
      </c>
      <c r="G464">
        <f t="shared" si="43"/>
        <v>7.7849466507138096</v>
      </c>
      <c r="H464" s="10">
        <f t="shared" si="48"/>
        <v>-1.5748870457794727E-2</v>
      </c>
      <c r="I464">
        <f t="shared" si="44"/>
        <v>-0.18898644549353671</v>
      </c>
      <c r="K464">
        <f t="shared" si="45"/>
        <v>-1.9081519153268962E-2</v>
      </c>
      <c r="M464">
        <f t="shared" si="46"/>
        <v>-1.9081519153268962E-2</v>
      </c>
      <c r="N464" s="13">
        <f t="shared" si="47"/>
        <v>1.1106547327446115E-5</v>
      </c>
      <c r="O464" s="13">
        <v>1</v>
      </c>
    </row>
    <row r="465" spans="4:15" x14ac:dyDescent="0.4">
      <c r="D465" s="6">
        <v>7.9200000000000097</v>
      </c>
      <c r="E465" s="7">
        <f t="shared" si="42"/>
        <v>-9.7408362551066833E-3</v>
      </c>
      <c r="G465">
        <f t="shared" si="43"/>
        <v>7.79665339952951</v>
      </c>
      <c r="H465" s="10">
        <f t="shared" si="48"/>
        <v>-1.5526892990640051E-2</v>
      </c>
      <c r="I465">
        <f t="shared" si="44"/>
        <v>-0.18632271588768062</v>
      </c>
      <c r="K465">
        <f t="shared" si="45"/>
        <v>-1.8845642007288707E-2</v>
      </c>
      <c r="M465">
        <f t="shared" si="46"/>
        <v>-1.8845642007288707E-2</v>
      </c>
      <c r="N465" s="13">
        <f t="shared" si="47"/>
        <v>1.101409503550642E-5</v>
      </c>
      <c r="O465" s="13">
        <v>1</v>
      </c>
    </row>
    <row r="466" spans="4:15" x14ac:dyDescent="0.4">
      <c r="D466" s="6">
        <v>7.9400000000000102</v>
      </c>
      <c r="E466" s="7">
        <f t="shared" si="42"/>
        <v>-9.6034629483051272E-3</v>
      </c>
      <c r="G466">
        <f t="shared" si="43"/>
        <v>7.8083601483452103</v>
      </c>
      <c r="H466" s="10">
        <f t="shared" si="48"/>
        <v>-1.5307919939598373E-2</v>
      </c>
      <c r="I466">
        <f t="shared" si="44"/>
        <v>-0.18369503927518047</v>
      </c>
      <c r="K466">
        <f t="shared" si="45"/>
        <v>-1.8612680035222519E-2</v>
      </c>
      <c r="M466">
        <f t="shared" si="46"/>
        <v>-1.8612680035222519E-2</v>
      </c>
      <c r="N466" s="13">
        <f t="shared" si="47"/>
        <v>1.0921439289629715E-5</v>
      </c>
      <c r="O466" s="13">
        <v>1</v>
      </c>
    </row>
    <row r="467" spans="4:15" x14ac:dyDescent="0.4">
      <c r="D467" s="6">
        <v>7.9600000000000097</v>
      </c>
      <c r="E467" s="7">
        <f t="shared" ref="E467:E469" si="49">-(1+D467+$E$5*D467^3)*EXP(-D467)</f>
        <v>-9.4679502043649999E-3</v>
      </c>
      <c r="G467">
        <f t="shared" si="43"/>
        <v>7.8200668971609089</v>
      </c>
      <c r="H467" s="10">
        <f t="shared" si="48"/>
        <v>-1.5091912625757811E-2</v>
      </c>
      <c r="I467">
        <f t="shared" si="44"/>
        <v>-0.18110295150909372</v>
      </c>
      <c r="K467">
        <f t="shared" si="45"/>
        <v>-1.8382597237572303E-2</v>
      </c>
      <c r="M467">
        <f t="shared" si="46"/>
        <v>-1.8382597237572303E-2</v>
      </c>
      <c r="N467" s="13">
        <f t="shared" si="47"/>
        <v>1.0828605214432693E-5</v>
      </c>
      <c r="O467" s="13">
        <v>1</v>
      </c>
    </row>
    <row r="468" spans="4:15" x14ac:dyDescent="0.4">
      <c r="D468" s="6">
        <v>7.9800000000000102</v>
      </c>
      <c r="E468" s="7">
        <f t="shared" si="49"/>
        <v>-9.3342740515931864E-3</v>
      </c>
      <c r="G468">
        <f t="shared" si="43"/>
        <v>7.831773645976611</v>
      </c>
      <c r="H468" s="10">
        <f t="shared" si="48"/>
        <v>-1.4878832838239538E-2</v>
      </c>
      <c r="I468">
        <f t="shared" ref="I468:I469" si="50">H468*$E$6</f>
        <v>-0.17854599405887445</v>
      </c>
      <c r="K468">
        <f t="shared" ref="K468:K469" si="51">($L$9/2)*$L$6*EXP(-$L$4*(G468/$L$10-1))+($L$9/2)*$L$6*EXP(-$L$4*(($H$4/$E$4)*G468/$L$10-1))+($L$9/2)*$L$6*EXP(-$L$4*(SQRT(4/3+$H$11^2/4)*($H$4/$E$4)*G468/$L$10-1))+2*$L$6*EXP(-$L$4*(($H$5/$E$4)*G468/$L$10-1))-SQRT(($L$9/2)*$L$7^2*EXP(-2*$L$5*(G468/$L$10-1))+($L$9/2)*$L$7^2*EXP(-2*$L$5*(($H$4/$E$4)*G468/$L$10-1))+($L$9/2)*$L$7^2*EXP(-2*$L$5*(SQRT(4/3+$H$11^2/4)*($H$4/$E$4)*G468/$L$10-1))+2*$L$7^2*EXP(-2*$L$5*(($H$5/$E$4)*G468/$L$10-1)))</f>
        <v>-1.8155358058347743E-2</v>
      </c>
      <c r="M468">
        <f t="shared" ref="M468:M469" si="52">($L$9/2)*$O$6*EXP(-$O$4*(G468/$L$10-1))+($L$9/2)*$O$6*EXP(-$O$4*(($H$4/$E$4)*G468/$L$10-1))+($L$9/2)*$O$6*EXP(-$O$4*(SQRT(4/3+$H$11^2/4)*($H$4/$E$4)*G468/$L$10-1))+2*$O$6*EXP(-$O$4*(($H$5/$E$4)*G468/$L$10-1))-SQRT(($L$9/2)*$O$7^2*EXP(-2*$O$5*(G468/$L$10-1))+($L$9/2)*$O$7^2*EXP(-2*$O$5*(($H$4/$E$4)*G468/$L$10-1))+($L$9/2)*$O$7^2*EXP(-2*$O$5*(SQRT(4/3+$H$11^2/4)*($H$4/$E$4)*G468/$L$10-1))+2*$O$7^2*EXP(-2*$O$5*(($H$5/$E$4)*G468/$L$10-1)))</f>
        <v>-1.8155358058347743E-2</v>
      </c>
      <c r="N468" s="13">
        <f t="shared" ref="N468:N469" si="53">(M468-H468)^2*O468</f>
        <v>1.0735617518005121E-5</v>
      </c>
      <c r="O468" s="13">
        <v>1</v>
      </c>
    </row>
    <row r="469" spans="4:15" x14ac:dyDescent="0.4">
      <c r="D469" s="6">
        <v>8.0000000000000107</v>
      </c>
      <c r="E469" s="7">
        <f t="shared" si="49"/>
        <v>-9.2024108086216343E-3</v>
      </c>
      <c r="G469">
        <f t="shared" si="43"/>
        <v>7.8434803947923095</v>
      </c>
      <c r="H469" s="10">
        <f t="shared" si="48"/>
        <v>-1.4668642828942886E-2</v>
      </c>
      <c r="I469">
        <f t="shared" si="50"/>
        <v>-0.17602371394731464</v>
      </c>
      <c r="K469">
        <f t="shared" si="51"/>
        <v>-1.7930927379638337E-2</v>
      </c>
      <c r="M469">
        <f t="shared" si="52"/>
        <v>-1.7930927379638337E-2</v>
      </c>
      <c r="N469" s="13">
        <f t="shared" si="53"/>
        <v>1.0642500489706225E-5</v>
      </c>
      <c r="O469" s="13">
        <v>1</v>
      </c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3F7D5-43B4-4A9C-BA0C-A78DC6ED6B37}">
  <dimension ref="A1:AH87"/>
  <sheetViews>
    <sheetView workbookViewId="0">
      <pane xSplit="3" ySplit="3" topLeftCell="N55" activePane="bottomRight" state="frozen"/>
      <selection pane="topRight" activeCell="D1" sqref="D1"/>
      <selection pane="bottomLeft" activeCell="A4" sqref="A4"/>
      <selection pane="bottomRight" activeCell="Z60" sqref="Z60"/>
    </sheetView>
  </sheetViews>
  <sheetFormatPr defaultRowHeight="18.75" x14ac:dyDescent="0.4"/>
  <cols>
    <col min="1" max="3" width="9" style="1"/>
    <col min="4" max="4" width="9" style="2"/>
    <col min="5" max="5" width="9" style="35"/>
    <col min="6" max="6" width="9" style="12"/>
    <col min="7" max="7" width="2.75" customWidth="1"/>
    <col min="8" max="8" width="9" style="2"/>
    <col min="9" max="9" width="9" style="35"/>
    <col min="10" max="10" width="9" style="12"/>
    <col min="11" max="11" width="2.75" customWidth="1"/>
    <col min="12" max="12" width="9" style="2"/>
    <col min="13" max="13" width="9" style="35"/>
    <col min="14" max="14" width="9" style="12"/>
    <col min="15" max="15" width="3.125" customWidth="1"/>
    <col min="16" max="16" width="9" style="11"/>
    <col min="17" max="17" width="9" style="26"/>
    <col min="20" max="20" width="9" style="27"/>
    <col min="21" max="21" width="3.375" customWidth="1"/>
    <col min="23" max="23" width="3.625" customWidth="1"/>
    <col min="24" max="24" width="9" style="26"/>
    <col min="28" max="28" width="9" style="22"/>
    <col min="30" max="30" width="9" style="27"/>
    <col min="32" max="32" width="9" style="26"/>
    <col min="33" max="33" width="9" style="47"/>
    <col min="34" max="34" width="9" style="27"/>
  </cols>
  <sheetData>
    <row r="1" spans="1:34" x14ac:dyDescent="0.4">
      <c r="D1" s="1" t="s">
        <v>182</v>
      </c>
      <c r="E1" s="1" t="s">
        <v>168</v>
      </c>
      <c r="F1" s="1"/>
      <c r="H1" s="1"/>
      <c r="I1" s="1"/>
      <c r="J1" s="1"/>
      <c r="L1" s="1"/>
      <c r="M1" s="1"/>
      <c r="N1" s="1"/>
      <c r="Q1" s="26" t="s">
        <v>169</v>
      </c>
      <c r="X1" s="26" t="s">
        <v>169</v>
      </c>
      <c r="AC1" s="24"/>
      <c r="AF1" s="26" t="s">
        <v>169</v>
      </c>
      <c r="AH1" s="25"/>
    </row>
    <row r="2" spans="1:34" x14ac:dyDescent="0.4">
      <c r="D2" s="2" t="s">
        <v>167</v>
      </c>
      <c r="E2" s="35" t="s">
        <v>78</v>
      </c>
      <c r="F2" s="12" t="s">
        <v>89</v>
      </c>
      <c r="H2" s="2" t="s">
        <v>167</v>
      </c>
      <c r="I2" s="35" t="s">
        <v>78</v>
      </c>
      <c r="J2" s="12" t="s">
        <v>89</v>
      </c>
      <c r="L2" s="2" t="s">
        <v>167</v>
      </c>
      <c r="M2" s="35" t="s">
        <v>78</v>
      </c>
      <c r="N2" s="12" t="s">
        <v>89</v>
      </c>
      <c r="Q2" s="40" t="s">
        <v>179</v>
      </c>
      <c r="R2" s="39"/>
      <c r="S2" s="39"/>
      <c r="T2" s="41"/>
      <c r="U2" s="39"/>
      <c r="V2" s="39"/>
      <c r="X2" s="40" t="s">
        <v>180</v>
      </c>
      <c r="AB2" s="45"/>
      <c r="AC2" s="39"/>
      <c r="AD2" s="41"/>
      <c r="AF2" s="40" t="s">
        <v>181</v>
      </c>
      <c r="AG2" s="48"/>
      <c r="AH2" s="41"/>
    </row>
    <row r="3" spans="1:34" x14ac:dyDescent="0.4">
      <c r="A3" s="1" t="s">
        <v>117</v>
      </c>
      <c r="B3" s="1" t="s">
        <v>118</v>
      </c>
      <c r="C3" s="1" t="s">
        <v>119</v>
      </c>
      <c r="D3" s="2" t="s">
        <v>162</v>
      </c>
      <c r="E3" s="35" t="s">
        <v>162</v>
      </c>
      <c r="F3" s="12" t="s">
        <v>162</v>
      </c>
      <c r="H3" s="2" t="s">
        <v>166</v>
      </c>
      <c r="I3" s="35" t="s">
        <v>166</v>
      </c>
      <c r="J3" s="12" t="s">
        <v>166</v>
      </c>
      <c r="L3" s="2" t="s">
        <v>244</v>
      </c>
      <c r="M3" s="35" t="s">
        <v>245</v>
      </c>
      <c r="N3" s="12" t="s">
        <v>245</v>
      </c>
      <c r="P3" s="11" t="s">
        <v>170</v>
      </c>
      <c r="Q3" s="26" t="s">
        <v>175</v>
      </c>
      <c r="R3" t="s">
        <v>176</v>
      </c>
      <c r="S3" t="s">
        <v>171</v>
      </c>
      <c r="T3" s="27" t="s">
        <v>185</v>
      </c>
      <c r="V3" t="s">
        <v>239</v>
      </c>
      <c r="X3" s="26" t="s">
        <v>175</v>
      </c>
      <c r="Y3" t="s">
        <v>176</v>
      </c>
      <c r="Z3" t="s">
        <v>171</v>
      </c>
      <c r="AA3" t="s">
        <v>185</v>
      </c>
      <c r="AB3" s="45" t="s">
        <v>183</v>
      </c>
      <c r="AC3" t="s">
        <v>245</v>
      </c>
      <c r="AD3" s="27" t="s">
        <v>187</v>
      </c>
      <c r="AF3" s="26" t="s">
        <v>185</v>
      </c>
      <c r="AG3" s="47" t="s">
        <v>184</v>
      </c>
      <c r="AH3" s="27" t="s">
        <v>245</v>
      </c>
    </row>
    <row r="4" spans="1:34" x14ac:dyDescent="0.4">
      <c r="A4" s="1" t="s">
        <v>190</v>
      </c>
      <c r="P4" s="11" t="s">
        <v>189</v>
      </c>
      <c r="Q4" s="26">
        <v>-1.1220000000000001</v>
      </c>
      <c r="R4">
        <v>62.396000000000001</v>
      </c>
      <c r="S4">
        <v>1E-3</v>
      </c>
      <c r="T4" s="27">
        <v>4.6440000000000001</v>
      </c>
      <c r="V4">
        <v>3.5226000000000002</v>
      </c>
      <c r="X4" s="26">
        <v>-1.1220000000000001</v>
      </c>
      <c r="Y4">
        <v>62.17</v>
      </c>
      <c r="Z4">
        <v>1E-3</v>
      </c>
      <c r="AA4">
        <v>7.226</v>
      </c>
      <c r="AB4" s="46">
        <v>1.6</v>
      </c>
      <c r="AC4" s="43" t="s">
        <v>242</v>
      </c>
      <c r="AD4" s="44">
        <f xml:space="preserve"> ((SQRT(AB4))^3/(AB4-1)+(SQRT(1/AB4)^3/(1/AB4-1))-2)/6</f>
        <v>9.2467465182410891E-3</v>
      </c>
    </row>
    <row r="5" spans="1:34" x14ac:dyDescent="0.4">
      <c r="A5" s="1" t="s">
        <v>89</v>
      </c>
      <c r="B5" s="5">
        <v>0.55300000000000005</v>
      </c>
      <c r="C5" s="20">
        <v>1.7190000000000001</v>
      </c>
      <c r="D5" s="36">
        <v>3.38</v>
      </c>
      <c r="E5" s="35">
        <v>3.5</v>
      </c>
      <c r="F5" s="12">
        <v>3.6259999999999999</v>
      </c>
      <c r="H5" s="36">
        <f>((L5+SQRT(L5^2-4))/2)^2</f>
        <v>2.9351864274737975</v>
      </c>
      <c r="I5" s="37">
        <f>((M5+SQRT(M5^2-4))/2)^2</f>
        <v>3.5387266128048309</v>
      </c>
      <c r="J5" s="38">
        <f>((N5+SQRT(N5^2-4))/2)^2</f>
        <v>4.1838769057764118</v>
      </c>
      <c r="L5" s="36">
        <f>3*B5*(D5-1)/C5</f>
        <v>2.2969284467713789</v>
      </c>
      <c r="M5" s="37">
        <f>3*B5*(E5-1)/C5</f>
        <v>2.4127399650959864</v>
      </c>
      <c r="N5" s="38">
        <f>3*B5*(F5-1)/C5</f>
        <v>2.534342059336824</v>
      </c>
      <c r="P5" s="11" t="s">
        <v>174</v>
      </c>
      <c r="Q5" s="26">
        <v>-1.903</v>
      </c>
      <c r="R5">
        <v>20.306000000000001</v>
      </c>
      <c r="S5">
        <v>8.5000000000000006E-2</v>
      </c>
      <c r="T5" s="27">
        <v>2.2709999999999999</v>
      </c>
      <c r="V5">
        <v>3.0357799999999999</v>
      </c>
      <c r="X5" s="26">
        <v>-1.9039999999999999</v>
      </c>
      <c r="Y5">
        <v>20.285</v>
      </c>
      <c r="Z5">
        <v>8.7999999999999995E-2</v>
      </c>
      <c r="AA5" s="43">
        <v>4.4379999999999997</v>
      </c>
      <c r="AB5" s="46">
        <v>6.3</v>
      </c>
      <c r="AC5" s="43" t="s">
        <v>242</v>
      </c>
      <c r="AD5" s="44">
        <f t="shared" ref="AD5" si="0" xml:space="preserve"> ((SQRT(AB5))^3/(AB5-1)+(SQRT(1/AB5)^3/(1/AB5-1))-2)/6</f>
        <v>0.15139826934117076</v>
      </c>
      <c r="AF5" s="42">
        <v>5.1890000000000001</v>
      </c>
      <c r="AG5" s="49">
        <f>((AH5+SQRT(AH5^2-4))/2)^2</f>
        <v>14.274070316815363</v>
      </c>
      <c r="AH5" s="44">
        <f>3*B5*(AF5-1)/C5</f>
        <v>4.0427870855148349</v>
      </c>
    </row>
    <row r="6" spans="1:34" x14ac:dyDescent="0.4">
      <c r="A6" s="1" t="s">
        <v>120</v>
      </c>
      <c r="B6" s="5">
        <v>0.312</v>
      </c>
      <c r="C6" s="20">
        <v>1.25</v>
      </c>
      <c r="D6" s="36">
        <v>4.07</v>
      </c>
      <c r="F6" s="12">
        <v>3.51</v>
      </c>
      <c r="H6" s="36">
        <f t="shared" ref="H6:H36" si="1">((L6+SQRT(L6^2-4))/2)^2</f>
        <v>2.9449959624745903</v>
      </c>
      <c r="J6" s="38" t="e">
        <f>((N6+SQRT(N6^2-4))/2)^2</f>
        <v>#NUM!</v>
      </c>
      <c r="L6" s="36">
        <f t="shared" ref="L6:L36" si="2">3*B6*(D6-1)/C6</f>
        <v>2.298816</v>
      </c>
      <c r="N6" s="38">
        <f>3*B6*(F6-1)/C6</f>
        <v>1.8794879999999996</v>
      </c>
      <c r="P6" s="11" t="s">
        <v>172</v>
      </c>
      <c r="Q6" s="26">
        <v>-3.742</v>
      </c>
      <c r="R6">
        <v>7.931</v>
      </c>
      <c r="S6">
        <v>0.751</v>
      </c>
      <c r="T6" s="27">
        <v>2.2349999999999999</v>
      </c>
      <c r="V6" s="10">
        <v>2.21095</v>
      </c>
      <c r="X6" s="26">
        <v>-3.7429999999999999</v>
      </c>
      <c r="Y6">
        <v>7.923</v>
      </c>
      <c r="Z6">
        <v>0.77300000000000002</v>
      </c>
      <c r="AA6" s="43">
        <v>4.3979999999999997</v>
      </c>
      <c r="AB6" s="46">
        <f>((AC6+SQRT(AC6^2-4))/2)^2</f>
        <v>4.2381323601885752</v>
      </c>
      <c r="AC6" s="43">
        <f>3*B6*(AA6-1)/C6</f>
        <v>2.5444223999999993</v>
      </c>
      <c r="AD6" s="44">
        <f t="shared" ref="AD6" si="3" xml:space="preserve"> ((SQRT(AB6))^3/(AB6-1)+(SQRT(1/AB6)^3/(1/AB6-1))-2)/6</f>
        <v>9.0737066666666547E-2</v>
      </c>
      <c r="AF6" s="42">
        <v>5.1539999999999999</v>
      </c>
      <c r="AG6" s="49">
        <f>((AH6+SQRT(AH6^2-4))/2)^2</f>
        <v>7.5427267601662695</v>
      </c>
      <c r="AH6" s="44">
        <f>3*B6*(AF6-1)/C6</f>
        <v>3.1105151999999996</v>
      </c>
    </row>
    <row r="7" spans="1:34" x14ac:dyDescent="0.4">
      <c r="A7" s="1" t="s">
        <v>191</v>
      </c>
      <c r="B7" s="5">
        <f>(-X7/(12*PI()*Z7*C7))^(1/2)</f>
        <v>0.34363022869332949</v>
      </c>
      <c r="C7" s="20">
        <f>0.529177*1.907</f>
        <v>1.0091405390000001</v>
      </c>
      <c r="D7" s="36"/>
      <c r="H7" s="36"/>
      <c r="J7" s="38"/>
      <c r="L7" s="36"/>
      <c r="N7" s="38"/>
      <c r="P7" s="50" t="s">
        <v>194</v>
      </c>
      <c r="Q7" s="26">
        <v>-6.6779999999999999</v>
      </c>
      <c r="R7">
        <v>7.2569999999999997</v>
      </c>
      <c r="S7">
        <v>1.4430000000000001</v>
      </c>
      <c r="T7" s="27">
        <v>2.3919999999999999</v>
      </c>
      <c r="V7" s="10"/>
      <c r="X7" s="26">
        <v>-6.68</v>
      </c>
      <c r="Y7">
        <v>7.2489999999999997</v>
      </c>
      <c r="Z7">
        <v>1.4870000000000001</v>
      </c>
      <c r="AA7" s="43">
        <v>4.5659999999999998</v>
      </c>
      <c r="AB7" s="46"/>
      <c r="AC7" s="43"/>
      <c r="AD7" s="44"/>
      <c r="AF7" s="42"/>
      <c r="AG7" s="49"/>
      <c r="AH7" s="44"/>
    </row>
    <row r="8" spans="1:34" x14ac:dyDescent="0.4">
      <c r="A8" s="1" t="s">
        <v>231</v>
      </c>
      <c r="B8" s="5">
        <f>(-X8/(12*PI()*Z8*C8))^(1/2)</f>
        <v>0.39461915790143792</v>
      </c>
      <c r="C8" s="20">
        <v>1.1060000000000001</v>
      </c>
      <c r="D8" s="36"/>
      <c r="H8" s="36"/>
      <c r="J8" s="38"/>
      <c r="L8" s="36"/>
      <c r="N8" s="38"/>
      <c r="P8" s="50" t="s">
        <v>232</v>
      </c>
      <c r="Q8" s="26">
        <v>-9.2219999999999995</v>
      </c>
      <c r="R8">
        <v>10.722200000000001</v>
      </c>
      <c r="S8">
        <v>1.3779999999999999</v>
      </c>
      <c r="T8" s="27">
        <v>2.4529999999999998</v>
      </c>
      <c r="V8" s="10"/>
      <c r="X8" s="26">
        <v>-9.2200000000000006</v>
      </c>
      <c r="Y8">
        <v>10.709</v>
      </c>
      <c r="Z8">
        <v>1.42</v>
      </c>
      <c r="AA8" s="43">
        <v>4.6390000000000002</v>
      </c>
      <c r="AB8" s="46">
        <v>1.4</v>
      </c>
      <c r="AC8" s="43" t="s">
        <v>242</v>
      </c>
      <c r="AD8" s="44">
        <f t="shared" ref="AD8" si="4" xml:space="preserve"> ((SQRT(AB8))^3/(AB8-1)+(SQRT(1/AB8)^3/(1/AB8-1))-2)/6</f>
        <v>4.7283685580733854E-3</v>
      </c>
      <c r="AF8" s="42"/>
      <c r="AG8" s="49"/>
      <c r="AH8" s="44"/>
    </row>
    <row r="9" spans="1:34" x14ac:dyDescent="0.4">
      <c r="A9" s="1" t="s">
        <v>196</v>
      </c>
      <c r="B9" s="5">
        <f>(-X9/(12*PI()*Z9*C9))^(1/2)</f>
        <v>0.88066495956449387</v>
      </c>
      <c r="C9" s="20">
        <v>0.7</v>
      </c>
      <c r="D9" s="36"/>
      <c r="H9" s="36"/>
      <c r="J9" s="38"/>
      <c r="L9" s="36"/>
      <c r="N9" s="38"/>
      <c r="P9" s="11" t="s">
        <v>195</v>
      </c>
      <c r="Q9" s="26">
        <v>-8.3290000000000006</v>
      </c>
      <c r="R9">
        <v>25.765999999999998</v>
      </c>
      <c r="S9">
        <v>0.39400000000000002</v>
      </c>
      <c r="T9" s="27">
        <v>2.7389999999999999</v>
      </c>
      <c r="V9" s="10"/>
      <c r="X9" s="26">
        <v>-8.33</v>
      </c>
      <c r="Y9">
        <v>25.731000000000002</v>
      </c>
      <c r="Z9">
        <v>0.40699999999999997</v>
      </c>
      <c r="AA9" s="43">
        <v>4.9560000000000004</v>
      </c>
      <c r="AB9" s="46"/>
      <c r="AC9" s="43"/>
      <c r="AD9" s="44"/>
      <c r="AF9" s="42"/>
      <c r="AG9" s="49"/>
      <c r="AH9" s="44"/>
    </row>
    <row r="10" spans="1:34" x14ac:dyDescent="0.4">
      <c r="A10" s="1" t="s">
        <v>223</v>
      </c>
      <c r="B10" s="5">
        <f>(-X10/(12*PI()*Z10*C10))^(1/2)</f>
        <v>0.41826040615868482</v>
      </c>
      <c r="C10" s="20">
        <v>1.4</v>
      </c>
      <c r="D10" s="36"/>
      <c r="H10" s="36"/>
      <c r="J10" s="38"/>
      <c r="L10" s="36"/>
      <c r="N10" s="38"/>
      <c r="P10" s="11" t="s">
        <v>224</v>
      </c>
      <c r="Q10" s="26">
        <v>-4.9480000000000004</v>
      </c>
      <c r="R10">
        <v>14.888999999999999</v>
      </c>
      <c r="S10">
        <v>0.51800000000000002</v>
      </c>
      <c r="T10" s="27">
        <v>3.1360000000000001</v>
      </c>
      <c r="V10" s="10"/>
      <c r="X10" s="26">
        <v>-4.9489999999999998</v>
      </c>
      <c r="Y10">
        <v>14.863</v>
      </c>
      <c r="Z10">
        <v>0.53600000000000003</v>
      </c>
      <c r="AA10" s="43">
        <v>5.4109999999999996</v>
      </c>
      <c r="AB10" s="46"/>
      <c r="AC10" s="43"/>
      <c r="AD10" s="44"/>
      <c r="AF10" s="42"/>
      <c r="AG10" s="49"/>
      <c r="AH10" s="44"/>
    </row>
    <row r="11" spans="1:34" x14ac:dyDescent="0.4">
      <c r="A11" s="1" t="s">
        <v>225</v>
      </c>
      <c r="B11" s="5"/>
      <c r="C11" s="20"/>
      <c r="D11" s="36"/>
      <c r="H11" s="36"/>
      <c r="J11" s="38"/>
      <c r="L11" s="36"/>
      <c r="N11" s="38"/>
      <c r="P11" s="11" t="s">
        <v>226</v>
      </c>
      <c r="Q11" s="26">
        <v>-1.147</v>
      </c>
      <c r="R11">
        <v>11.148</v>
      </c>
      <c r="S11">
        <v>0.24299999999999999</v>
      </c>
      <c r="T11" s="27">
        <v>4.2279999999999998</v>
      </c>
      <c r="V11" s="10"/>
      <c r="X11" s="26">
        <v>-1.1479999999999999</v>
      </c>
      <c r="Y11">
        <v>11.116</v>
      </c>
      <c r="Z11">
        <v>0.252</v>
      </c>
      <c r="AA11" s="43">
        <v>6.6970000000000001</v>
      </c>
      <c r="AB11" s="46"/>
      <c r="AC11" s="43"/>
      <c r="AD11" s="44"/>
      <c r="AF11" s="42"/>
      <c r="AG11" s="49"/>
      <c r="AH11" s="44"/>
    </row>
    <row r="12" spans="1:34" x14ac:dyDescent="0.4">
      <c r="A12" s="1" t="s">
        <v>121</v>
      </c>
      <c r="B12" s="5">
        <v>0.56200000000000006</v>
      </c>
      <c r="C12" s="20">
        <v>2.08</v>
      </c>
      <c r="D12" s="36">
        <v>3.84</v>
      </c>
      <c r="E12" s="35">
        <v>3.9</v>
      </c>
      <c r="F12" s="12">
        <v>4.0819999999999999</v>
      </c>
      <c r="H12" s="36">
        <f t="shared" si="1"/>
        <v>2.961741938777394</v>
      </c>
      <c r="I12" s="37">
        <f>((M12+SQRT(M12^2-4))/2)^2</f>
        <v>3.2145814224574498</v>
      </c>
      <c r="J12" s="38">
        <f>((N12+SQRT(N12^2-4))/2)^2</f>
        <v>3.9903916646049105</v>
      </c>
      <c r="L12" s="36">
        <f t="shared" si="2"/>
        <v>2.3020384615384617</v>
      </c>
      <c r="M12" s="37">
        <f>3*B12*(E12-1)/C12</f>
        <v>2.3506730769230768</v>
      </c>
      <c r="N12" s="38">
        <f>3*B12*(F12-1)/C12</f>
        <v>2.4981980769230772</v>
      </c>
      <c r="P12" s="11" t="s">
        <v>172</v>
      </c>
      <c r="Q12" s="26">
        <v>-1.3109999999999999</v>
      </c>
      <c r="R12">
        <v>37.125999999999998</v>
      </c>
      <c r="S12">
        <v>4.7E-2</v>
      </c>
      <c r="T12" s="27">
        <v>2.6</v>
      </c>
      <c r="V12" s="10">
        <v>3.7292200000000002</v>
      </c>
      <c r="X12" s="26">
        <v>-1.3109999999999999</v>
      </c>
      <c r="Y12">
        <v>37.08</v>
      </c>
      <c r="Z12">
        <v>4.9000000000000002E-2</v>
      </c>
      <c r="AA12" s="43">
        <v>4.7960000000000003</v>
      </c>
      <c r="AB12" s="46">
        <v>3.27</v>
      </c>
      <c r="AC12" s="43" t="s">
        <v>242</v>
      </c>
      <c r="AD12" s="44">
        <f t="shared" ref="AD12" si="5" xml:space="preserve"> ((SQRT(AB12))^3/(AB12-1)+(SQRT(1/AB12)^3/(1/AB12-1))-2)/6</f>
        <v>6.0219232601974003E-2</v>
      </c>
      <c r="AF12" s="42">
        <v>5.4820000000000002</v>
      </c>
      <c r="AG12" s="49">
        <f>((AH12+SQRT(AH12^2-4))/2)^2</f>
        <v>11.108711478037501</v>
      </c>
      <c r="AH12" s="44">
        <f>3*B12*(AF12-1)/C12</f>
        <v>3.63300576923077</v>
      </c>
    </row>
    <row r="13" spans="1:34" x14ac:dyDescent="0.4">
      <c r="A13" s="1" t="s">
        <v>122</v>
      </c>
      <c r="B13" s="5">
        <v>0.316</v>
      </c>
      <c r="C13" s="20">
        <v>1.77</v>
      </c>
      <c r="D13" s="36">
        <v>5.29</v>
      </c>
      <c r="F13" s="12">
        <v>4.1890000000000001</v>
      </c>
      <c r="H13" s="36">
        <f t="shared" si="1"/>
        <v>2.9391697933170455</v>
      </c>
      <c r="J13" s="38" t="e">
        <f>((N13+SQRT(N13^2-4))/2)^2</f>
        <v>#NUM!</v>
      </c>
      <c r="L13" s="36">
        <f t="shared" si="2"/>
        <v>2.2976949152542372</v>
      </c>
      <c r="N13" s="38">
        <f>3*B13*(F13-1)/C13</f>
        <v>1.7080067796610168</v>
      </c>
      <c r="P13" s="11" t="s">
        <v>172</v>
      </c>
      <c r="Q13" s="26">
        <v>-1.5940000000000001</v>
      </c>
      <c r="R13">
        <v>22.988</v>
      </c>
      <c r="S13">
        <v>0.217</v>
      </c>
      <c r="T13" s="27">
        <v>2.895</v>
      </c>
      <c r="V13" s="10">
        <v>3.1607799999999999</v>
      </c>
      <c r="X13" s="26">
        <v>-1.5940000000000001</v>
      </c>
      <c r="Y13">
        <v>22.952999999999999</v>
      </c>
      <c r="Z13">
        <v>0.22500000000000001</v>
      </c>
      <c r="AA13" s="43">
        <v>5.133</v>
      </c>
      <c r="AB13" s="46">
        <f>((AC13+SQRT(AC13^2-4))/2)^2</f>
        <v>2.5000654460560736</v>
      </c>
      <c r="AC13" s="43">
        <f>3*B13*(AA13-1)/C13</f>
        <v>2.213606779661017</v>
      </c>
      <c r="AD13" s="44">
        <f t="shared" ref="AD13:AD15" si="6" xml:space="preserve"> ((SQRT(AB13))^3/(AB13-1)+(SQRT(1/AB13)^3/(1/AB13-1))-2)/6</f>
        <v>3.5601129943502841E-2</v>
      </c>
      <c r="AF13" s="42">
        <v>5.7960000000000003</v>
      </c>
      <c r="AG13" s="49">
        <f t="shared" ref="AG13:AG15" si="7">((AH13+SQRT(AH13^2-4))/2)^2</f>
        <v>4.369380411393017</v>
      </c>
      <c r="AH13" s="44">
        <f>3*B13*(AF13-1)/C13</f>
        <v>2.5687050847457629</v>
      </c>
    </row>
    <row r="14" spans="1:34" x14ac:dyDescent="0.4">
      <c r="A14" s="1" t="s">
        <v>123</v>
      </c>
      <c r="B14" s="5">
        <v>0.33600000000000002</v>
      </c>
      <c r="C14" s="20">
        <v>1.58</v>
      </c>
      <c r="D14" s="36">
        <v>4.6100000000000003</v>
      </c>
      <c r="E14" s="35">
        <v>4.72</v>
      </c>
      <c r="F14" s="12">
        <v>4.3650000000000002</v>
      </c>
      <c r="H14" s="36">
        <f t="shared" si="1"/>
        <v>2.9671989511338528</v>
      </c>
      <c r="I14" s="37">
        <f>((M14+SQRT(M14^2-4))/2)^2</f>
        <v>3.3322974028729146</v>
      </c>
      <c r="J14" s="38">
        <f>((N14+SQRT(N14^2-4))/2)^2</f>
        <v>2.1417846784593828</v>
      </c>
      <c r="L14" s="36">
        <f t="shared" si="2"/>
        <v>2.3030886075949368</v>
      </c>
      <c r="M14" s="37">
        <f>3*B14*(E14-1)/C14</f>
        <v>2.37326582278481</v>
      </c>
      <c r="N14" s="38">
        <f>3*B14*(F14-1)/C14</f>
        <v>2.1467848101265825</v>
      </c>
      <c r="P14" s="11" t="s">
        <v>173</v>
      </c>
      <c r="Q14" s="26">
        <v>-3.742</v>
      </c>
      <c r="R14">
        <v>16.513000000000002</v>
      </c>
      <c r="S14">
        <v>0.46100000000000002</v>
      </c>
      <c r="T14" s="27">
        <v>3.4079999999999999</v>
      </c>
      <c r="V14" s="10"/>
      <c r="X14" s="26">
        <v>-3.7440000000000002</v>
      </c>
      <c r="Y14">
        <v>16.48</v>
      </c>
      <c r="Z14">
        <v>0.47799999999999998</v>
      </c>
      <c r="AA14" s="43">
        <v>5.7210000000000001</v>
      </c>
      <c r="AB14" s="46">
        <v>3.29</v>
      </c>
      <c r="AC14" s="43" t="s">
        <v>242</v>
      </c>
      <c r="AD14" s="44">
        <f t="shared" si="6"/>
        <v>6.0858926856946084E-2</v>
      </c>
      <c r="AF14" s="42">
        <v>6.3129999999999997</v>
      </c>
      <c r="AG14" s="49">
        <f t="shared" si="7"/>
        <v>9.382532529105184</v>
      </c>
      <c r="AH14" s="44">
        <f>3*B14*(AF14-1)/C14</f>
        <v>3.3895594936708857</v>
      </c>
    </row>
    <row r="15" spans="1:34" x14ac:dyDescent="0.4">
      <c r="A15" s="1" t="s">
        <v>124</v>
      </c>
      <c r="B15" s="5">
        <v>0.34399999999999997</v>
      </c>
      <c r="C15" s="20">
        <v>1.68</v>
      </c>
      <c r="D15" s="36">
        <v>4.74</v>
      </c>
      <c r="H15" s="36">
        <f t="shared" si="1"/>
        <v>2.9377856042269532</v>
      </c>
      <c r="J15" s="38"/>
      <c r="L15" s="36">
        <f t="shared" si="2"/>
        <v>2.2974285714285716</v>
      </c>
      <c r="N15" s="38"/>
      <c r="P15" s="11" t="s">
        <v>177</v>
      </c>
      <c r="Q15" s="26">
        <v>-5.423</v>
      </c>
      <c r="R15">
        <v>20.478000000000002</v>
      </c>
      <c r="S15">
        <v>0.52900000000000003</v>
      </c>
      <c r="T15" s="27">
        <v>3.1389999999999998</v>
      </c>
      <c r="V15" s="10"/>
      <c r="X15" s="26">
        <v>-5.4249999999999998</v>
      </c>
      <c r="Y15">
        <v>20.445</v>
      </c>
      <c r="Z15">
        <v>0.54800000000000004</v>
      </c>
      <c r="AA15" s="43">
        <v>5.3940000000000001</v>
      </c>
      <c r="AB15" s="46">
        <v>1.9</v>
      </c>
      <c r="AC15" s="43" t="s">
        <v>242</v>
      </c>
      <c r="AD15" s="44">
        <f t="shared" si="6"/>
        <v>1.7313520886505691E-2</v>
      </c>
      <c r="AF15" s="42">
        <v>5.99</v>
      </c>
      <c r="AG15" s="49">
        <f t="shared" si="7"/>
        <v>7.2582013294660817</v>
      </c>
      <c r="AH15" s="44">
        <f>3*B15*(AF15-1)/C15</f>
        <v>3.0652857142857144</v>
      </c>
    </row>
    <row r="16" spans="1:34" x14ac:dyDescent="0.4">
      <c r="A16" s="1" t="s">
        <v>227</v>
      </c>
      <c r="B16" s="5"/>
      <c r="C16" s="20"/>
      <c r="D16" s="36"/>
      <c r="H16" s="36"/>
      <c r="J16" s="38"/>
      <c r="L16" s="36"/>
      <c r="N16" s="38"/>
      <c r="P16" s="11" t="s">
        <v>228</v>
      </c>
      <c r="Q16" s="26">
        <v>-5.4050000000000002</v>
      </c>
      <c r="R16">
        <v>24.478000000000002</v>
      </c>
      <c r="S16">
        <v>0.36599999999999999</v>
      </c>
      <c r="T16" s="27">
        <v>3.1509999999999998</v>
      </c>
      <c r="V16" s="10"/>
      <c r="X16" s="26">
        <v>-5.4059999999999997</v>
      </c>
      <c r="Y16">
        <v>24.439</v>
      </c>
      <c r="Z16">
        <v>0.379</v>
      </c>
      <c r="AA16" s="43">
        <v>5.4029999999999996</v>
      </c>
      <c r="AB16" s="46"/>
      <c r="AC16" s="43"/>
      <c r="AD16" s="44"/>
      <c r="AF16" s="42"/>
      <c r="AG16" s="49"/>
      <c r="AH16" s="44"/>
    </row>
    <row r="17" spans="1:34" x14ac:dyDescent="0.4">
      <c r="A17" s="1" t="s">
        <v>229</v>
      </c>
      <c r="B17" s="5">
        <f>(-X17/(12*PI()*Z17*C17))^(1/2)</f>
        <v>0.66571062513851209</v>
      </c>
      <c r="C17" s="1">
        <v>1.1599999999999999</v>
      </c>
      <c r="D17" s="36"/>
      <c r="H17" s="36"/>
      <c r="J17" s="38"/>
      <c r="L17" s="36"/>
      <c r="N17" s="38"/>
      <c r="P17" s="11" t="s">
        <v>228</v>
      </c>
      <c r="Q17" s="26">
        <v>-4.1269999999999998</v>
      </c>
      <c r="R17">
        <v>36.954000000000001</v>
      </c>
      <c r="S17">
        <v>0.20599999999999999</v>
      </c>
      <c r="T17" s="27">
        <v>2.899</v>
      </c>
      <c r="V17" s="10"/>
      <c r="X17" s="26">
        <v>-4.1280000000000001</v>
      </c>
      <c r="Y17">
        <v>36.908000000000001</v>
      </c>
      <c r="Z17">
        <v>0.21299999999999999</v>
      </c>
      <c r="AA17" s="43">
        <v>5.13</v>
      </c>
      <c r="AB17" s="46">
        <v>1.4083810000000001</v>
      </c>
      <c r="AC17" s="43" t="s">
        <v>242</v>
      </c>
      <c r="AD17" s="44">
        <f xml:space="preserve"> ((SQRT(AB17))^3/(AB17-1)+(SQRT(1/AB17)^3/(1/AB17-1))-2)/6</f>
        <v>4.8980199195953018E-3</v>
      </c>
      <c r="AF17" s="42"/>
      <c r="AG17" s="49"/>
      <c r="AH17" s="44"/>
    </row>
    <row r="18" spans="1:34" x14ac:dyDescent="0.4">
      <c r="A18" s="1" t="s">
        <v>230</v>
      </c>
      <c r="B18" s="5"/>
      <c r="C18" s="20"/>
      <c r="D18" s="36"/>
      <c r="H18" s="36"/>
      <c r="J18" s="38"/>
      <c r="L18" s="36"/>
      <c r="N18" s="38"/>
      <c r="P18" s="11" t="s">
        <v>201</v>
      </c>
      <c r="Q18" s="26">
        <v>-1.839</v>
      </c>
      <c r="R18">
        <v>35.549999999999997</v>
      </c>
      <c r="S18">
        <v>0.13</v>
      </c>
      <c r="T18" s="27">
        <v>3.2909999999999999</v>
      </c>
      <c r="V18" s="10"/>
      <c r="X18" s="26">
        <v>-1.839</v>
      </c>
      <c r="Y18">
        <v>35.49</v>
      </c>
      <c r="Z18">
        <v>0.13500000000000001</v>
      </c>
      <c r="AA18" s="43">
        <v>5.556</v>
      </c>
      <c r="AF18" s="42"/>
      <c r="AG18" s="49"/>
      <c r="AH18" s="44"/>
    </row>
    <row r="19" spans="1:34" x14ac:dyDescent="0.4">
      <c r="A19" s="1" t="s">
        <v>125</v>
      </c>
      <c r="B19" s="5">
        <v>0.65100000000000002</v>
      </c>
      <c r="C19" s="20">
        <v>2.573</v>
      </c>
      <c r="D19" s="36">
        <v>4.0199999999999996</v>
      </c>
      <c r="E19" s="35">
        <v>4.07</v>
      </c>
      <c r="F19" s="12">
        <v>3.7080000000000002</v>
      </c>
      <c r="H19" s="36">
        <f t="shared" si="1"/>
        <v>2.9110737143238317</v>
      </c>
      <c r="I19" s="37">
        <f>((M19+SQRT(M19^2-4))/2)^2</f>
        <v>3.1083041069446051</v>
      </c>
      <c r="J19" s="38">
        <f>((N19+SQRT(N19^2-4))/2)^2</f>
        <v>1.5999284912534495</v>
      </c>
      <c r="L19" s="36">
        <f t="shared" si="2"/>
        <v>2.2922891566265058</v>
      </c>
      <c r="M19" s="37">
        <f>3*B19*(E19-1)/C19</f>
        <v>2.330240963855422</v>
      </c>
      <c r="N19" s="38">
        <f>3*B19*(F19-1)/C19</f>
        <v>2.0554698795180726</v>
      </c>
      <c r="P19" s="11" t="s">
        <v>174</v>
      </c>
      <c r="Q19" s="26">
        <v>-1.097</v>
      </c>
      <c r="R19">
        <v>73.855999999999995</v>
      </c>
      <c r="S19">
        <v>2.1999999999999999E-2</v>
      </c>
      <c r="T19" s="27">
        <v>2.6669999999999998</v>
      </c>
      <c r="V19" s="10"/>
      <c r="X19" s="26">
        <v>-1.097</v>
      </c>
      <c r="Y19">
        <v>73.760999999999996</v>
      </c>
      <c r="Z19">
        <v>2.3E-2</v>
      </c>
      <c r="AA19" s="43">
        <v>4.8689999999999998</v>
      </c>
      <c r="AB19" s="46">
        <v>3.63</v>
      </c>
      <c r="AC19" s="43" t="s">
        <v>242</v>
      </c>
      <c r="AD19" s="44">
        <f t="shared" ref="AD19" si="8" xml:space="preserve"> ((SQRT(AB19))^3/(AB19-1)+(SQRT(1/AB19)^3/(1/AB19-1))-2)/6</f>
        <v>7.1686628234540598E-2</v>
      </c>
      <c r="AF19" s="42">
        <v>5.5439999999999996</v>
      </c>
      <c r="AG19" s="49">
        <f>((AH19+SQRT(AH19^2-4))/2)^2</f>
        <v>9.7939123029715596</v>
      </c>
      <c r="AH19" s="44">
        <f>3*B19*(AF19-1)/C19</f>
        <v>3.4490602409638549</v>
      </c>
    </row>
    <row r="20" spans="1:34" x14ac:dyDescent="0.4">
      <c r="A20" s="1" t="s">
        <v>126</v>
      </c>
      <c r="B20" s="5">
        <v>0.48299999999999998</v>
      </c>
      <c r="C20" s="20">
        <v>2.1800000000000002</v>
      </c>
      <c r="D20" s="36">
        <v>6.28</v>
      </c>
      <c r="F20" s="12">
        <v>4.2220000000000004</v>
      </c>
      <c r="H20" s="36">
        <f t="shared" si="1"/>
        <v>10.218763246909798</v>
      </c>
      <c r="J20" s="38">
        <f>((N20+SQRT(N20^2-4))/2)^2</f>
        <v>2.1132192464193773</v>
      </c>
      <c r="L20" s="36">
        <f t="shared" si="2"/>
        <v>3.5095045871559631</v>
      </c>
      <c r="N20" s="38">
        <f>3*B20*(F20-1)/C20</f>
        <v>2.1415954128440364</v>
      </c>
      <c r="P20" s="11" t="s">
        <v>172</v>
      </c>
      <c r="Q20" s="26">
        <v>-1.9970000000000001</v>
      </c>
      <c r="R20">
        <v>42.506</v>
      </c>
      <c r="S20">
        <v>0.105</v>
      </c>
      <c r="T20" s="27">
        <v>2.173</v>
      </c>
      <c r="V20" s="10">
        <v>3.93269</v>
      </c>
      <c r="X20" s="26">
        <v>-1.9970000000000001</v>
      </c>
      <c r="Y20">
        <v>42.460999999999999</v>
      </c>
      <c r="Z20">
        <v>0.108</v>
      </c>
      <c r="AA20" s="43">
        <v>4.3360000000000003</v>
      </c>
      <c r="AB20" s="46">
        <f t="shared" ref="AB20:AB30" si="9">((AC20+SQRT(AC20^2-4))/2)^2</f>
        <v>2.5198801585601389</v>
      </c>
      <c r="AC20" s="43">
        <f t="shared" ref="AC20:AC28" si="10">3*B20*(AA20-1)/C20</f>
        <v>2.2173688073394495</v>
      </c>
      <c r="AD20" s="44">
        <f t="shared" ref="AD20:AD25" si="11" xml:space="preserve"> ((SQRT(AB20))^3/(AB20-1)+(SQRT(1/AB20)^3/(1/AB20-1))-2)/6</f>
        <v>3.622813455657492E-2</v>
      </c>
      <c r="AF20" s="42">
        <v>5.1289999999999996</v>
      </c>
      <c r="AG20" s="49">
        <f>((AH20+SQRT(AH20^2-4))/2)^2</f>
        <v>5.3449641661580847</v>
      </c>
      <c r="AH20" s="44">
        <f>3*B20*(AF20-1)/C20</f>
        <v>2.7444591743119258</v>
      </c>
    </row>
    <row r="21" spans="1:34" x14ac:dyDescent="0.4">
      <c r="A21" s="1" t="s">
        <v>192</v>
      </c>
      <c r="B21" s="5">
        <f>(-X21/(12*PI()*Z21*C21))^(1/2)</f>
        <v>0.53072600395129799</v>
      </c>
      <c r="C21" s="20">
        <v>1.7749999999999999</v>
      </c>
      <c r="D21" s="36"/>
      <c r="H21" s="36"/>
      <c r="J21" s="38"/>
      <c r="L21" s="36"/>
      <c r="N21" s="38"/>
      <c r="P21" s="11" t="s">
        <v>197</v>
      </c>
      <c r="Q21" s="26">
        <v>-6.3319999999999999</v>
      </c>
      <c r="R21">
        <v>24.725000000000001</v>
      </c>
      <c r="S21">
        <v>0.32600000000000001</v>
      </c>
      <c r="T21" s="27">
        <v>2.2559999999999998</v>
      </c>
      <c r="V21" s="10">
        <v>3.2208999999999999</v>
      </c>
      <c r="X21" s="26">
        <v>-6.3330000000000002</v>
      </c>
      <c r="Y21">
        <v>24.701000000000001</v>
      </c>
      <c r="Z21">
        <v>0.33600000000000002</v>
      </c>
      <c r="AA21" s="43">
        <v>4.407</v>
      </c>
      <c r="AB21" s="46">
        <f>((AC21+SQRT(AC21^2-4))/2)^2</f>
        <v>7.200780351601324</v>
      </c>
      <c r="AC21" s="43">
        <f t="shared" si="10"/>
        <v>3.0560847810626575</v>
      </c>
      <c r="AD21" s="44">
        <f t="shared" ref="AD21" si="12" xml:space="preserve"> ((SQRT(AB21))^3/(AB21-1)+(SQRT(1/AB21)^3/(1/AB21-1))-2)/6</f>
        <v>0.17601413017710957</v>
      </c>
      <c r="AF21" s="42"/>
      <c r="AG21" s="49"/>
      <c r="AH21" s="44"/>
    </row>
    <row r="22" spans="1:34" x14ac:dyDescent="0.4">
      <c r="A22" s="1" t="s">
        <v>127</v>
      </c>
      <c r="B22" s="5">
        <v>0.34</v>
      </c>
      <c r="C22" s="20">
        <v>1.62</v>
      </c>
      <c r="D22" s="36">
        <v>4.6500000000000004</v>
      </c>
      <c r="F22" s="12">
        <v>3.7080000000000002</v>
      </c>
      <c r="H22" s="36">
        <f t="shared" si="1"/>
        <v>2.9415252216835031</v>
      </c>
      <c r="J22" s="38" t="e">
        <f>((N22+SQRT(N22^2-4))/2)^2</f>
        <v>#NUM!</v>
      </c>
      <c r="L22" s="36">
        <f t="shared" si="2"/>
        <v>2.2981481481481483</v>
      </c>
      <c r="N22" s="38">
        <f>3*B22*(F22-1)/C22</f>
        <v>1.7050370370370371</v>
      </c>
      <c r="P22" s="11" t="s">
        <v>178</v>
      </c>
      <c r="Q22" s="26">
        <v>-7.8959999999999999</v>
      </c>
      <c r="R22">
        <v>17.148</v>
      </c>
      <c r="S22">
        <v>0.68100000000000005</v>
      </c>
      <c r="T22" s="27">
        <v>2.524</v>
      </c>
      <c r="V22" s="10">
        <v>2.87941</v>
      </c>
      <c r="X22" s="26">
        <v>-7.8970000000000002</v>
      </c>
      <c r="Y22">
        <v>17.128</v>
      </c>
      <c r="Z22">
        <v>0.70299999999999996</v>
      </c>
      <c r="AA22" s="43">
        <v>4.7089999999999996</v>
      </c>
      <c r="AB22" s="46">
        <f t="shared" si="9"/>
        <v>3.1345875541826009</v>
      </c>
      <c r="AC22" s="43">
        <f t="shared" si="10"/>
        <v>2.335296296296296</v>
      </c>
      <c r="AD22" s="44">
        <f t="shared" si="11"/>
        <v>5.5882716049382664E-2</v>
      </c>
      <c r="AF22" s="42">
        <v>5.4139999999999997</v>
      </c>
      <c r="AG22" s="49">
        <f>((AH22+SQRT(AH22^2-4))/2)^2</f>
        <v>5.5434781325131768</v>
      </c>
      <c r="AH22" s="44">
        <f>3*B22*(AF22-1)/C22</f>
        <v>2.779185185185185</v>
      </c>
    </row>
    <row r="23" spans="1:34" x14ac:dyDescent="0.4">
      <c r="A23" s="1" t="s">
        <v>128</v>
      </c>
      <c r="B23" s="5">
        <v>0.31</v>
      </c>
      <c r="C23" s="20">
        <v>1.49</v>
      </c>
      <c r="D23" s="36">
        <v>4.6900000000000004</v>
      </c>
      <c r="F23" s="12">
        <v>3.9710000000000001</v>
      </c>
      <c r="H23" s="36">
        <f t="shared" si="1"/>
        <v>2.9675406386446403</v>
      </c>
      <c r="J23" s="38" t="e">
        <f>((N23+SQRT(N23^2-4))/2)^2</f>
        <v>#NUM!</v>
      </c>
      <c r="L23" s="36">
        <f t="shared" si="2"/>
        <v>2.3031543624161075</v>
      </c>
      <c r="N23" s="38">
        <f>3*B23*(F23-1)/C23</f>
        <v>1.8543825503355706</v>
      </c>
      <c r="P23" s="11" t="s">
        <v>174</v>
      </c>
      <c r="Q23" s="26">
        <v>-9.0790000000000006</v>
      </c>
      <c r="R23">
        <v>13.494</v>
      </c>
      <c r="S23">
        <v>1.1020000000000001</v>
      </c>
      <c r="T23" s="27">
        <v>2.726</v>
      </c>
      <c r="V23" s="10"/>
      <c r="X23" s="26">
        <v>-9.0809999999999995</v>
      </c>
      <c r="Y23">
        <v>13.476000000000001</v>
      </c>
      <c r="Z23">
        <v>1.139</v>
      </c>
      <c r="AA23" s="43">
        <v>4.9379999999999997</v>
      </c>
      <c r="AB23" s="46">
        <f t="shared" si="9"/>
        <v>3.7767200385155371</v>
      </c>
      <c r="AC23" s="43">
        <f t="shared" si="10"/>
        <v>2.4579463087248317</v>
      </c>
      <c r="AD23" s="44">
        <f t="shared" si="11"/>
        <v>7.6324384787472013E-2</v>
      </c>
      <c r="AF23" s="42">
        <v>5.617</v>
      </c>
      <c r="AG23" s="49">
        <f t="shared" ref="AG23:AG32" si="13">((AH23+SQRT(AH23^2-4))/2)^2</f>
        <v>6.1416705842907389</v>
      </c>
      <c r="AH23" s="44">
        <f>3*B23*(AF23-1)/C23</f>
        <v>2.8817516778523489</v>
      </c>
    </row>
    <row r="24" spans="1:34" x14ac:dyDescent="0.4">
      <c r="A24" s="1" t="s">
        <v>129</v>
      </c>
      <c r="B24" s="5">
        <v>0.254</v>
      </c>
      <c r="C24" s="20">
        <v>1.42</v>
      </c>
      <c r="D24" s="36">
        <v>5.29</v>
      </c>
      <c r="F24" s="12">
        <v>4.6059999999999999</v>
      </c>
      <c r="H24" s="36">
        <f t="shared" si="1"/>
        <v>2.9620544027866487</v>
      </c>
      <c r="J24" s="38" t="e">
        <f>((N24+SQRT(N24^2-4))/2)^2</f>
        <v>#NUM!</v>
      </c>
      <c r="L24" s="36">
        <f t="shared" si="2"/>
        <v>2.3020985915492957</v>
      </c>
      <c r="N24" s="38">
        <f>3*B24*(F24-1)/C24</f>
        <v>1.9350507042253522</v>
      </c>
      <c r="P24" s="11" t="s">
        <v>174</v>
      </c>
      <c r="Q24" s="26">
        <v>-9.6300000000000008</v>
      </c>
      <c r="R24">
        <v>11.603999999999999</v>
      </c>
      <c r="S24">
        <v>1.5509999999999999</v>
      </c>
      <c r="T24" s="27">
        <v>3.1219999999999999</v>
      </c>
      <c r="V24" s="10"/>
      <c r="X24" s="26">
        <v>-9.6319999999999997</v>
      </c>
      <c r="Y24">
        <v>11.586</v>
      </c>
      <c r="Z24">
        <v>1.605</v>
      </c>
      <c r="AA24" s="43">
        <v>5.375</v>
      </c>
      <c r="AB24" s="46">
        <f t="shared" si="9"/>
        <v>3.19916680849331</v>
      </c>
      <c r="AC24" s="43">
        <f t="shared" si="10"/>
        <v>2.347711267605634</v>
      </c>
      <c r="AD24" s="44">
        <f t="shared" si="11"/>
        <v>5.7951877934272332E-2</v>
      </c>
      <c r="AF24" s="42">
        <v>5.9669999999999996</v>
      </c>
      <c r="AG24" s="49">
        <f t="shared" si="13"/>
        <v>4.9002326599270356</v>
      </c>
      <c r="AH24" s="44">
        <f>3*B24*(AF24-1)/C24</f>
        <v>2.6653901408450702</v>
      </c>
    </row>
    <row r="25" spans="1:34" x14ac:dyDescent="0.4">
      <c r="A25" s="1" t="s">
        <v>198</v>
      </c>
      <c r="B25" s="5">
        <f>(-X25/(12*PI()*Z25*C25))^(1/2)</f>
        <v>0.38663974973973514</v>
      </c>
      <c r="C25" s="20">
        <v>1.4562957000000001</v>
      </c>
      <c r="D25" s="36"/>
      <c r="H25" s="36"/>
      <c r="J25" s="38"/>
      <c r="L25" s="36"/>
      <c r="N25" s="38"/>
      <c r="P25" s="11" t="s">
        <v>199</v>
      </c>
      <c r="Q25" s="26">
        <v>-9.1489999999999991</v>
      </c>
      <c r="R25">
        <v>11.144</v>
      </c>
      <c r="S25">
        <v>1.0680000000000001</v>
      </c>
      <c r="T25" s="27">
        <v>5.3010000000000002</v>
      </c>
      <c r="V25" s="10"/>
      <c r="X25" s="26">
        <v>-9.1509999999999998</v>
      </c>
      <c r="Y25">
        <v>11.1</v>
      </c>
      <c r="Z25">
        <v>1.115</v>
      </c>
      <c r="AA25" s="43">
        <v>7.931</v>
      </c>
      <c r="AB25" s="46">
        <f t="shared" ref="AB25" si="14">((AC25+SQRT(AC25^2-4))/2)^2</f>
        <v>28.440151446942519</v>
      </c>
      <c r="AC25" s="43">
        <f t="shared" si="10"/>
        <v>5.5204450005162498</v>
      </c>
      <c r="AD25" s="44">
        <f t="shared" si="11"/>
        <v>0.586740833419375</v>
      </c>
      <c r="AF25" s="42"/>
      <c r="AG25" s="49"/>
      <c r="AH25" s="44"/>
    </row>
    <row r="26" spans="1:34" x14ac:dyDescent="0.4">
      <c r="A26" s="1" t="s">
        <v>130</v>
      </c>
      <c r="B26" s="5">
        <v>0.27400000000000002</v>
      </c>
      <c r="C26" s="20">
        <v>1.41</v>
      </c>
      <c r="D26" s="36">
        <v>4.96</v>
      </c>
      <c r="H26" s="36">
        <f t="shared" si="1"/>
        <v>2.9958153707541055</v>
      </c>
      <c r="J26" s="38"/>
      <c r="L26" s="36">
        <f t="shared" si="2"/>
        <v>2.3085957446808512</v>
      </c>
      <c r="N26" s="38"/>
      <c r="P26" s="11" t="s">
        <v>174</v>
      </c>
      <c r="Q26" s="26">
        <v>-8.4540000000000006</v>
      </c>
      <c r="R26">
        <v>11.526999999999999</v>
      </c>
      <c r="S26">
        <v>1.036</v>
      </c>
      <c r="T26" s="27">
        <v>3.9580000000000002</v>
      </c>
      <c r="V26" s="10"/>
      <c r="X26" s="26">
        <v>-8.4559999999999995</v>
      </c>
      <c r="Y26">
        <v>11.497999999999999</v>
      </c>
      <c r="Z26">
        <v>1.077</v>
      </c>
      <c r="AA26" s="43">
        <v>6.3559999999999999</v>
      </c>
      <c r="AB26" s="46">
        <f t="shared" si="9"/>
        <v>7.618332021653929</v>
      </c>
      <c r="AC26" s="43">
        <f t="shared" si="10"/>
        <v>3.1224340425531922</v>
      </c>
      <c r="AD26" s="44">
        <f t="shared" ref="AD26" si="15" xml:space="preserve"> ((SQRT(AB26))^3/(AB26-1)+(SQRT(1/AB26)^3/(1/AB26-1))-2)/6</f>
        <v>0.18707234042553203</v>
      </c>
      <c r="AF26" s="42">
        <v>2.82</v>
      </c>
      <c r="AG26" s="49"/>
      <c r="AH26" s="44">
        <f>3*B26*(AF26-1)/C26</f>
        <v>1.0610212765957447</v>
      </c>
    </row>
    <row r="27" spans="1:34" x14ac:dyDescent="0.4">
      <c r="A27" s="1" t="s">
        <v>131</v>
      </c>
      <c r="B27" s="5">
        <v>0.26200000000000001</v>
      </c>
      <c r="C27" s="20">
        <v>1.39</v>
      </c>
      <c r="D27" s="36">
        <v>5.07</v>
      </c>
      <c r="F27" s="12">
        <v>4.4370000000000003</v>
      </c>
      <c r="H27" s="36">
        <f t="shared" si="1"/>
        <v>2.9587008198878118</v>
      </c>
      <c r="J27" s="38" t="e">
        <f>((N27+SQRT(N27^2-4))/2)^2</f>
        <v>#NUM!</v>
      </c>
      <c r="L27" s="36">
        <f t="shared" si="2"/>
        <v>2.3014532374100725</v>
      </c>
      <c r="N27" s="38">
        <f>3*B27*(F27-1)/C27</f>
        <v>1.9435122302158276</v>
      </c>
      <c r="P27" s="11" t="s">
        <v>172</v>
      </c>
      <c r="Q27" s="26">
        <v>-7.1050000000000004</v>
      </c>
      <c r="R27">
        <v>10.911</v>
      </c>
      <c r="S27">
        <v>1.2589999999999999</v>
      </c>
      <c r="T27" s="27">
        <v>3.4449999999999998</v>
      </c>
      <c r="V27" s="10">
        <v>2.4802399999999998</v>
      </c>
      <c r="X27" s="26">
        <v>-7.1079999999999997</v>
      </c>
      <c r="Y27">
        <v>10.888999999999999</v>
      </c>
      <c r="Z27">
        <v>1.3049999999999999</v>
      </c>
      <c r="AA27" s="43">
        <v>5.7539999999999996</v>
      </c>
      <c r="AB27" s="46">
        <f t="shared" si="9"/>
        <v>5.0276990219299922</v>
      </c>
      <c r="AC27" s="43">
        <f t="shared" si="10"/>
        <v>2.6882330935251799</v>
      </c>
      <c r="AD27" s="44">
        <f t="shared" ref="AD27:AD30" si="16" xml:space="preserve"> ((SQRT(AB27))^3/(AB27-1)+(SQRT(1/AB27)^3/(1/AB27-1))-2)/6</f>
        <v>0.11470551558752999</v>
      </c>
      <c r="AF27" s="42">
        <v>6.3230000000000004</v>
      </c>
      <c r="AG27" s="49">
        <f t="shared" si="13"/>
        <v>6.9153999229692085</v>
      </c>
      <c r="AH27" s="44">
        <f>3*B27*(AF27-1)/C27</f>
        <v>3.0099841726618712</v>
      </c>
    </row>
    <row r="28" spans="1:34" x14ac:dyDescent="0.4">
      <c r="A28" s="1" t="s">
        <v>132</v>
      </c>
      <c r="B28" s="5">
        <v>0.27</v>
      </c>
      <c r="C28" s="20">
        <v>1.38</v>
      </c>
      <c r="D28" s="36">
        <v>4.92</v>
      </c>
      <c r="H28" s="36">
        <f t="shared" si="1"/>
        <v>2.9556677328143475</v>
      </c>
      <c r="J28" s="38"/>
      <c r="L28" s="36">
        <f t="shared" si="2"/>
        <v>2.3008695652173916</v>
      </c>
      <c r="N28" s="38"/>
      <c r="P28" s="11" t="s">
        <v>173</v>
      </c>
      <c r="Q28" s="26">
        <v>-5.7750000000000004</v>
      </c>
      <c r="R28">
        <v>10.949</v>
      </c>
      <c r="S28">
        <v>1.179</v>
      </c>
      <c r="T28" s="27">
        <v>3.637</v>
      </c>
      <c r="V28" s="10"/>
      <c r="X28" s="26">
        <v>-5.7759999999999998</v>
      </c>
      <c r="Y28">
        <v>10.923</v>
      </c>
      <c r="Z28">
        <v>1.222</v>
      </c>
      <c r="AA28" s="43">
        <v>6.0060000000000002</v>
      </c>
      <c r="AB28" s="46">
        <f t="shared" si="9"/>
        <v>6.4792946531588216</v>
      </c>
      <c r="AC28" s="43">
        <f t="shared" si="10"/>
        <v>2.9383043478260875</v>
      </c>
      <c r="AD28" s="44">
        <f t="shared" si="16"/>
        <v>0.1563840579710146</v>
      </c>
      <c r="AF28" s="42">
        <v>6.6079999999999997</v>
      </c>
      <c r="AG28" s="49">
        <f t="shared" si="13"/>
        <v>8.7202990679260441</v>
      </c>
      <c r="AH28" s="44">
        <f>3*B28*(AF28-1)/C28</f>
        <v>3.291652173913044</v>
      </c>
    </row>
    <row r="29" spans="1:34" x14ac:dyDescent="0.4">
      <c r="A29" s="1" t="s">
        <v>109</v>
      </c>
      <c r="B29" s="5">
        <v>0.27200000000000002</v>
      </c>
      <c r="C29" s="20">
        <v>1.41</v>
      </c>
      <c r="D29" s="36">
        <v>4.99</v>
      </c>
      <c r="E29" s="35">
        <v>5.23</v>
      </c>
      <c r="F29" s="12">
        <v>5.1929999999999996</v>
      </c>
      <c r="H29" s="36">
        <f t="shared" si="1"/>
        <v>2.9984687261523426</v>
      </c>
      <c r="I29" s="37">
        <f>((M29+SQRT(M29^2-4))/2)^2</f>
        <v>3.7241891763288364</v>
      </c>
      <c r="J29" s="38">
        <f>((N29+SQRT(N29^2-4))/2)^2</f>
        <v>3.6114267289747048</v>
      </c>
      <c r="L29" s="36">
        <f t="shared" si="2"/>
        <v>2.3091063829787237</v>
      </c>
      <c r="M29" s="37">
        <f>3*B29*(E29-1)/C29</f>
        <v>2.4480000000000004</v>
      </c>
      <c r="N29" s="38">
        <f>3*B29*(F29-1)/C29</f>
        <v>2.4265872340425534</v>
      </c>
      <c r="P29" s="11" t="s">
        <v>173</v>
      </c>
      <c r="Q29" s="26">
        <v>-4.0940000000000003</v>
      </c>
      <c r="R29">
        <v>12.031000000000001</v>
      </c>
      <c r="S29">
        <v>0.83099999999999996</v>
      </c>
      <c r="T29" s="27">
        <v>3.7810000000000001</v>
      </c>
      <c r="V29" s="10"/>
      <c r="X29" s="26">
        <v>-4.0960000000000001</v>
      </c>
      <c r="Y29">
        <v>12.000999999999999</v>
      </c>
      <c r="Z29">
        <v>0.86199999999999999</v>
      </c>
      <c r="AA29" s="43">
        <v>6.173</v>
      </c>
      <c r="AB29" s="46">
        <v>3.13</v>
      </c>
      <c r="AC29" s="43" t="s">
        <v>242</v>
      </c>
      <c r="AD29" s="44">
        <f t="shared" si="16"/>
        <v>5.5735670039939102E-2</v>
      </c>
      <c r="AF29" s="42">
        <v>6.7480000000000002</v>
      </c>
      <c r="AG29" s="49">
        <f t="shared" si="13"/>
        <v>8.9539336478531943</v>
      </c>
      <c r="AH29" s="44">
        <f>3*B29*(AF29-1)/C29</f>
        <v>3.326502127659575</v>
      </c>
    </row>
    <row r="30" spans="1:34" x14ac:dyDescent="0.4">
      <c r="A30" s="1" t="s">
        <v>133</v>
      </c>
      <c r="B30" s="5">
        <v>0.215</v>
      </c>
      <c r="C30" s="20">
        <v>1.54</v>
      </c>
      <c r="D30" s="36">
        <v>6.49</v>
      </c>
      <c r="F30" s="12">
        <v>6.3150000000000004</v>
      </c>
      <c r="H30" s="36">
        <f t="shared" si="1"/>
        <v>2.9479431509361413</v>
      </c>
      <c r="J30" s="38">
        <f>((N30+SQRT(N30^2-4))/2)^2</f>
        <v>2.5657107289747128</v>
      </c>
      <c r="L30" s="36">
        <f t="shared" si="2"/>
        <v>2.2993831168831171</v>
      </c>
      <c r="N30" s="38">
        <f>3*B30*(F30-1)/C30</f>
        <v>2.2260876623376626</v>
      </c>
      <c r="P30" s="11" t="s">
        <v>172</v>
      </c>
      <c r="Q30" s="26">
        <v>-1.2649999999999999</v>
      </c>
      <c r="R30">
        <v>15.292999999999999</v>
      </c>
      <c r="S30">
        <v>0.42899999999999999</v>
      </c>
      <c r="T30" s="27">
        <v>4.0990000000000002</v>
      </c>
      <c r="V30" s="10">
        <v>3.01309</v>
      </c>
      <c r="X30" s="26">
        <v>-1.266</v>
      </c>
      <c r="Y30">
        <v>15.255000000000001</v>
      </c>
      <c r="Z30">
        <v>0.44600000000000001</v>
      </c>
      <c r="AA30" s="43">
        <v>6.49</v>
      </c>
      <c r="AB30" s="46">
        <f t="shared" si="9"/>
        <v>2.9479431509361413</v>
      </c>
      <c r="AC30" s="43">
        <f>3*B30*(AA30-1)/C30</f>
        <v>2.2993831168831171</v>
      </c>
      <c r="AD30" s="44">
        <f t="shared" si="16"/>
        <v>4.9897186147186266E-2</v>
      </c>
      <c r="AF30" s="42">
        <v>6.8849999999999998</v>
      </c>
      <c r="AG30" s="49">
        <f t="shared" si="13"/>
        <v>3.8130901908629715</v>
      </c>
      <c r="AH30" s="44">
        <f>3*B30*(AF30-1)/C30</f>
        <v>2.4648214285714283</v>
      </c>
    </row>
    <row r="31" spans="1:34" x14ac:dyDescent="0.4">
      <c r="A31" s="1" t="s">
        <v>200</v>
      </c>
      <c r="B31" s="5"/>
      <c r="C31" s="20"/>
      <c r="D31" s="36"/>
      <c r="H31" s="36"/>
      <c r="J31" s="38"/>
      <c r="L31" s="36"/>
      <c r="N31" s="38"/>
      <c r="P31" s="11" t="s">
        <v>201</v>
      </c>
      <c r="Q31" s="26">
        <v>-3.03</v>
      </c>
      <c r="R31">
        <v>20.388000000000002</v>
      </c>
      <c r="S31">
        <v>0.29099999999999998</v>
      </c>
      <c r="T31" s="27">
        <v>3.9569999999999999</v>
      </c>
      <c r="V31" s="10"/>
      <c r="X31" s="26">
        <v>-3.0310000000000001</v>
      </c>
      <c r="Y31">
        <v>20.34</v>
      </c>
      <c r="Z31">
        <v>0.30299999999999999</v>
      </c>
      <c r="AA31" s="43">
        <v>6.3289999999999997</v>
      </c>
      <c r="AB31" s="46"/>
      <c r="AC31" s="43"/>
      <c r="AD31" s="44"/>
      <c r="AF31" s="42"/>
      <c r="AG31" s="49"/>
      <c r="AH31" s="44"/>
    </row>
    <row r="32" spans="1:34" x14ac:dyDescent="0.4">
      <c r="A32" s="1" t="s">
        <v>134</v>
      </c>
      <c r="B32" s="5">
        <v>0.34799999999999998</v>
      </c>
      <c r="C32" s="20">
        <v>1.76</v>
      </c>
      <c r="D32" s="36">
        <v>4.84</v>
      </c>
      <c r="H32" s="36">
        <f t="shared" si="1"/>
        <v>2.8358245441806531</v>
      </c>
      <c r="J32" s="38"/>
      <c r="L32" s="36">
        <f t="shared" si="2"/>
        <v>2.2778181818181817</v>
      </c>
      <c r="N32" s="38"/>
      <c r="P32" s="11" t="s">
        <v>177</v>
      </c>
      <c r="Q32" s="26">
        <v>-4.6210000000000004</v>
      </c>
      <c r="R32">
        <v>23.959</v>
      </c>
      <c r="S32">
        <v>0.35299999999999998</v>
      </c>
      <c r="T32" s="27">
        <v>3.5870000000000002</v>
      </c>
      <c r="V32" s="10"/>
      <c r="X32" s="26">
        <v>-4.6230000000000002</v>
      </c>
      <c r="Y32">
        <v>23.911000000000001</v>
      </c>
      <c r="Z32">
        <v>0.36699999999999999</v>
      </c>
      <c r="AA32" s="43">
        <v>5.8979999999999997</v>
      </c>
      <c r="AB32" s="46">
        <v>2</v>
      </c>
      <c r="AC32" s="43" t="s">
        <v>242</v>
      </c>
      <c r="AD32" s="44">
        <f t="shared" ref="AD32" si="17" xml:space="preserve"> ((SQRT(AB32))^3/(AB32-1)+(SQRT(1/AB32)^3/(1/AB32-1))-2)/6</f>
        <v>2.0220057259940472E-2</v>
      </c>
      <c r="AF32" s="42">
        <v>6.3810000000000002</v>
      </c>
      <c r="AG32" s="49">
        <f t="shared" si="13"/>
        <v>8.0642947492824746</v>
      </c>
      <c r="AH32" s="44">
        <f>3*B32*(AF32-1)/C32</f>
        <v>3.1919113636363639</v>
      </c>
    </row>
    <row r="33" spans="1:34" x14ac:dyDescent="0.4">
      <c r="A33" s="1" t="s">
        <v>233</v>
      </c>
      <c r="B33" s="5"/>
      <c r="C33" s="20"/>
      <c r="D33" s="36"/>
      <c r="H33" s="36"/>
      <c r="J33" s="38"/>
      <c r="L33" s="36"/>
      <c r="N33" s="38"/>
      <c r="P33" s="11" t="s">
        <v>194</v>
      </c>
      <c r="Q33" s="26">
        <v>-4.6509999999999998</v>
      </c>
      <c r="R33">
        <v>22.611999999999998</v>
      </c>
      <c r="S33">
        <v>0.41</v>
      </c>
      <c r="T33" s="27">
        <v>3.085</v>
      </c>
      <c r="V33" s="10"/>
      <c r="X33" s="26">
        <v>-4.6529999999999996</v>
      </c>
      <c r="Y33">
        <v>22.576000000000001</v>
      </c>
      <c r="Z33">
        <v>0.43</v>
      </c>
      <c r="AA33" s="43">
        <v>5.3330000000000002</v>
      </c>
      <c r="AB33" s="46"/>
      <c r="AC33" s="43"/>
      <c r="AD33" s="44"/>
      <c r="AF33" s="42"/>
      <c r="AG33" s="49"/>
      <c r="AH33" s="44"/>
    </row>
    <row r="34" spans="1:34" x14ac:dyDescent="0.4">
      <c r="A34" s="1" t="s">
        <v>234</v>
      </c>
      <c r="B34" s="5"/>
      <c r="C34" s="20"/>
      <c r="D34" s="36"/>
      <c r="H34" s="36"/>
      <c r="J34" s="38"/>
      <c r="L34" s="36"/>
      <c r="N34" s="38"/>
      <c r="P34" s="11" t="s">
        <v>235</v>
      </c>
      <c r="Q34" s="26">
        <v>-3.4830000000000001</v>
      </c>
      <c r="R34">
        <v>29.824000000000002</v>
      </c>
      <c r="S34">
        <v>0.28399999999999997</v>
      </c>
      <c r="T34" s="27">
        <v>3.3039999999999998</v>
      </c>
      <c r="V34" s="10"/>
      <c r="X34" s="26">
        <v>-3.484</v>
      </c>
      <c r="Y34">
        <v>29.771999999999998</v>
      </c>
      <c r="Z34">
        <v>0.29499999999999998</v>
      </c>
      <c r="AA34" s="43">
        <v>5.5750000000000002</v>
      </c>
      <c r="AB34" s="46"/>
      <c r="AC34" s="43"/>
      <c r="AD34" s="44"/>
      <c r="AF34" s="42"/>
      <c r="AG34" s="49"/>
      <c r="AH34" s="44"/>
    </row>
    <row r="35" spans="1:34" x14ac:dyDescent="0.4">
      <c r="A35" s="1" t="s">
        <v>236</v>
      </c>
      <c r="B35" s="5"/>
      <c r="C35" s="20"/>
      <c r="D35" s="36"/>
      <c r="H35" s="36"/>
      <c r="J35" s="38"/>
      <c r="L35" s="36"/>
      <c r="N35" s="38"/>
      <c r="P35" s="11" t="s">
        <v>201</v>
      </c>
      <c r="Q35" s="26">
        <v>-1.629</v>
      </c>
      <c r="R35">
        <v>40.506999999999998</v>
      </c>
      <c r="S35">
        <v>0.13500000000000001</v>
      </c>
      <c r="T35" s="27">
        <v>3.6619999999999999</v>
      </c>
      <c r="V35" s="10"/>
      <c r="X35" s="26">
        <v>-1.63</v>
      </c>
      <c r="Y35">
        <v>40.424999999999997</v>
      </c>
      <c r="Z35">
        <v>0.14000000000000001</v>
      </c>
      <c r="AA35" s="43">
        <v>5.9790000000000001</v>
      </c>
      <c r="AB35" s="46"/>
      <c r="AC35" s="43"/>
      <c r="AD35" s="44"/>
      <c r="AF35" s="42"/>
      <c r="AG35" s="49"/>
      <c r="AH35" s="44"/>
    </row>
    <row r="36" spans="1:34" x14ac:dyDescent="0.4">
      <c r="A36" s="1" t="s">
        <v>135</v>
      </c>
      <c r="B36" s="5">
        <v>0.65800000000000003</v>
      </c>
      <c r="C36" s="20">
        <v>2.75</v>
      </c>
      <c r="D36" s="36">
        <v>4.2</v>
      </c>
      <c r="E36" s="35">
        <v>4.07</v>
      </c>
      <c r="F36" s="12">
        <v>4.4320000000000004</v>
      </c>
      <c r="H36" s="36">
        <f t="shared" si="1"/>
        <v>2.9356527884894152</v>
      </c>
      <c r="I36" s="37">
        <f>((M36+SQRT(M36^2-4))/2)^2</f>
        <v>2.4477659042335742</v>
      </c>
      <c r="J36" s="38">
        <f>((N36+SQRT(N36^2-4))/2)^2</f>
        <v>3.8063710305876031</v>
      </c>
      <c r="L36" s="36">
        <f t="shared" si="2"/>
        <v>2.2970181818181818</v>
      </c>
      <c r="M36" s="37">
        <f>3*B36*(E36-1)/C36</f>
        <v>2.2037018181818184</v>
      </c>
      <c r="N36" s="38">
        <f>3*B36*(F36-1)/C36</f>
        <v>2.4635520000000004</v>
      </c>
      <c r="P36" s="11" t="s">
        <v>174</v>
      </c>
      <c r="Q36" s="26">
        <v>-0.96199999999999997</v>
      </c>
      <c r="R36">
        <v>91.26</v>
      </c>
      <c r="S36">
        <v>1.7000000000000001E-2</v>
      </c>
      <c r="T36" s="27">
        <v>2.661</v>
      </c>
      <c r="V36" s="10"/>
      <c r="X36" s="26">
        <v>-0.96199999999999997</v>
      </c>
      <c r="Y36">
        <v>91.147999999999996</v>
      </c>
      <c r="Z36">
        <v>1.7999999999999999E-2</v>
      </c>
      <c r="AA36" s="43">
        <v>4.8540000000000001</v>
      </c>
      <c r="AB36" s="46">
        <f t="shared" ref="AB36:AB37" si="18">((AC36+SQRT(AC36^2-4))/2)^2</f>
        <v>5.470566890683207</v>
      </c>
      <c r="AC36" s="43">
        <f t="shared" ref="AC36:AC45" si="19">3*B36*(AA36-1)/C36</f>
        <v>2.7664712727272733</v>
      </c>
      <c r="AD36" s="44">
        <f t="shared" ref="AD36:AD37" si="20" xml:space="preserve"> ((SQRT(AB36))^3/(AB36-1)+(SQRT(1/AB36)^3/(1/AB36-1))-2)/6</f>
        <v>0.12774521212121223</v>
      </c>
      <c r="AF36" s="42">
        <v>5.5190000000000001</v>
      </c>
      <c r="AG36" s="49">
        <f t="shared" ref="AG36" si="21">((AH36+SQRT(AH36^2-4))/2)^2</f>
        <v>8.4033706837950302</v>
      </c>
      <c r="AH36" s="44">
        <f>3*B36*(AF36-1)/C36</f>
        <v>3.2438203636363641</v>
      </c>
    </row>
    <row r="37" spans="1:34" x14ac:dyDescent="0.4">
      <c r="A37" s="1" t="s">
        <v>202</v>
      </c>
      <c r="B37" s="5">
        <f>(-X37/(12*PI()*Z37*C37))^(1/2)</f>
        <v>0.50382962376161233</v>
      </c>
      <c r="C37" s="20">
        <v>2.3780000000000001</v>
      </c>
      <c r="D37" s="36"/>
      <c r="H37" s="36"/>
      <c r="I37" s="37"/>
      <c r="J37" s="38"/>
      <c r="L37" s="36"/>
      <c r="M37" s="37"/>
      <c r="N37" s="38"/>
      <c r="P37" s="11" t="s">
        <v>203</v>
      </c>
      <c r="Q37" s="26">
        <v>-1.6830000000000001</v>
      </c>
      <c r="R37">
        <v>54.749000000000002</v>
      </c>
      <c r="S37">
        <v>4.4999999999999998E-2</v>
      </c>
      <c r="T37" s="27">
        <v>5.3410000000000002</v>
      </c>
      <c r="V37" s="10"/>
      <c r="X37" s="26">
        <v>-1.6839999999999999</v>
      </c>
      <c r="Y37">
        <v>54.683999999999997</v>
      </c>
      <c r="Z37">
        <v>7.3999999999999996E-2</v>
      </c>
      <c r="AA37" s="43">
        <v>4.6100000000000003</v>
      </c>
      <c r="AB37" s="46">
        <f t="shared" si="18"/>
        <v>2.9229012813568795</v>
      </c>
      <c r="AC37" s="43">
        <f t="shared" si="19"/>
        <v>2.2945646868537688</v>
      </c>
      <c r="AD37" s="44">
        <f t="shared" si="20"/>
        <v>4.9094114475628059E-2</v>
      </c>
      <c r="AF37" s="42"/>
      <c r="AG37" s="49"/>
      <c r="AH37" s="44"/>
    </row>
    <row r="38" spans="1:34" x14ac:dyDescent="0.4">
      <c r="A38" s="1" t="s">
        <v>136</v>
      </c>
      <c r="B38" s="5">
        <v>0.47</v>
      </c>
      <c r="C38" s="20">
        <v>1.99</v>
      </c>
      <c r="D38" s="36"/>
      <c r="H38" s="36"/>
      <c r="J38" s="38"/>
      <c r="L38" s="36"/>
      <c r="N38" s="38"/>
      <c r="P38" s="11" t="s">
        <v>172</v>
      </c>
      <c r="Q38" s="26">
        <v>-6.4640000000000004</v>
      </c>
      <c r="R38">
        <v>32.921999999999997</v>
      </c>
      <c r="S38">
        <v>0.245</v>
      </c>
      <c r="T38" s="27">
        <v>2.0310000000000001</v>
      </c>
      <c r="V38" s="10">
        <v>3.5339100000000001</v>
      </c>
      <c r="X38" s="26">
        <v>-6.4649999999999999</v>
      </c>
      <c r="Y38">
        <v>32.893000000000001</v>
      </c>
      <c r="Z38">
        <v>0.252</v>
      </c>
      <c r="AA38" s="43">
        <v>4.1689999999999996</v>
      </c>
      <c r="AB38" s="46">
        <f t="shared" ref="AB38" si="22">((AC38+SQRT(AC38^2-4))/2)^2</f>
        <v>2.6666993878854752</v>
      </c>
      <c r="AC38" s="43">
        <f t="shared" si="19"/>
        <v>2.245371859296482</v>
      </c>
      <c r="AD38" s="44">
        <f t="shared" ref="AD38" si="23" xml:space="preserve"> ((SQRT(AB38))^3/(AB38-1)+(SQRT(1/AB38)^3/(1/AB38-1))-2)/6</f>
        <v>4.0895309882746998E-2</v>
      </c>
      <c r="AF38" s="42">
        <v>4.9640000000000004</v>
      </c>
      <c r="AG38" s="49">
        <f t="shared" ref="AG38:AG48" si="24">((AH38+SQRT(AH38^2-4))/2)^2</f>
        <v>5.7135676318810278</v>
      </c>
      <c r="AH38" s="44">
        <f>3*B38*(AF38-1)/C38</f>
        <v>2.8086633165829147</v>
      </c>
    </row>
    <row r="39" spans="1:34" x14ac:dyDescent="0.4">
      <c r="A39" s="1" t="s">
        <v>137</v>
      </c>
      <c r="B39" s="5">
        <v>0.39500000000000002</v>
      </c>
      <c r="C39" s="20">
        <v>1.77</v>
      </c>
      <c r="D39" s="36">
        <v>4.43</v>
      </c>
      <c r="F39" s="12">
        <v>3.2290000000000001</v>
      </c>
      <c r="H39" s="36">
        <f>((L39+SQRT(L39^2-4))/2)^2</f>
        <v>2.9322109887560295</v>
      </c>
      <c r="J39" s="38" t="e">
        <f>((N39+SQRT(N39^2-4))/2)^2</f>
        <v>#NUM!</v>
      </c>
      <c r="L39" s="36">
        <f>3*B39*(D39-1)/C39</f>
        <v>2.2963559322033897</v>
      </c>
      <c r="N39" s="38">
        <f>3*B39*(F39-1)/C39</f>
        <v>1.4922966101694917</v>
      </c>
      <c r="P39" s="11" t="s">
        <v>172</v>
      </c>
      <c r="Q39" s="26">
        <v>-8.5459999999999994</v>
      </c>
      <c r="R39">
        <v>23.550999999999998</v>
      </c>
      <c r="S39">
        <v>0.56999999999999995</v>
      </c>
      <c r="T39" s="27">
        <v>2.2959999999999998</v>
      </c>
      <c r="V39" s="10">
        <v>3.1914699999999998</v>
      </c>
      <c r="X39" s="26">
        <v>-8.5470000000000006</v>
      </c>
      <c r="Y39">
        <v>23.526</v>
      </c>
      <c r="Z39">
        <v>0.58699999999999997</v>
      </c>
      <c r="AA39" s="43">
        <v>4.46</v>
      </c>
      <c r="AB39" s="46">
        <f t="shared" ref="AB39:AB48" si="25">((AC39+SQRT(AC39^2-4))/2)^2</f>
        <v>3.036579510439676</v>
      </c>
      <c r="AC39" s="43">
        <f t="shared" si="19"/>
        <v>2.316440677966102</v>
      </c>
      <c r="AD39" s="44">
        <f t="shared" ref="AD39" si="26" xml:space="preserve"> ((SQRT(AB39))^3/(AB39-1)+(SQRT(1/AB39)^3/(1/AB39-1))-2)/6</f>
        <v>5.274011299435033E-2</v>
      </c>
      <c r="AF39" s="42">
        <v>5.2039999999999997</v>
      </c>
      <c r="AG39" s="49">
        <f t="shared" si="24"/>
        <v>5.7476650750278822</v>
      </c>
      <c r="AH39" s="44">
        <f>3*B39*(AF39-1)/C39</f>
        <v>2.8145423728813559</v>
      </c>
    </row>
    <row r="40" spans="1:34" x14ac:dyDescent="0.4">
      <c r="A40" s="1" t="s">
        <v>138</v>
      </c>
      <c r="B40" s="5">
        <v>0.33600000000000002</v>
      </c>
      <c r="C40" s="20">
        <v>1.63</v>
      </c>
      <c r="D40" s="36">
        <v>4.72</v>
      </c>
      <c r="H40" s="36">
        <f>((L40+SQRT(L40^2-4))/2)^2</f>
        <v>2.953571900821677</v>
      </c>
      <c r="J40" s="38"/>
      <c r="L40" s="36">
        <f>3*B40*(D40-1)/C40</f>
        <v>2.3004662576687118</v>
      </c>
      <c r="N40" s="38"/>
      <c r="P40" s="11" t="s">
        <v>174</v>
      </c>
      <c r="Q40" s="26">
        <v>-10.092000000000001</v>
      </c>
      <c r="R40">
        <v>18.355</v>
      </c>
      <c r="S40">
        <v>1.0469999999999999</v>
      </c>
      <c r="T40" s="27">
        <v>2.7519999999999998</v>
      </c>
      <c r="V40" s="10"/>
      <c r="X40" s="26">
        <v>-10.093999999999999</v>
      </c>
      <c r="Y40">
        <v>18.331</v>
      </c>
      <c r="Z40">
        <v>1.0820000000000001</v>
      </c>
      <c r="AA40" s="43">
        <v>4.96</v>
      </c>
      <c r="AB40" s="46">
        <f t="shared" si="25"/>
        <v>3.7288509522156765</v>
      </c>
      <c r="AC40" s="43">
        <f t="shared" si="19"/>
        <v>2.4488834355828222</v>
      </c>
      <c r="AD40" s="44">
        <f t="shared" ref="AD40:AD42" si="27" xml:space="preserve"> ((SQRT(AB40))^3/(AB40-1)+(SQRT(1/AB40)^3/(1/AB40-1))-2)/6</f>
        <v>7.4813905930470367E-2</v>
      </c>
      <c r="AF40" s="42">
        <v>5.6189999999999998</v>
      </c>
      <c r="AG40" s="49">
        <f t="shared" si="24"/>
        <v>5.9922076536442299</v>
      </c>
      <c r="AH40" s="44">
        <f>3*B40*(AF40-1)/C40</f>
        <v>2.8564122699386507</v>
      </c>
    </row>
    <row r="41" spans="1:34" x14ac:dyDescent="0.4">
      <c r="A41" s="1" t="s">
        <v>139</v>
      </c>
      <c r="B41" s="5">
        <v>0.26500000000000001</v>
      </c>
      <c r="C41" s="20">
        <v>1.55</v>
      </c>
      <c r="D41" s="36">
        <v>5.49</v>
      </c>
      <c r="F41" s="12">
        <v>4.5490000000000004</v>
      </c>
      <c r="H41" s="36">
        <f>((L41+SQRT(L41^2-4))/2)^2</f>
        <v>2.9664032596978309</v>
      </c>
      <c r="J41" s="38" t="e">
        <f>((N41+SQRT(N41^2-4))/2)^2</f>
        <v>#NUM!</v>
      </c>
      <c r="L41" s="36">
        <f>3*B41*(D41-1)/C41</f>
        <v>2.3029354838709679</v>
      </c>
      <c r="N41" s="38">
        <f>3*B41*(F41-1)/C41</f>
        <v>1.820293548387097</v>
      </c>
      <c r="P41" s="11" t="s">
        <v>174</v>
      </c>
      <c r="Q41" s="26">
        <v>-10.845000000000001</v>
      </c>
      <c r="R41">
        <v>15.941000000000001</v>
      </c>
      <c r="S41">
        <v>1.5780000000000001</v>
      </c>
      <c r="T41" s="27">
        <v>3.2</v>
      </c>
      <c r="V41" s="10"/>
      <c r="X41" s="26">
        <v>-10.848000000000001</v>
      </c>
      <c r="Y41">
        <v>15.923999999999999</v>
      </c>
      <c r="Z41">
        <v>1.635</v>
      </c>
      <c r="AA41" s="43">
        <v>5.4560000000000004</v>
      </c>
      <c r="AB41" s="46">
        <f t="shared" si="25"/>
        <v>2.8757615250732638</v>
      </c>
      <c r="AC41" s="43">
        <f t="shared" si="19"/>
        <v>2.2854967741935486</v>
      </c>
      <c r="AD41" s="44">
        <f t="shared" si="27"/>
        <v>4.7582795698924686E-2</v>
      </c>
      <c r="AF41" s="42">
        <v>6.02</v>
      </c>
      <c r="AG41" s="49">
        <f t="shared" si="24"/>
        <v>4.4023086040325312</v>
      </c>
      <c r="AH41" s="44">
        <f>3*B41*(AF41-1)/C41</f>
        <v>2.5747741935483868</v>
      </c>
    </row>
    <row r="42" spans="1:34" x14ac:dyDescent="0.4">
      <c r="A42" s="1" t="s">
        <v>204</v>
      </c>
      <c r="B42" s="5">
        <f>(-X42/(12*PI()*Z42*C42))^(1/2)</f>
        <v>0.31440519767406744</v>
      </c>
      <c r="C42" s="20">
        <v>1.5028630000000001</v>
      </c>
      <c r="D42" s="36"/>
      <c r="H42" s="36"/>
      <c r="J42" s="38"/>
      <c r="L42" s="36"/>
      <c r="N42" s="38"/>
      <c r="P42" s="11" t="s">
        <v>197</v>
      </c>
      <c r="Q42" s="26">
        <v>-10.356999999999999</v>
      </c>
      <c r="R42">
        <v>14.621</v>
      </c>
      <c r="S42">
        <v>1.784</v>
      </c>
      <c r="T42" s="27">
        <v>3.39</v>
      </c>
      <c r="V42" s="10">
        <v>2.7253599999999998</v>
      </c>
      <c r="X42" s="26">
        <v>-10.361000000000001</v>
      </c>
      <c r="Y42">
        <v>14.595000000000001</v>
      </c>
      <c r="Z42">
        <v>1.85</v>
      </c>
      <c r="AA42" s="43">
        <v>5.6740000000000004</v>
      </c>
      <c r="AB42" s="46">
        <f t="shared" ref="AB42" si="28">((AC42+SQRT(AC42^2-4))/2)^2</f>
        <v>6.450157220103736</v>
      </c>
      <c r="AC42" s="43">
        <f t="shared" si="19"/>
        <v>2.9334607890311855</v>
      </c>
      <c r="AD42" s="44">
        <f t="shared" si="27"/>
        <v>0.15557679817186423</v>
      </c>
      <c r="AF42" s="42"/>
      <c r="AG42" s="49"/>
      <c r="AH42" s="44"/>
    </row>
    <row r="43" spans="1:34" x14ac:dyDescent="0.4">
      <c r="A43" s="1" t="s">
        <v>140</v>
      </c>
      <c r="B43" s="5">
        <v>0.245</v>
      </c>
      <c r="C43" s="20">
        <v>1.48</v>
      </c>
      <c r="D43" s="36">
        <v>5.63</v>
      </c>
      <c r="H43" s="36">
        <f>((L43+SQRT(L43^2-4))/2)^2</f>
        <v>2.9478131863820023</v>
      </c>
      <c r="J43" s="38"/>
      <c r="L43" s="36">
        <f>3*B43*(D43-1)/C43</f>
        <v>2.299358108108108</v>
      </c>
      <c r="N43" s="38"/>
      <c r="P43" s="11" t="s">
        <v>172</v>
      </c>
      <c r="Q43" s="26">
        <v>-9.27</v>
      </c>
      <c r="R43">
        <v>13.964</v>
      </c>
      <c r="S43">
        <v>1.843</v>
      </c>
      <c r="T43" s="27">
        <v>3.7130000000000001</v>
      </c>
      <c r="V43" s="10">
        <v>2.6724700000000001</v>
      </c>
      <c r="X43" s="26">
        <v>-9.2739999999999991</v>
      </c>
      <c r="Y43">
        <v>13935</v>
      </c>
      <c r="Z43">
        <v>1.9139999999999999</v>
      </c>
      <c r="AA43" s="43">
        <v>6.0380000000000003</v>
      </c>
      <c r="AB43" s="46">
        <f t="shared" si="25"/>
        <v>4.0105608852003209</v>
      </c>
      <c r="AC43" s="43">
        <f t="shared" si="19"/>
        <v>2.5019797297297299</v>
      </c>
      <c r="AD43" s="44">
        <f t="shared" ref="AD43:AD44" si="29" xml:space="preserve"> ((SQRT(AB43))^3/(AB43-1)+(SQRT(1/AB43)^3/(1/AB43-1))-2)/6</f>
        <v>8.3663288288288243E-2</v>
      </c>
      <c r="AF43" s="42">
        <v>6.4859999999999998</v>
      </c>
      <c r="AG43" s="49">
        <f t="shared" si="24"/>
        <v>5.2315689154786122</v>
      </c>
      <c r="AH43" s="44">
        <f>3*B43*(AF43-1)/C43</f>
        <v>2.7244662162162161</v>
      </c>
    </row>
    <row r="44" spans="1:34" x14ac:dyDescent="0.4">
      <c r="A44" s="1" t="s">
        <v>163</v>
      </c>
      <c r="B44" s="5">
        <f>(-X44/(12*PI()*Z44*C44))^(1/2)</f>
        <v>0.29016314280288524</v>
      </c>
      <c r="C44" s="20">
        <v>1.486988</v>
      </c>
      <c r="D44" s="36"/>
      <c r="F44" s="12">
        <v>5.665</v>
      </c>
      <c r="H44" s="36"/>
      <c r="J44" s="38"/>
      <c r="L44" s="36"/>
      <c r="N44" s="38"/>
      <c r="P44" s="11" t="s">
        <v>173</v>
      </c>
      <c r="Q44" s="26">
        <v>-7.34</v>
      </c>
      <c r="R44">
        <v>14.3</v>
      </c>
      <c r="S44">
        <v>1.496</v>
      </c>
      <c r="T44" s="27">
        <v>3.9740000000000002</v>
      </c>
      <c r="V44" s="10"/>
      <c r="X44" s="26">
        <v>-7.3440000000000003</v>
      </c>
      <c r="Y44">
        <v>14.266999999999999</v>
      </c>
      <c r="Z44">
        <v>1.556</v>
      </c>
      <c r="AA44" s="43">
        <v>6.3380000000000001</v>
      </c>
      <c r="AB44" s="46">
        <f t="shared" ref="AB44" si="30">((AC44+SQRT(AC44^2-4))/2)^2</f>
        <v>7.6339377918181199</v>
      </c>
      <c r="AC44" s="43">
        <f t="shared" si="19"/>
        <v>3.124889083735312</v>
      </c>
      <c r="AD44" s="44">
        <f t="shared" si="29"/>
        <v>0.18748151395588528</v>
      </c>
      <c r="AF44" s="42">
        <v>6.7279999999999998</v>
      </c>
      <c r="AG44" s="49"/>
      <c r="AH44" s="44"/>
    </row>
    <row r="45" spans="1:34" x14ac:dyDescent="0.4">
      <c r="A45" s="1" t="s">
        <v>141</v>
      </c>
      <c r="B45" s="5">
        <v>0.23699999999999999</v>
      </c>
      <c r="C45" s="20">
        <v>1.52</v>
      </c>
      <c r="D45" s="36">
        <v>5.91</v>
      </c>
      <c r="F45" s="12">
        <v>5.4219999999999997</v>
      </c>
      <c r="H45" s="36">
        <f t="shared" ref="H45:H56" si="31">((L45+SQRT(L45^2-4))/2)^2</f>
        <v>2.9340880619479717</v>
      </c>
      <c r="J45" s="38">
        <f t="shared" ref="J45:J54" si="32">((N45+SQRT(N45^2-4))/2)^2</f>
        <v>1.6850125798097029</v>
      </c>
      <c r="L45" s="36">
        <f t="shared" ref="L45:L56" si="33">3*B45*(D45-1)/C45</f>
        <v>2.2967171052631579</v>
      </c>
      <c r="N45" s="38">
        <f t="shared" ref="N45:N54" si="34">3*B45*(F45-1)/C45</f>
        <v>2.0684486842105261</v>
      </c>
      <c r="P45" s="11" t="s">
        <v>173</v>
      </c>
      <c r="Q45" s="26">
        <v>-5.1790000000000003</v>
      </c>
      <c r="R45">
        <v>15.522</v>
      </c>
      <c r="S45">
        <v>0.97399999999999998</v>
      </c>
      <c r="T45" s="27">
        <v>4.2569999999999997</v>
      </c>
      <c r="V45" s="10"/>
      <c r="X45" s="26">
        <v>-5.1820000000000004</v>
      </c>
      <c r="Y45">
        <v>15.483000000000001</v>
      </c>
      <c r="Z45">
        <v>1.0149999999999999</v>
      </c>
      <c r="AA45" s="43">
        <v>6.6589999999999998</v>
      </c>
      <c r="AB45" s="46">
        <f t="shared" si="25"/>
        <v>4.798594277187302</v>
      </c>
      <c r="AC45" s="43">
        <f t="shared" si="19"/>
        <v>2.647071710526316</v>
      </c>
      <c r="AD45" s="44">
        <f t="shared" ref="AD45" si="35" xml:space="preserve"> ((SQRT(AB45))^3/(AB45-1)+(SQRT(1/AB45)^3/(1/AB45-1))-2)/6</f>
        <v>0.10784528508771925</v>
      </c>
      <c r="AF45" s="42">
        <v>6.9509999999999996</v>
      </c>
      <c r="AG45" s="49">
        <f t="shared" si="24"/>
        <v>5.5691957991076153</v>
      </c>
      <c r="AH45" s="44">
        <f>3*B45*(AF45-1)/C45</f>
        <v>2.7836585526315782</v>
      </c>
    </row>
    <row r="46" spans="1:34" x14ac:dyDescent="0.4">
      <c r="A46" s="1" t="s">
        <v>116</v>
      </c>
      <c r="B46" s="5">
        <v>0.26900000000000002</v>
      </c>
      <c r="C46" s="20">
        <v>1.6</v>
      </c>
      <c r="D46" s="36">
        <v>5.55</v>
      </c>
      <c r="E46" s="35">
        <v>5.86</v>
      </c>
      <c r="F46" s="12">
        <v>6.0709999999999997</v>
      </c>
      <c r="H46" s="36">
        <f t="shared" si="31"/>
        <v>2.9246765439874713</v>
      </c>
      <c r="I46" s="37">
        <f>((M46+SQRT(M46^2-4))/2)^2</f>
        <v>3.741408848048414</v>
      </c>
      <c r="J46" s="38">
        <f t="shared" si="32"/>
        <v>4.3097222414125342</v>
      </c>
      <c r="L46" s="36">
        <f t="shared" si="33"/>
        <v>2.2949062499999999</v>
      </c>
      <c r="M46" s="37">
        <f>3*B46*(E46-1)/C46</f>
        <v>2.4512624999999999</v>
      </c>
      <c r="N46" s="38">
        <f t="shared" si="34"/>
        <v>2.557685625</v>
      </c>
      <c r="P46" s="11" t="s">
        <v>173</v>
      </c>
      <c r="Q46" s="26">
        <v>-2.8250000000000002</v>
      </c>
      <c r="R46">
        <v>18.103000000000002</v>
      </c>
      <c r="S46">
        <v>0.52400000000000002</v>
      </c>
      <c r="T46" s="27">
        <v>4.4649999999999999</v>
      </c>
      <c r="V46" s="10"/>
      <c r="X46" s="26">
        <v>-2.827</v>
      </c>
      <c r="Y46">
        <v>18.052</v>
      </c>
      <c r="Z46">
        <v>0.54700000000000004</v>
      </c>
      <c r="AA46" s="43">
        <v>6.9160000000000004</v>
      </c>
      <c r="AB46" s="46">
        <v>2.73</v>
      </c>
      <c r="AC46" s="43" t="s">
        <v>246</v>
      </c>
      <c r="AD46" s="44">
        <f t="shared" ref="AD46:AD48" si="36" xml:space="preserve"> ((SQRT(AB46))^3/(AB46-1)+(SQRT(1/AB46)^3/(1/AB46-1))-2)/6</f>
        <v>4.2916449475772112E-2</v>
      </c>
      <c r="AF46" s="42">
        <v>7.1890000000000001</v>
      </c>
      <c r="AG46" s="49">
        <f t="shared" si="24"/>
        <v>7.6128859563570401</v>
      </c>
      <c r="AH46" s="44">
        <f>3*B46*(AF46-1)/C46</f>
        <v>3.1215768749999997</v>
      </c>
    </row>
    <row r="47" spans="1:34" x14ac:dyDescent="0.4">
      <c r="A47" s="1" t="s">
        <v>142</v>
      </c>
      <c r="B47" s="5">
        <v>0.214</v>
      </c>
      <c r="C47" s="20">
        <v>1.73</v>
      </c>
      <c r="D47" s="36">
        <v>7.19</v>
      </c>
      <c r="F47" s="12">
        <v>5.7610000000000001</v>
      </c>
      <c r="H47" s="36">
        <f t="shared" si="31"/>
        <v>2.9360689915208353</v>
      </c>
      <c r="J47" s="38" t="e">
        <f t="shared" si="32"/>
        <v>#NUM!</v>
      </c>
      <c r="L47" s="36">
        <f t="shared" si="33"/>
        <v>2.2970982658959542</v>
      </c>
      <c r="N47" s="38">
        <f t="shared" si="34"/>
        <v>1.7667988439306359</v>
      </c>
      <c r="P47" s="11" t="s">
        <v>172</v>
      </c>
      <c r="Q47" s="26">
        <v>-0.90700000000000003</v>
      </c>
      <c r="R47">
        <v>23.135000000000002</v>
      </c>
      <c r="S47">
        <v>0.248</v>
      </c>
      <c r="T47" s="27">
        <v>4.83</v>
      </c>
      <c r="V47" s="10">
        <v>3.44129</v>
      </c>
      <c r="X47" s="26">
        <v>-0.90800000000000003</v>
      </c>
      <c r="Y47">
        <v>23.056999999999999</v>
      </c>
      <c r="Z47">
        <v>0.25900000000000001</v>
      </c>
      <c r="AA47" s="43">
        <v>7.37</v>
      </c>
      <c r="AB47" s="46">
        <f t="shared" si="25"/>
        <v>3.2834460034129589</v>
      </c>
      <c r="AC47" s="43">
        <f>3*B47*(AA47-1)/C47</f>
        <v>2.3638959537572255</v>
      </c>
      <c r="AD47" s="44">
        <f t="shared" si="36"/>
        <v>6.0649325626204176E-2</v>
      </c>
      <c r="AF47" s="42">
        <v>7.6390000000000002</v>
      </c>
      <c r="AG47" s="49">
        <f t="shared" si="24"/>
        <v>3.8072675087967802</v>
      </c>
      <c r="AH47" s="44">
        <f>3*B47*(AF47-1)/C47</f>
        <v>2.4637213872832371</v>
      </c>
    </row>
    <row r="48" spans="1:34" x14ac:dyDescent="0.4">
      <c r="A48" s="1" t="s">
        <v>143</v>
      </c>
      <c r="B48" s="5">
        <v>0.36</v>
      </c>
      <c r="C48" s="20">
        <v>1.84</v>
      </c>
      <c r="D48" s="36">
        <v>4.92</v>
      </c>
      <c r="F48" s="12">
        <v>6.077</v>
      </c>
      <c r="H48" s="36">
        <f t="shared" si="31"/>
        <v>2.9556677328143444</v>
      </c>
      <c r="J48" s="38">
        <f t="shared" si="32"/>
        <v>6.7317199902806895</v>
      </c>
      <c r="L48" s="36">
        <f t="shared" si="33"/>
        <v>2.3008695652173912</v>
      </c>
      <c r="N48" s="38">
        <f t="shared" si="34"/>
        <v>2.9799782608695655</v>
      </c>
      <c r="P48" s="11" t="s">
        <v>173</v>
      </c>
      <c r="Q48" s="26">
        <v>-2.7229999999999999</v>
      </c>
      <c r="R48">
        <v>27.579000000000001</v>
      </c>
      <c r="S48">
        <v>0.21299999999999999</v>
      </c>
      <c r="T48" s="27">
        <v>3.8929999999999998</v>
      </c>
      <c r="V48" s="10"/>
      <c r="X48" s="26">
        <v>-2.7240000000000002</v>
      </c>
      <c r="Y48">
        <v>27.518999999999998</v>
      </c>
      <c r="Z48">
        <v>0.221</v>
      </c>
      <c r="AA48" s="43">
        <v>6.2380000000000004</v>
      </c>
      <c r="AB48" s="46">
        <f t="shared" si="25"/>
        <v>7.3157247191719472</v>
      </c>
      <c r="AC48" s="43">
        <f>3*B48*(AA48-1)/C48</f>
        <v>3.0744782608695655</v>
      </c>
      <c r="AD48" s="44">
        <f t="shared" si="36"/>
        <v>0.1790797101449276</v>
      </c>
      <c r="AF48" s="42">
        <v>6.62</v>
      </c>
      <c r="AG48" s="49">
        <f t="shared" si="24"/>
        <v>8.7673332371010559</v>
      </c>
      <c r="AH48" s="44">
        <f>3*B48*(AF48-1)/C48</f>
        <v>3.298695652173913</v>
      </c>
    </row>
    <row r="49" spans="1:34" x14ac:dyDescent="0.4">
      <c r="A49" s="1" t="s">
        <v>205</v>
      </c>
      <c r="B49" s="5"/>
      <c r="C49" s="20"/>
      <c r="D49" s="36"/>
      <c r="H49" s="36"/>
      <c r="J49" s="38"/>
      <c r="L49" s="36"/>
      <c r="N49" s="38"/>
      <c r="P49" s="11" t="s">
        <v>206</v>
      </c>
      <c r="Q49" s="26">
        <v>-4.0090000000000003</v>
      </c>
      <c r="R49">
        <v>36.914999999999999</v>
      </c>
      <c r="S49">
        <v>0.216</v>
      </c>
      <c r="T49" s="27">
        <v>3.6739999999999999</v>
      </c>
      <c r="V49" s="10"/>
      <c r="X49" s="26">
        <v>-4.01</v>
      </c>
      <c r="Y49">
        <v>36.840000000000003</v>
      </c>
      <c r="Z49">
        <v>0.224</v>
      </c>
      <c r="AA49" s="43">
        <v>5.9950000000000001</v>
      </c>
      <c r="AB49" s="46"/>
      <c r="AC49" s="43"/>
      <c r="AD49" s="44"/>
      <c r="AF49" s="42"/>
      <c r="AG49" s="49"/>
      <c r="AH49" s="44"/>
    </row>
    <row r="50" spans="1:34" x14ac:dyDescent="0.4">
      <c r="A50" s="1" t="s">
        <v>207</v>
      </c>
      <c r="B50" s="5"/>
      <c r="C50" s="20"/>
      <c r="D50" s="36"/>
      <c r="H50" s="36"/>
      <c r="J50" s="38"/>
      <c r="L50" s="36"/>
      <c r="N50" s="38"/>
      <c r="P50" s="11" t="s">
        <v>193</v>
      </c>
      <c r="Q50" s="26">
        <v>-4.117</v>
      </c>
      <c r="R50">
        <v>31.849</v>
      </c>
      <c r="S50">
        <v>0.30599999999999999</v>
      </c>
      <c r="T50" s="27">
        <v>3.3769999999999998</v>
      </c>
      <c r="V50" s="10"/>
      <c r="X50" s="26">
        <v>-4.1180000000000003</v>
      </c>
      <c r="Y50">
        <v>31.792999999999999</v>
      </c>
      <c r="Z50">
        <v>0.317</v>
      </c>
      <c r="AA50" s="43">
        <v>5.6529999999999996</v>
      </c>
      <c r="AB50" s="46"/>
      <c r="AC50" s="43"/>
      <c r="AD50" s="44"/>
      <c r="AF50" s="42"/>
      <c r="AG50" s="49"/>
      <c r="AH50" s="44"/>
    </row>
    <row r="51" spans="1:34" x14ac:dyDescent="0.4">
      <c r="A51" s="1" t="s">
        <v>237</v>
      </c>
      <c r="B51" s="5"/>
      <c r="C51" s="20"/>
      <c r="D51" s="36"/>
      <c r="H51" s="36"/>
      <c r="J51" s="38"/>
      <c r="L51" s="36"/>
      <c r="N51" s="38"/>
      <c r="P51" s="11" t="s">
        <v>235</v>
      </c>
      <c r="Q51" s="26">
        <v>-3.141</v>
      </c>
      <c r="R51">
        <v>35.090000000000003</v>
      </c>
      <c r="S51">
        <v>0.26800000000000002</v>
      </c>
      <c r="T51" s="27">
        <v>3.5049999999999999</v>
      </c>
      <c r="V51" s="10"/>
      <c r="X51" s="26">
        <v>-3.1419999999999999</v>
      </c>
      <c r="Y51">
        <v>35.023000000000003</v>
      </c>
      <c r="Z51">
        <v>0.27800000000000002</v>
      </c>
      <c r="AA51" s="43">
        <v>5.8040000000000003</v>
      </c>
      <c r="AB51" s="46"/>
      <c r="AC51" s="43"/>
      <c r="AD51" s="44"/>
      <c r="AF51" s="42"/>
      <c r="AG51" s="49"/>
      <c r="AH51" s="44"/>
    </row>
    <row r="52" spans="1:34" x14ac:dyDescent="0.4">
      <c r="A52" s="1" t="s">
        <v>238</v>
      </c>
      <c r="B52" s="5"/>
      <c r="C52" s="20"/>
      <c r="D52" s="36"/>
      <c r="H52" s="36"/>
      <c r="J52" s="38"/>
      <c r="L52" s="36"/>
      <c r="N52" s="38"/>
      <c r="P52" s="11" t="s">
        <v>201</v>
      </c>
      <c r="Q52" s="26">
        <v>-1.518</v>
      </c>
      <c r="R52">
        <v>50.942</v>
      </c>
      <c r="S52">
        <v>0.113</v>
      </c>
      <c r="T52" s="27">
        <v>3.835</v>
      </c>
      <c r="V52" s="10"/>
      <c r="X52" s="26">
        <v>-1.5189999999999999</v>
      </c>
      <c r="Y52">
        <v>50.826999999999998</v>
      </c>
      <c r="Z52">
        <v>0.11700000000000001</v>
      </c>
      <c r="AA52" s="43">
        <v>6.1890000000000001</v>
      </c>
      <c r="AB52" s="46"/>
      <c r="AC52" s="43"/>
      <c r="AD52" s="44"/>
      <c r="AF52" s="42"/>
      <c r="AG52" s="49"/>
      <c r="AH52" s="44"/>
    </row>
    <row r="53" spans="1:34" x14ac:dyDescent="0.4">
      <c r="A53" s="1" t="s">
        <v>144</v>
      </c>
      <c r="B53" s="5">
        <v>0.71399999999999997</v>
      </c>
      <c r="C53" s="20">
        <v>2.9769999999999999</v>
      </c>
      <c r="D53" s="36">
        <v>4.2</v>
      </c>
      <c r="E53" s="35">
        <v>4</v>
      </c>
      <c r="F53" s="12">
        <v>3.298</v>
      </c>
      <c r="H53" s="36">
        <f t="shared" si="31"/>
        <v>2.9638915653203752</v>
      </c>
      <c r="I53" s="37">
        <f>((M53+SQRT(M53^2-4))/2)^2</f>
        <v>2.2060303174784361</v>
      </c>
      <c r="J53" s="38" t="e">
        <f t="shared" si="32"/>
        <v>#NUM!</v>
      </c>
      <c r="L53" s="36">
        <f t="shared" si="33"/>
        <v>2.3024521330198189</v>
      </c>
      <c r="M53" s="37">
        <f>3*B53*(E53-1)/C53</f>
        <v>2.1585488747060801</v>
      </c>
      <c r="N53" s="38">
        <f t="shared" si="34"/>
        <v>1.6534484380248571</v>
      </c>
      <c r="P53" s="11" t="s">
        <v>174</v>
      </c>
      <c r="Q53" s="26">
        <v>-0.85299999999999998</v>
      </c>
      <c r="R53">
        <v>117.05</v>
      </c>
      <c r="S53">
        <v>1.2E-2</v>
      </c>
      <c r="T53" s="27">
        <v>2.29</v>
      </c>
      <c r="V53" s="10"/>
      <c r="X53" s="26">
        <v>-0.85299999999999998</v>
      </c>
      <c r="Y53">
        <v>116.92100000000001</v>
      </c>
      <c r="Z53">
        <v>1.2E-2</v>
      </c>
      <c r="AA53" s="43">
        <v>4.4539999999999997</v>
      </c>
      <c r="AB53" s="46">
        <v>3.27</v>
      </c>
      <c r="AC53" s="43" t="s">
        <v>242</v>
      </c>
      <c r="AD53" s="44">
        <f t="shared" ref="AD53:AD55" si="37" xml:space="preserve"> ((SQRT(AB53))^3/(AB53-1)+(SQRT(1/AB53)^3/(1/AB53-1))-2)/6</f>
        <v>6.0219232601974003E-2</v>
      </c>
      <c r="AF53" s="42">
        <v>5.1980000000000004</v>
      </c>
      <c r="AG53" s="49">
        <f t="shared" ref="AG53:AG56" si="38">((AH53+SQRT(AH53^2-4))/2)^2</f>
        <v>6.9803382751810243</v>
      </c>
      <c r="AH53" s="44">
        <f>3*B53*(AF53-1)/C53</f>
        <v>3.0205293920053751</v>
      </c>
    </row>
    <row r="54" spans="1:34" x14ac:dyDescent="0.4">
      <c r="A54" s="1" t="s">
        <v>145</v>
      </c>
      <c r="B54" s="5">
        <v>0.55800000000000005</v>
      </c>
      <c r="C54" s="20">
        <v>2.46</v>
      </c>
      <c r="D54" s="36">
        <v>4.38</v>
      </c>
      <c r="F54" s="12">
        <v>2.9289999999999998</v>
      </c>
      <c r="H54" s="36">
        <f t="shared" si="31"/>
        <v>2.9514024161532255</v>
      </c>
      <c r="J54" s="38" t="e">
        <f t="shared" si="32"/>
        <v>#NUM!</v>
      </c>
      <c r="L54" s="36">
        <f t="shared" si="33"/>
        <v>2.3000487804878049</v>
      </c>
      <c r="N54" s="38">
        <f t="shared" si="34"/>
        <v>1.3126609756097563</v>
      </c>
      <c r="P54" s="11" t="s">
        <v>174</v>
      </c>
      <c r="Q54" s="26">
        <v>-1.923</v>
      </c>
      <c r="R54">
        <v>63.624000000000002</v>
      </c>
      <c r="S54">
        <v>5.3999999999999999E-2</v>
      </c>
      <c r="T54" s="27">
        <v>1.897</v>
      </c>
      <c r="V54" s="10"/>
      <c r="X54" s="26">
        <v>-1.923</v>
      </c>
      <c r="Y54">
        <v>63.575000000000003</v>
      </c>
      <c r="Z54">
        <v>5.5E-2</v>
      </c>
      <c r="AA54" s="43">
        <v>4.0209999999999999</v>
      </c>
      <c r="AB54" s="46">
        <f t="shared" ref="AB54" si="39">((AC54+SQRT(AC54^2-4))/2)^2</f>
        <v>1.6018416860891611</v>
      </c>
      <c r="AC54" s="43">
        <f t="shared" ref="AC54:AC65" si="40">3*B54*(AA54-1)/C54</f>
        <v>2.0557536585365854</v>
      </c>
      <c r="AD54" s="44">
        <f t="shared" si="37"/>
        <v>9.2922764227643118E-3</v>
      </c>
      <c r="AF54" s="42">
        <v>4.8159999999999998</v>
      </c>
      <c r="AG54" s="49">
        <f t="shared" si="38"/>
        <v>4.5219212905788266</v>
      </c>
      <c r="AH54" s="44">
        <f>3*B54*(AF54-1)/C54</f>
        <v>2.5967414634146344</v>
      </c>
    </row>
    <row r="55" spans="1:34" x14ac:dyDescent="0.4">
      <c r="A55" s="1" t="s">
        <v>208</v>
      </c>
      <c r="B55" s="5">
        <f>(-X55/(12*PI()*Z55*C55))^(1/2)</f>
        <v>0.63180299071911217</v>
      </c>
      <c r="C55" s="20">
        <v>2.06</v>
      </c>
      <c r="D55" s="36"/>
      <c r="H55" s="36"/>
      <c r="J55" s="38"/>
      <c r="L55" s="36"/>
      <c r="N55" s="38"/>
      <c r="P55" s="11" t="s">
        <v>178</v>
      </c>
      <c r="Q55" s="26">
        <v>-4.9290000000000003</v>
      </c>
      <c r="R55">
        <v>37.027999999999999</v>
      </c>
      <c r="S55">
        <v>0.155</v>
      </c>
      <c r="T55" s="27">
        <v>1.5609999999999999</v>
      </c>
      <c r="V55" s="10"/>
      <c r="X55" s="26">
        <v>-4.9290000000000003</v>
      </c>
      <c r="Y55">
        <v>37.006999999999998</v>
      </c>
      <c r="Z55">
        <v>0.159</v>
      </c>
      <c r="AA55" s="43">
        <v>3.6549999999999998</v>
      </c>
      <c r="AB55" s="46">
        <f>((AC55+SQRT(AC55^2-4))/2)^2</f>
        <v>3.6971305301880637</v>
      </c>
      <c r="AC55" s="43">
        <f t="shared" si="40"/>
        <v>2.4428693306202565</v>
      </c>
      <c r="AD55" s="44">
        <f t="shared" si="37"/>
        <v>7.3811555103376073E-2</v>
      </c>
      <c r="AF55" s="42"/>
      <c r="AG55" s="49"/>
      <c r="AH55" s="44"/>
    </row>
    <row r="56" spans="1:34" x14ac:dyDescent="0.4">
      <c r="A56" s="1" t="s">
        <v>146</v>
      </c>
      <c r="B56" s="5">
        <v>0.64800000000000002</v>
      </c>
      <c r="C56" s="20">
        <v>2.02</v>
      </c>
      <c r="D56" s="36">
        <v>3.39</v>
      </c>
      <c r="H56" s="36">
        <f t="shared" si="31"/>
        <v>2.9515605376693688</v>
      </c>
      <c r="J56" s="38"/>
      <c r="L56" s="36">
        <f t="shared" si="33"/>
        <v>2.3000792079207919</v>
      </c>
      <c r="N56" s="38"/>
      <c r="P56" s="11" t="s">
        <v>173</v>
      </c>
      <c r="Q56" s="26">
        <v>-5.9329999999999998</v>
      </c>
      <c r="R56">
        <v>26.425999999999998</v>
      </c>
      <c r="S56">
        <v>0.24399999999999999</v>
      </c>
      <c r="T56" s="27">
        <v>3.3029999999999999</v>
      </c>
      <c r="V56" s="10"/>
      <c r="X56" s="26">
        <v>-5.9340000000000002</v>
      </c>
      <c r="Y56">
        <v>26.376999999999999</v>
      </c>
      <c r="Z56">
        <v>0.252</v>
      </c>
      <c r="AA56" s="43">
        <v>5.593</v>
      </c>
      <c r="AB56" s="46">
        <f>((AC56+SQRT(AC56^2-4))/2)^2</f>
        <v>17.480910263761466</v>
      </c>
      <c r="AC56" s="43">
        <f t="shared" si="40"/>
        <v>4.4201940594059401</v>
      </c>
      <c r="AD56" s="44">
        <f t="shared" ref="AD56:AD57" si="41" xml:space="preserve"> ((SQRT(AB56))^3/(AB56-1)+(SQRT(1/AB56)^3/(1/AB56-1))-2)/6</f>
        <v>0.40336567656765682</v>
      </c>
      <c r="AF56" s="42">
        <v>6.1660000000000004</v>
      </c>
      <c r="AG56" s="49">
        <f t="shared" si="38"/>
        <v>22.673055757310312</v>
      </c>
      <c r="AH56" s="44">
        <f>3*B56*(AF56-1)/C56</f>
        <v>4.9716356435643565</v>
      </c>
    </row>
    <row r="57" spans="1:34" x14ac:dyDescent="0.4">
      <c r="A57" s="1" t="s">
        <v>209</v>
      </c>
      <c r="B57" s="5">
        <f>(-X57/(12*PI()*Z57*C57))^(1/2)</f>
        <v>0.55583116800572419</v>
      </c>
      <c r="C57" s="20">
        <v>2.0299999999999998</v>
      </c>
      <c r="D57" s="36"/>
      <c r="H57" s="36"/>
      <c r="J57" s="38"/>
      <c r="L57" s="36"/>
      <c r="N57" s="38"/>
      <c r="P57" s="11" t="s">
        <v>178</v>
      </c>
      <c r="Q57" s="26">
        <v>-4.7750000000000004</v>
      </c>
      <c r="R57">
        <v>36.493000000000002</v>
      </c>
      <c r="S57">
        <v>0.19600000000000001</v>
      </c>
      <c r="T57" s="27">
        <v>1.9350000000000001</v>
      </c>
      <c r="V57" s="10">
        <v>3.68397</v>
      </c>
      <c r="X57" s="26">
        <v>-4.7759999999999998</v>
      </c>
      <c r="Y57">
        <v>36.463999999999999</v>
      </c>
      <c r="Z57">
        <v>0.20200000000000001</v>
      </c>
      <c r="AA57" s="43">
        <v>4.0650000000000004</v>
      </c>
      <c r="AB57" s="46">
        <f>((AC57+SQRT(AC57^2-4))/2)^2</f>
        <v>4.0944212397459818</v>
      </c>
      <c r="AC57" s="43">
        <f t="shared" si="40"/>
        <v>2.5176687634544996</v>
      </c>
      <c r="AD57" s="44">
        <f t="shared" si="41"/>
        <v>8.6278127242416611E-2</v>
      </c>
      <c r="AF57" s="42"/>
      <c r="AG57" s="49"/>
      <c r="AH57" s="44"/>
    </row>
    <row r="58" spans="1:34" x14ac:dyDescent="0.4">
      <c r="A58" s="1" t="s">
        <v>164</v>
      </c>
      <c r="B58" s="5">
        <f>(-X58/(12*PI()*Z58*C58))^(1/2)</f>
        <v>0.54722268359261705</v>
      </c>
      <c r="C58" s="20">
        <v>2</v>
      </c>
      <c r="D58" s="36"/>
      <c r="H58" s="36"/>
      <c r="J58" s="38"/>
      <c r="L58" s="36"/>
      <c r="N58" s="38"/>
      <c r="P58" s="11" t="s">
        <v>178</v>
      </c>
      <c r="Q58" s="26">
        <v>-4.7629999999999999</v>
      </c>
      <c r="R58">
        <v>36.500999999999998</v>
      </c>
      <c r="S58">
        <v>0.20599999999999999</v>
      </c>
      <c r="T58" s="27">
        <v>1.94</v>
      </c>
      <c r="V58" s="10"/>
      <c r="X58" s="26">
        <v>-4.7640000000000002</v>
      </c>
      <c r="Y58">
        <v>35.470999999999997</v>
      </c>
      <c r="Z58">
        <v>0.21099999999999999</v>
      </c>
      <c r="AA58" s="43">
        <v>4.0730000000000004</v>
      </c>
      <c r="AB58" s="46">
        <f t="shared" ref="AB58:AB60" si="42">((AC58+SQRT(AC58^2-4))/2)^2</f>
        <v>4.1198928287732333</v>
      </c>
      <c r="AC58" s="43">
        <f t="shared" si="40"/>
        <v>2.5224229600201689</v>
      </c>
      <c r="AD58" s="44">
        <f t="shared" ref="AD58:AD60" si="43" xml:space="preserve"> ((SQRT(AB58))^3/(AB58-1)+(SQRT(1/AB58)^3/(1/AB58-1))-2)/6</f>
        <v>8.707049333669474E-2</v>
      </c>
      <c r="AF58" s="42">
        <v>4.8719999999999999</v>
      </c>
      <c r="AG58" s="49"/>
      <c r="AH58" s="44"/>
    </row>
    <row r="59" spans="1:34" x14ac:dyDescent="0.4">
      <c r="A59" s="1" t="s">
        <v>210</v>
      </c>
      <c r="B59" s="5">
        <f>(-X59/(12*PI()*Z59*C59))^(1/2)</f>
        <v>0.53435603752683258</v>
      </c>
      <c r="C59" s="20">
        <v>1.9950000000000001</v>
      </c>
      <c r="D59" s="36"/>
      <c r="H59" s="36"/>
      <c r="J59" s="38"/>
      <c r="L59" s="36"/>
      <c r="N59" s="38"/>
      <c r="P59" s="11" t="s">
        <v>178</v>
      </c>
      <c r="Q59" s="26">
        <v>-4.7450000000000001</v>
      </c>
      <c r="R59">
        <v>34.615000000000002</v>
      </c>
      <c r="S59">
        <v>0.215</v>
      </c>
      <c r="T59" s="27">
        <v>1.968</v>
      </c>
      <c r="V59" s="10"/>
      <c r="X59" s="26">
        <v>-4.7460000000000004</v>
      </c>
      <c r="Y59">
        <v>34.585000000000001</v>
      </c>
      <c r="Z59">
        <v>0.221</v>
      </c>
      <c r="AA59" s="43">
        <v>4.1029999999999998</v>
      </c>
      <c r="AB59" s="46">
        <f t="shared" si="42"/>
        <v>3.9647919007050652</v>
      </c>
      <c r="AC59" s="43">
        <f t="shared" si="40"/>
        <v>2.4933936608206939</v>
      </c>
      <c r="AD59" s="44">
        <f t="shared" si="43"/>
        <v>8.2232276803448981E-2</v>
      </c>
      <c r="AF59" s="42"/>
      <c r="AG59" s="49"/>
      <c r="AH59" s="44"/>
    </row>
    <row r="60" spans="1:34" x14ac:dyDescent="0.4">
      <c r="A60" s="1" t="s">
        <v>211</v>
      </c>
      <c r="B60" s="5">
        <f>(-X60/(12*PI()*Z60*C60))^(1/2)</f>
        <v>0.52387902405998144</v>
      </c>
      <c r="C60" s="20">
        <v>1.99</v>
      </c>
      <c r="D60" s="36"/>
      <c r="H60" s="36"/>
      <c r="J60" s="38"/>
      <c r="L60" s="36"/>
      <c r="N60" s="38"/>
      <c r="P60" s="11" t="s">
        <v>178</v>
      </c>
      <c r="Q60" s="26">
        <v>-4.7140000000000004</v>
      </c>
      <c r="R60">
        <v>33.948999999999998</v>
      </c>
      <c r="S60">
        <v>0.222</v>
      </c>
      <c r="T60" s="27">
        <v>2.0339999999999998</v>
      </c>
      <c r="V60" s="10">
        <v>3.6158000000000001</v>
      </c>
      <c r="X60" s="26">
        <v>-4.7149999999999999</v>
      </c>
      <c r="Y60">
        <v>33.918999999999997</v>
      </c>
      <c r="Z60">
        <v>0.22900000000000001</v>
      </c>
      <c r="AA60" s="43">
        <v>4.173</v>
      </c>
      <c r="AB60" s="46">
        <f t="shared" si="42"/>
        <v>4.0316576240717135</v>
      </c>
      <c r="AC60" s="43">
        <f t="shared" si="40"/>
        <v>2.5059318743854084</v>
      </c>
      <c r="AD60" s="44">
        <f t="shared" si="43"/>
        <v>8.4321979064234734E-2</v>
      </c>
      <c r="AF60" s="42"/>
      <c r="AG60" s="49"/>
      <c r="AH60" s="44"/>
    </row>
    <row r="61" spans="1:34" x14ac:dyDescent="0.4">
      <c r="A61" s="1" t="s">
        <v>147</v>
      </c>
      <c r="B61" s="5">
        <v>0.47799999999999998</v>
      </c>
      <c r="C61" s="20">
        <v>2.27</v>
      </c>
      <c r="D61" s="36">
        <v>4.6399999999999997</v>
      </c>
      <c r="H61" s="36">
        <f t="shared" ref="H61:H79" si="44">((L61+SQRT(L61^2-4))/2)^2</f>
        <v>2.9483101851292712</v>
      </c>
      <c r="J61" s="38"/>
      <c r="L61" s="36">
        <f t="shared" ref="L61:L79" si="45">3*B61*(D61-1)/C61</f>
        <v>2.2994537444933916</v>
      </c>
      <c r="N61" s="38"/>
      <c r="P61" s="11" t="s">
        <v>172</v>
      </c>
      <c r="Q61" s="26">
        <v>-10.257</v>
      </c>
      <c r="R61">
        <v>43.661999999999999</v>
      </c>
      <c r="S61">
        <v>8.5999999999999993E-2</v>
      </c>
      <c r="T61" s="27">
        <v>2.0790000000000002</v>
      </c>
      <c r="V61" s="10">
        <v>4.0095700000000001</v>
      </c>
      <c r="X61" s="26">
        <v>-10.257999999999999</v>
      </c>
      <c r="Y61">
        <v>43.62</v>
      </c>
      <c r="Z61">
        <v>8.7999999999999995E-2</v>
      </c>
      <c r="AA61" s="43">
        <v>4.2279999999999998</v>
      </c>
      <c r="AB61" s="46">
        <f t="shared" ref="AB61:AB63" si="46">((AC61+SQRT(AC61^2-4))/2)^2</f>
        <v>1.4847776136190036</v>
      </c>
      <c r="AC61" s="43">
        <f t="shared" si="40"/>
        <v>2.0391859030837001</v>
      </c>
      <c r="AD61" s="44">
        <f t="shared" ref="AD61:AD63" si="47" xml:space="preserve"> ((SQRT(AB61))^3/(AB61-1)+(SQRT(1/AB61)^3/(1/AB61-1))-2)/6</f>
        <v>6.5309838472833448E-3</v>
      </c>
      <c r="AF61" s="42">
        <v>5.0229999999999997</v>
      </c>
      <c r="AG61" s="49">
        <f t="shared" ref="AG61:AG62" si="48">((AH61+SQRT(AH61^2-4))/2)^2</f>
        <v>4.2218605200920329</v>
      </c>
      <c r="AH61" s="44">
        <f>3*B61*(AF61-1)/C61</f>
        <v>2.5414017621145373</v>
      </c>
    </row>
    <row r="62" spans="1:34" x14ac:dyDescent="0.4">
      <c r="A62" s="1" t="s">
        <v>148</v>
      </c>
      <c r="B62" s="5">
        <v>0.46700000000000003</v>
      </c>
      <c r="C62" s="20">
        <v>1.99</v>
      </c>
      <c r="D62" s="36">
        <v>4.2699999999999996</v>
      </c>
      <c r="H62" s="36">
        <f t="shared" si="44"/>
        <v>2.9622993492241645</v>
      </c>
      <c r="J62" s="38"/>
      <c r="L62" s="36">
        <f t="shared" si="45"/>
        <v>2.3021457286432154</v>
      </c>
      <c r="N62" s="38"/>
      <c r="P62" s="11" t="s">
        <v>172</v>
      </c>
      <c r="Q62" s="26">
        <v>-14.079000000000001</v>
      </c>
      <c r="R62">
        <v>33.701999999999998</v>
      </c>
      <c r="S62">
        <v>0.20499999999999999</v>
      </c>
      <c r="T62" s="27">
        <v>1.9410000000000001</v>
      </c>
      <c r="V62" s="10">
        <v>3.56047</v>
      </c>
      <c r="X62" s="26">
        <v>-14.079000000000001</v>
      </c>
      <c r="Y62">
        <v>33.677999999999997</v>
      </c>
      <c r="Z62">
        <v>0.21099999999999999</v>
      </c>
      <c r="AA62" s="43">
        <v>4.08</v>
      </c>
      <c r="AB62" s="46">
        <f t="shared" si="46"/>
        <v>2.2592566420908891</v>
      </c>
      <c r="AC62" s="43">
        <f t="shared" si="40"/>
        <v>2.1683819095477386</v>
      </c>
      <c r="AD62" s="44">
        <f t="shared" si="47"/>
        <v>2.8063651591289762E-2</v>
      </c>
      <c r="AF62" s="42">
        <v>4.9059999999999997</v>
      </c>
      <c r="AG62" s="49">
        <f t="shared" si="48"/>
        <v>5.3759502007458693</v>
      </c>
      <c r="AH62" s="44">
        <f>3*B62*(AF62-1)/C62</f>
        <v>2.749902512562814</v>
      </c>
    </row>
    <row r="63" spans="1:34" x14ac:dyDescent="0.4">
      <c r="A63" s="1" t="s">
        <v>212</v>
      </c>
      <c r="B63" s="5">
        <f>(-X63/(12*PI()*Z63*C63))^(1/2)</f>
        <v>0.49577100723826473</v>
      </c>
      <c r="C63" s="20">
        <v>1.9750000000000001</v>
      </c>
      <c r="D63" s="36"/>
      <c r="H63" s="36"/>
      <c r="J63" s="38"/>
      <c r="L63" s="36"/>
      <c r="N63" s="38"/>
      <c r="P63" s="11" t="s">
        <v>194</v>
      </c>
      <c r="Q63" s="26">
        <v>-4.6289999999999996</v>
      </c>
      <c r="R63">
        <v>32.098999999999997</v>
      </c>
      <c r="S63">
        <v>0.245</v>
      </c>
      <c r="T63" s="27">
        <v>2.1549999999999998</v>
      </c>
      <c r="V63" s="10"/>
      <c r="X63" s="26">
        <v>-4.63</v>
      </c>
      <c r="Y63">
        <v>32.069000000000003</v>
      </c>
      <c r="Z63">
        <v>0.253</v>
      </c>
      <c r="AA63" s="43">
        <v>4.3029999999999999</v>
      </c>
      <c r="AB63" s="46">
        <f t="shared" si="46"/>
        <v>3.9328389073378691</v>
      </c>
      <c r="AC63" s="43">
        <f t="shared" si="40"/>
        <v>2.4873898282146656</v>
      </c>
      <c r="AD63" s="44">
        <f t="shared" si="47"/>
        <v>8.1231638035777667E-2</v>
      </c>
      <c r="AF63" s="42"/>
      <c r="AG63" s="49"/>
      <c r="AH63" s="44"/>
    </row>
    <row r="64" spans="1:34" x14ac:dyDescent="0.4">
      <c r="A64" s="1" t="s">
        <v>149</v>
      </c>
      <c r="B64" s="5">
        <v>0.40400000000000003</v>
      </c>
      <c r="C64" s="20">
        <v>1.96</v>
      </c>
      <c r="D64" s="36">
        <v>4.72</v>
      </c>
      <c r="H64" s="36">
        <f t="shared" si="44"/>
        <v>2.9528457897395812</v>
      </c>
      <c r="J64" s="38"/>
      <c r="L64" s="36">
        <f t="shared" si="45"/>
        <v>2.3003265306122453</v>
      </c>
      <c r="N64" s="38"/>
      <c r="P64" s="11" t="s">
        <v>194</v>
      </c>
      <c r="Q64" s="26">
        <v>-4.6020000000000003</v>
      </c>
      <c r="R64">
        <v>31.585000000000001</v>
      </c>
      <c r="S64">
        <v>0.252</v>
      </c>
      <c r="T64" s="27">
        <v>2.173</v>
      </c>
      <c r="V64" s="10"/>
      <c r="X64" s="26">
        <v>-4.6029999999999998</v>
      </c>
      <c r="Y64">
        <v>31.556000000000001</v>
      </c>
      <c r="Z64">
        <v>0.25900000000000001</v>
      </c>
      <c r="AA64" s="43">
        <v>4.3209999999999997</v>
      </c>
      <c r="AB64" s="46">
        <f t="shared" ref="AB64:AB65" si="49">((AC64+SQRT(AC64^2-4))/2)^2</f>
        <v>1.5872402205632015</v>
      </c>
      <c r="AC64" s="43">
        <f t="shared" si="40"/>
        <v>2.0535979591836737</v>
      </c>
      <c r="AD64" s="44">
        <f t="shared" ref="AD64:AD65" si="50" xml:space="preserve"> ((SQRT(AB64))^3/(AB64-1)+(SQRT(1/AB64)^3/(1/AB64-1))-2)/6</f>
        <v>8.932993197278952E-3</v>
      </c>
      <c r="AF64" s="42"/>
      <c r="AG64" s="49"/>
      <c r="AH64" s="44"/>
    </row>
    <row r="65" spans="1:34" x14ac:dyDescent="0.4">
      <c r="A65" s="1" t="s">
        <v>213</v>
      </c>
      <c r="B65" s="5">
        <f>(-X65/(12*PI()*Z65*C65))^(1/2)</f>
        <v>0.4846070715067714</v>
      </c>
      <c r="C65" s="20">
        <v>1.95</v>
      </c>
      <c r="D65" s="36"/>
      <c r="H65" s="36"/>
      <c r="J65" s="38"/>
      <c r="L65" s="36"/>
      <c r="N65" s="38"/>
      <c r="P65" s="11" t="s">
        <v>197</v>
      </c>
      <c r="Q65" s="26">
        <v>-4.5739999999999998</v>
      </c>
      <c r="R65">
        <v>31.483000000000001</v>
      </c>
      <c r="S65">
        <v>0.25800000000000001</v>
      </c>
      <c r="T65" s="27">
        <v>1.9790000000000001</v>
      </c>
      <c r="V65" s="10">
        <v>3.4811299999999998</v>
      </c>
      <c r="X65" s="26">
        <v>-4.5750000000000002</v>
      </c>
      <c r="Y65">
        <v>31.457000000000001</v>
      </c>
      <c r="Z65">
        <v>0.26500000000000001</v>
      </c>
      <c r="AA65" s="43">
        <v>4.1079999999999997</v>
      </c>
      <c r="AB65" s="46">
        <f t="shared" si="49"/>
        <v>3.0403556431341814</v>
      </c>
      <c r="AC65" s="43">
        <f t="shared" si="40"/>
        <v>2.3171673511431465</v>
      </c>
      <c r="AD65" s="44">
        <f t="shared" si="50"/>
        <v>5.2861225190524351E-2</v>
      </c>
      <c r="AF65" s="42"/>
      <c r="AG65" s="49"/>
      <c r="AH65" s="44"/>
    </row>
    <row r="66" spans="1:34" x14ac:dyDescent="0.4">
      <c r="A66" s="1" t="s">
        <v>150</v>
      </c>
      <c r="B66" s="5">
        <v>0.39300000000000002</v>
      </c>
      <c r="C66" s="20">
        <v>1.94</v>
      </c>
      <c r="D66" s="36">
        <v>4.79</v>
      </c>
      <c r="H66" s="36">
        <f t="shared" si="44"/>
        <v>2.9683188551159074</v>
      </c>
      <c r="J66" s="38"/>
      <c r="L66" s="36">
        <f t="shared" si="45"/>
        <v>2.3033041237113405</v>
      </c>
      <c r="N66" s="38"/>
      <c r="P66" s="11" t="s">
        <v>172</v>
      </c>
      <c r="Q66" s="26">
        <v>-4.5629999999999997</v>
      </c>
      <c r="R66">
        <v>30.966000000000001</v>
      </c>
      <c r="S66">
        <v>0.26500000000000001</v>
      </c>
      <c r="T66" s="27">
        <v>2.036</v>
      </c>
      <c r="V66" s="10">
        <v>3.46096</v>
      </c>
      <c r="X66" s="26">
        <v>-4.5640000000000001</v>
      </c>
      <c r="Y66">
        <v>30.939</v>
      </c>
      <c r="Z66">
        <v>0.27200000000000002</v>
      </c>
      <c r="AA66" s="43">
        <v>4.1749999999999998</v>
      </c>
      <c r="AB66" s="46"/>
      <c r="AC66" s="43"/>
      <c r="AD66" s="44"/>
      <c r="AF66" s="42">
        <v>4.9720000000000004</v>
      </c>
      <c r="AG66" s="49">
        <f t="shared" ref="AG66" si="51">((AH66+SQRT(AH66^2-4))/2)^2</f>
        <v>3.5448701807384584</v>
      </c>
      <c r="AH66" s="44">
        <f>3*B66*(AF66-1)/C66</f>
        <v>2.413911340206186</v>
      </c>
    </row>
    <row r="67" spans="1:34" x14ac:dyDescent="0.4">
      <c r="A67" s="1" t="s">
        <v>241</v>
      </c>
      <c r="B67" s="5"/>
      <c r="C67" s="20">
        <v>1.93</v>
      </c>
      <c r="D67" s="36"/>
      <c r="H67" s="36"/>
      <c r="J67" s="38"/>
      <c r="L67" s="36"/>
      <c r="N67" s="38"/>
      <c r="V67" s="10"/>
      <c r="AA67" s="43"/>
      <c r="AB67" s="46"/>
      <c r="AC67" s="43"/>
      <c r="AD67" s="44"/>
      <c r="AF67" s="42"/>
      <c r="AG67" s="49"/>
      <c r="AH67" s="44"/>
    </row>
    <row r="68" spans="1:34" x14ac:dyDescent="0.4">
      <c r="A68" s="1" t="s">
        <v>151</v>
      </c>
      <c r="B68" s="5">
        <v>0.50600000000000001</v>
      </c>
      <c r="C68" s="20">
        <v>1.99</v>
      </c>
      <c r="D68" s="36">
        <v>4.0199999999999996</v>
      </c>
      <c r="F68" s="12">
        <v>4.4610000000000003</v>
      </c>
      <c r="H68" s="36">
        <f t="shared" si="44"/>
        <v>2.9703681369217274</v>
      </c>
      <c r="J68" s="38">
        <f t="shared" ref="J68:J79" si="52">((N68+SQRT(N68^2-4))/2)^2</f>
        <v>4.7600432310165832</v>
      </c>
      <c r="L68" s="36">
        <f t="shared" si="45"/>
        <v>2.3036984924623112</v>
      </c>
      <c r="N68" s="38">
        <f t="shared" ref="N68:N79" si="53">3*B68*(F68-1)/C68</f>
        <v>2.6400994974874377</v>
      </c>
      <c r="V68" s="10"/>
      <c r="AA68" s="43"/>
      <c r="AB68" s="46"/>
      <c r="AC68" s="43"/>
      <c r="AD68" s="44"/>
      <c r="AF68" s="42"/>
      <c r="AG68" s="49"/>
      <c r="AH68" s="44"/>
    </row>
    <row r="69" spans="1:34" x14ac:dyDescent="0.4">
      <c r="A69" s="1" t="s">
        <v>214</v>
      </c>
      <c r="B69" s="5">
        <f>(-X69/(12*PI()*Z69*C69))^(1/2)</f>
        <v>0.46470843369586545</v>
      </c>
      <c r="C69" s="20">
        <v>1.91</v>
      </c>
      <c r="D69" s="36"/>
      <c r="H69" s="36"/>
      <c r="J69" s="38"/>
      <c r="L69" s="36"/>
      <c r="N69" s="38"/>
      <c r="P69" s="11" t="s">
        <v>197</v>
      </c>
      <c r="Q69" s="26">
        <v>-4.524</v>
      </c>
      <c r="R69">
        <v>29.523</v>
      </c>
      <c r="S69">
        <v>0.28299999999999997</v>
      </c>
      <c r="T69" s="27">
        <v>2.2629999999999999</v>
      </c>
      <c r="V69" s="10">
        <v>3.4093100000000001</v>
      </c>
      <c r="X69" s="26">
        <v>-4.5250000000000004</v>
      </c>
      <c r="Y69">
        <v>29.491</v>
      </c>
      <c r="Z69">
        <v>0.29099999999999998</v>
      </c>
      <c r="AA69" s="43">
        <v>4.43</v>
      </c>
      <c r="AB69" s="46">
        <f t="shared" ref="AB69" si="54">((AC69+SQRT(AC69^2-4))/2)^2</f>
        <v>4.0191344386862236</v>
      </c>
      <c r="AC69" s="43">
        <f>3*B69*(AA69-1)/C69</f>
        <v>2.5035862736808672</v>
      </c>
      <c r="AD69" s="44">
        <f t="shared" ref="AD69" si="55" xml:space="preserve"> ((SQRT(AB69))^3/(AB69-1)+(SQRT(1/AB69)^3/(1/AB69-1))-2)/6</f>
        <v>8.3931045613477931E-2</v>
      </c>
      <c r="AF69" s="42"/>
      <c r="AG69" s="49"/>
      <c r="AH69" s="44"/>
    </row>
    <row r="70" spans="1:34" x14ac:dyDescent="0.4">
      <c r="A70" s="1" t="s">
        <v>152</v>
      </c>
      <c r="B70" s="5">
        <v>0.373</v>
      </c>
      <c r="C70" s="20">
        <v>1.74</v>
      </c>
      <c r="D70" s="36">
        <v>4.57</v>
      </c>
      <c r="F70" s="12">
        <v>4.609</v>
      </c>
      <c r="H70" s="36">
        <f t="shared" si="44"/>
        <v>2.9297338776369064</v>
      </c>
      <c r="J70" s="38">
        <f t="shared" si="52"/>
        <v>3.0600666550100843</v>
      </c>
      <c r="L70" s="36">
        <f t="shared" si="45"/>
        <v>2.2958793103448278</v>
      </c>
      <c r="N70" s="38">
        <f t="shared" si="53"/>
        <v>2.3209603448275864</v>
      </c>
      <c r="P70" s="11" t="s">
        <v>172</v>
      </c>
      <c r="Q70" s="26">
        <v>-9.9540000000000006</v>
      </c>
      <c r="R70">
        <v>22.515000000000001</v>
      </c>
      <c r="S70">
        <v>0.65600000000000003</v>
      </c>
      <c r="T70" s="27">
        <v>2.3410000000000002</v>
      </c>
      <c r="V70" s="10">
        <v>3.1383899999999998</v>
      </c>
      <c r="X70" s="26">
        <v>-9.9559999999999995</v>
      </c>
      <c r="Y70">
        <v>22.491</v>
      </c>
      <c r="Z70">
        <v>0.67600000000000005</v>
      </c>
      <c r="AA70" s="43">
        <v>4.5090000000000003</v>
      </c>
      <c r="AB70" s="46">
        <f t="shared" ref="AB70:AB78" si="56">((AC70+SQRT(AC70^2-4))/2)^2</f>
        <v>2.7255740335654943</v>
      </c>
      <c r="AC70" s="43">
        <f>3*B70*(AA70-1)/C70</f>
        <v>2.2566500000000005</v>
      </c>
      <c r="AD70" s="44">
        <f t="shared" ref="AD70" si="57" xml:space="preserve"> ((SQRT(AB70))^3/(AB70-1)+(SQRT(1/AB70)^3/(1/AB70-1))-2)/6</f>
        <v>4.2775000000000084E-2</v>
      </c>
      <c r="AF70" s="42">
        <v>5.2450000000000001</v>
      </c>
      <c r="AG70" s="49">
        <f t="shared" ref="AG70:AG79" si="58">((AH70+SQRT(AH70^2-4))/2)^2</f>
        <v>5.2627438454158284</v>
      </c>
      <c r="AH70" s="44">
        <f>3*B70*(AF70-1)/C70</f>
        <v>2.7299741379310345</v>
      </c>
    </row>
    <row r="71" spans="1:34" x14ac:dyDescent="0.4">
      <c r="A71" s="1" t="s">
        <v>153</v>
      </c>
      <c r="B71" s="5">
        <v>0.33</v>
      </c>
      <c r="C71" s="20">
        <v>1.62</v>
      </c>
      <c r="D71" s="36">
        <v>4.7699999999999996</v>
      </c>
      <c r="F71" s="12">
        <v>3.944</v>
      </c>
      <c r="H71" s="36">
        <f t="shared" si="44"/>
        <v>2.9713575013500662</v>
      </c>
      <c r="J71" s="38" t="e">
        <f t="shared" si="52"/>
        <v>#NUM!</v>
      </c>
      <c r="L71" s="36">
        <f t="shared" si="45"/>
        <v>2.3038888888888884</v>
      </c>
      <c r="N71" s="38">
        <f t="shared" si="53"/>
        <v>1.7991111111111109</v>
      </c>
      <c r="P71" s="11" t="s">
        <v>174</v>
      </c>
      <c r="Q71" s="26">
        <v>-9.9540000000000006</v>
      </c>
      <c r="R71">
        <v>22.515000000000001</v>
      </c>
      <c r="S71">
        <v>0.65600000000000003</v>
      </c>
      <c r="T71" s="27">
        <v>2.3410000000000002</v>
      </c>
      <c r="V71" s="10"/>
      <c r="X71" s="26">
        <v>-11.853999999999999</v>
      </c>
      <c r="Y71">
        <v>18.321999999999999</v>
      </c>
      <c r="Z71">
        <v>1.22</v>
      </c>
      <c r="AA71" s="43">
        <v>4.8849999999999998</v>
      </c>
      <c r="AB71" s="46">
        <f t="shared" si="56"/>
        <v>3.3369967023753118</v>
      </c>
      <c r="AC71" s="43">
        <f>3*B71*(AA71-1)/C71</f>
        <v>2.3741666666666665</v>
      </c>
      <c r="AD71" s="44">
        <f t="shared" ref="AD71:AD73" si="59" xml:space="preserve"> ((SQRT(AB71))^3/(AB71-1)+(SQRT(1/AB71)^3/(1/AB71-1))-2)/6</f>
        <v>6.2361111111111089E-2</v>
      </c>
      <c r="AF71" s="42">
        <v>5.5529999999999999</v>
      </c>
      <c r="AG71" s="49">
        <f t="shared" si="58"/>
        <v>5.5618930291910775</v>
      </c>
      <c r="AH71" s="44">
        <f>3*B71*(AF71-1)/C71</f>
        <v>2.7823888888888884</v>
      </c>
    </row>
    <row r="72" spans="1:34" x14ac:dyDescent="0.4">
      <c r="A72" s="1" t="s">
        <v>154</v>
      </c>
      <c r="B72" s="5">
        <v>0.27400000000000002</v>
      </c>
      <c r="C72" s="20">
        <v>1.56</v>
      </c>
      <c r="D72" s="36">
        <v>5.36</v>
      </c>
      <c r="F72" s="12">
        <v>4.3600000000000003</v>
      </c>
      <c r="H72" s="36">
        <f t="shared" si="44"/>
        <v>2.9375571636289326</v>
      </c>
      <c r="J72" s="38" t="e">
        <f t="shared" si="52"/>
        <v>#NUM!</v>
      </c>
      <c r="L72" s="36">
        <f t="shared" si="45"/>
        <v>2.2973846153846158</v>
      </c>
      <c r="N72" s="38">
        <f t="shared" si="53"/>
        <v>1.7704615384615385</v>
      </c>
      <c r="P72" s="11" t="s">
        <v>174</v>
      </c>
      <c r="Q72" s="26">
        <v>-12.957000000000001</v>
      </c>
      <c r="R72">
        <v>16.245999999999999</v>
      </c>
      <c r="S72">
        <v>1.8280000000000001</v>
      </c>
      <c r="T72" s="27">
        <v>3.11</v>
      </c>
      <c r="V72" s="10"/>
      <c r="X72" s="26">
        <v>-12.961</v>
      </c>
      <c r="Y72">
        <v>16.22</v>
      </c>
      <c r="Z72">
        <v>1.8919999999999999</v>
      </c>
      <c r="AA72" s="43">
        <v>5.3609999999999998</v>
      </c>
      <c r="AB72" s="46">
        <f t="shared" si="56"/>
        <v>2.9402955767601289</v>
      </c>
      <c r="AC72" s="43">
        <f>3*B72*(AA72-1)/C72</f>
        <v>2.2979115384615385</v>
      </c>
      <c r="AD72" s="44">
        <f t="shared" si="59"/>
        <v>4.9651923076923087E-2</v>
      </c>
      <c r="AF72" s="42">
        <v>5.9530000000000003</v>
      </c>
      <c r="AG72" s="49">
        <f t="shared" si="58"/>
        <v>4.5936239754997379</v>
      </c>
      <c r="AH72" s="44">
        <f>3*B72*(AF72-1)/C72</f>
        <v>2.6098500000000002</v>
      </c>
    </row>
    <row r="73" spans="1:34" x14ac:dyDescent="0.4">
      <c r="A73" s="1" t="s">
        <v>155</v>
      </c>
      <c r="B73" s="5">
        <v>0.247</v>
      </c>
      <c r="C73" s="20">
        <v>1.52</v>
      </c>
      <c r="D73" s="36">
        <v>5.72</v>
      </c>
      <c r="F73" s="12">
        <v>4.798</v>
      </c>
      <c r="H73" s="36">
        <f t="shared" si="44"/>
        <v>2.9563455478498613</v>
      </c>
      <c r="J73" s="38" t="e">
        <f t="shared" si="52"/>
        <v>#NUM!</v>
      </c>
      <c r="L73" s="36">
        <f t="shared" si="45"/>
        <v>2.3009999999999997</v>
      </c>
      <c r="N73" s="38">
        <f t="shared" si="53"/>
        <v>1.8515250000000001</v>
      </c>
      <c r="P73" s="11" t="s">
        <v>172</v>
      </c>
      <c r="Q73" s="26">
        <v>-12.441000000000001</v>
      </c>
      <c r="R73">
        <v>15.1</v>
      </c>
      <c r="S73">
        <v>2.1779999999999999</v>
      </c>
      <c r="T73" s="27">
        <v>3.359</v>
      </c>
      <c r="V73" s="10">
        <v>2.7629899999999998</v>
      </c>
      <c r="X73" s="26">
        <v>-12.446</v>
      </c>
      <c r="Y73">
        <v>15.073</v>
      </c>
      <c r="Z73">
        <v>2.258</v>
      </c>
      <c r="AA73" s="43">
        <v>5.6379999999999999</v>
      </c>
      <c r="AB73" s="46">
        <f t="shared" si="56"/>
        <v>2.7483838563815435</v>
      </c>
      <c r="AC73" s="43">
        <f>3*B73*(AA73-1)/C73</f>
        <v>2.2610249999999996</v>
      </c>
      <c r="AD73" s="44">
        <f t="shared" si="59"/>
        <v>4.3504166666666601E-2</v>
      </c>
      <c r="AF73" s="42">
        <v>6.1740000000000004</v>
      </c>
      <c r="AG73" s="49">
        <f t="shared" si="58"/>
        <v>4.1193677032869758</v>
      </c>
      <c r="AH73" s="44">
        <f>3*B73*(AF73-1)/C73</f>
        <v>2.5223249999999999</v>
      </c>
    </row>
    <row r="74" spans="1:34" x14ac:dyDescent="0.4">
      <c r="A74" s="1" t="s">
        <v>215</v>
      </c>
      <c r="B74" s="5"/>
      <c r="C74" s="20"/>
      <c r="D74" s="36"/>
      <c r="H74" s="36"/>
      <c r="J74" s="38"/>
      <c r="L74" s="36"/>
      <c r="N74" s="38"/>
      <c r="P74" s="11" t="s">
        <v>197</v>
      </c>
      <c r="Q74" s="26">
        <v>-11.221</v>
      </c>
      <c r="R74">
        <v>14.391</v>
      </c>
      <c r="S74">
        <v>2.3889999999999998</v>
      </c>
      <c r="T74" s="27">
        <v>3.6960000000000002</v>
      </c>
      <c r="V74" s="10">
        <v>2.6985000000000001</v>
      </c>
      <c r="X74" s="26">
        <v>-11.226000000000001</v>
      </c>
      <c r="Y74">
        <v>14.361000000000001</v>
      </c>
      <c r="Z74">
        <v>2.4820000000000002</v>
      </c>
      <c r="AA74" s="43">
        <v>6.02</v>
      </c>
      <c r="AB74" s="46"/>
      <c r="AC74" s="43"/>
      <c r="AD74" s="44"/>
      <c r="AF74" s="42"/>
      <c r="AG74" s="49"/>
      <c r="AH74" s="44"/>
    </row>
    <row r="75" spans="1:34" x14ac:dyDescent="0.4">
      <c r="A75" s="1" t="s">
        <v>156</v>
      </c>
      <c r="B75" s="5">
        <v>0.23</v>
      </c>
      <c r="C75" s="20">
        <v>1.5</v>
      </c>
      <c r="D75" s="36">
        <v>6</v>
      </c>
      <c r="F75" s="12">
        <v>5.3940000000000001</v>
      </c>
      <c r="H75" s="36">
        <f t="shared" si="44"/>
        <v>2.9511489195340639</v>
      </c>
      <c r="J75" s="38">
        <f t="shared" si="52"/>
        <v>1.3380611226779187</v>
      </c>
      <c r="L75" s="36">
        <f t="shared" si="45"/>
        <v>2.3000000000000003</v>
      </c>
      <c r="N75" s="38">
        <f t="shared" si="53"/>
        <v>2.0212400000000001</v>
      </c>
      <c r="P75" s="11" t="s">
        <v>173</v>
      </c>
      <c r="Q75" s="26">
        <v>-8.8490000000000002</v>
      </c>
      <c r="R75">
        <v>14.603</v>
      </c>
      <c r="S75">
        <v>2.0499999999999998</v>
      </c>
      <c r="T75" s="27">
        <v>3.883</v>
      </c>
      <c r="X75" s="26">
        <v>-8.8539999999999992</v>
      </c>
      <c r="Y75">
        <v>14.57</v>
      </c>
      <c r="Z75">
        <v>2.1309999999999998</v>
      </c>
      <c r="AA75" s="43">
        <v>6.2380000000000004</v>
      </c>
      <c r="AB75" s="46">
        <f t="shared" si="56"/>
        <v>3.5216348445060914</v>
      </c>
      <c r="AC75" s="43">
        <f>3*B75*(AA75-1)/C75</f>
        <v>2.4094800000000003</v>
      </c>
      <c r="AD75" s="44">
        <f t="shared" ref="AD75" si="60" xml:space="preserve"> ((SQRT(AB75))^3/(AB75-1)+(SQRT(1/AB75)^3/(1/AB75-1))-2)/6</f>
        <v>6.8246666666666636E-2</v>
      </c>
      <c r="AF75" s="42">
        <v>6.6609999999999996</v>
      </c>
      <c r="AG75" s="49">
        <f t="shared" si="58"/>
        <v>4.5619226631972625</v>
      </c>
      <c r="AH75" s="44">
        <f>3*B75*(AF75-1)/C75</f>
        <v>2.60406</v>
      </c>
    </row>
    <row r="76" spans="1:34" x14ac:dyDescent="0.4">
      <c r="A76" s="1" t="s">
        <v>157</v>
      </c>
      <c r="B76" s="5">
        <v>0.23699999999999999</v>
      </c>
      <c r="C76" s="20">
        <v>1.53</v>
      </c>
      <c r="D76" s="36">
        <v>5.96</v>
      </c>
      <c r="F76" s="12">
        <v>6.226</v>
      </c>
      <c r="H76" s="36">
        <f t="shared" si="44"/>
        <v>2.9768255037695663</v>
      </c>
      <c r="J76" s="38">
        <f t="shared" si="52"/>
        <v>3.621760579090187</v>
      </c>
      <c r="L76" s="36">
        <f t="shared" si="45"/>
        <v>2.3049411764705883</v>
      </c>
      <c r="N76" s="38">
        <f t="shared" si="53"/>
        <v>2.4285529411764704</v>
      </c>
      <c r="P76" s="11" t="s">
        <v>173</v>
      </c>
      <c r="Q76" s="26">
        <v>-6.0519999999999996</v>
      </c>
      <c r="R76">
        <v>15.766</v>
      </c>
      <c r="S76">
        <v>1.45</v>
      </c>
      <c r="T76" s="27">
        <v>4.2439999999999998</v>
      </c>
      <c r="X76" s="26">
        <v>-6.056</v>
      </c>
      <c r="Y76">
        <v>15.726000000000001</v>
      </c>
      <c r="Z76">
        <v>1.51</v>
      </c>
      <c r="AA76" s="43">
        <v>6.6459999999999999</v>
      </c>
      <c r="AB76" s="46">
        <f t="shared" si="56"/>
        <v>4.6698147701971484</v>
      </c>
      <c r="AC76" s="43">
        <f>3*B76*(AA76-1)/C76</f>
        <v>2.6237294117647054</v>
      </c>
      <c r="AD76" s="44">
        <f t="shared" ref="AD76:AD79" si="61" xml:space="preserve"> ((SQRT(AB76))^3/(AB76-1)+(SQRT(1/AB76)^3/(1/AB76-1))-2)/6</f>
        <v>0.10395490196078423</v>
      </c>
      <c r="AF76" s="42">
        <v>6.96</v>
      </c>
      <c r="AG76" s="49">
        <f t="shared" si="58"/>
        <v>5.4887541223757772</v>
      </c>
      <c r="AH76" s="44">
        <f>3*B76*(AF76-1)/C76</f>
        <v>2.7696470588235291</v>
      </c>
    </row>
    <row r="77" spans="1:34" x14ac:dyDescent="0.4">
      <c r="A77" s="1" t="s">
        <v>158</v>
      </c>
      <c r="B77" s="5">
        <v>0.23599999999999999</v>
      </c>
      <c r="C77" s="20">
        <v>1.59</v>
      </c>
      <c r="D77" s="36">
        <v>6.18</v>
      </c>
      <c r="E77" s="35">
        <v>5.9</v>
      </c>
      <c r="F77" s="12">
        <v>5.4329999999999998</v>
      </c>
      <c r="H77" s="36">
        <f t="shared" si="44"/>
        <v>2.9852686604388676</v>
      </c>
      <c r="I77" s="37">
        <f>((M77+SQRT(M77^2-4))/2)^2</f>
        <v>2.3317714840903077</v>
      </c>
      <c r="J77" s="38" t="e">
        <f t="shared" si="52"/>
        <v>#NUM!</v>
      </c>
      <c r="L77" s="36">
        <f t="shared" si="45"/>
        <v>2.3065660377358488</v>
      </c>
      <c r="M77" s="37">
        <f>3*B77*(E77-1)/C77</f>
        <v>2.1818867924528305</v>
      </c>
      <c r="N77" s="38">
        <f t="shared" si="53"/>
        <v>1.9739396226415091</v>
      </c>
      <c r="P77" s="11" t="s">
        <v>173</v>
      </c>
      <c r="Q77" s="26">
        <v>-3.2679999999999998</v>
      </c>
      <c r="R77">
        <v>18.234999999999999</v>
      </c>
      <c r="S77">
        <v>0.79600000000000004</v>
      </c>
      <c r="T77" s="27">
        <v>4.6050000000000004</v>
      </c>
      <c r="X77" s="26">
        <v>-3.27</v>
      </c>
      <c r="Y77">
        <v>18.183</v>
      </c>
      <c r="Z77">
        <v>0.83</v>
      </c>
      <c r="AA77" s="43">
        <v>7.0629999999999997</v>
      </c>
      <c r="AB77" s="46">
        <v>2.35</v>
      </c>
      <c r="AC77" s="43" t="s">
        <v>246</v>
      </c>
      <c r="AD77" s="44">
        <f t="shared" si="61"/>
        <v>3.0883174121505281E-2</v>
      </c>
      <c r="AF77" s="42">
        <v>7.258</v>
      </c>
      <c r="AG77" s="49">
        <f t="shared" si="58"/>
        <v>5.5860159404834295</v>
      </c>
      <c r="AH77" s="44">
        <f>3*B77*(AF77-1)/C77</f>
        <v>2.7865811320754719</v>
      </c>
    </row>
    <row r="78" spans="1:34" x14ac:dyDescent="0.4">
      <c r="A78" s="1" t="s">
        <v>159</v>
      </c>
      <c r="B78" s="5">
        <v>0.33100000000000002</v>
      </c>
      <c r="C78" s="20">
        <v>1.9</v>
      </c>
      <c r="D78" s="36">
        <v>5.4</v>
      </c>
      <c r="F78" s="12">
        <v>5.7960000000000003</v>
      </c>
      <c r="H78" s="36">
        <f t="shared" si="44"/>
        <v>2.9489608319659562</v>
      </c>
      <c r="J78" s="38">
        <f t="shared" si="52"/>
        <v>4.0349111144183709</v>
      </c>
      <c r="L78" s="36">
        <f t="shared" si="45"/>
        <v>2.2995789473684218</v>
      </c>
      <c r="N78" s="38">
        <f t="shared" si="53"/>
        <v>2.5065410526315794</v>
      </c>
      <c r="P78" s="11" t="s">
        <v>174</v>
      </c>
      <c r="Q78" s="26">
        <v>-2.359</v>
      </c>
      <c r="R78">
        <v>31.539000000000001</v>
      </c>
      <c r="S78">
        <v>0.158</v>
      </c>
      <c r="T78" s="27">
        <v>4.1470000000000002</v>
      </c>
      <c r="X78" s="26">
        <v>-2.36</v>
      </c>
      <c r="Y78">
        <v>31.460999999999999</v>
      </c>
      <c r="Z78">
        <v>0.16500000000000001</v>
      </c>
      <c r="AA78" s="43">
        <v>6.5419999999999998</v>
      </c>
      <c r="AB78" s="46">
        <f t="shared" si="56"/>
        <v>6.2287267521992531</v>
      </c>
      <c r="AC78" s="43">
        <f>3*B78*(AA78-1)/C78</f>
        <v>2.896424210526316</v>
      </c>
      <c r="AD78" s="44">
        <f t="shared" si="61"/>
        <v>0.14940403508771935</v>
      </c>
      <c r="AF78" s="42">
        <v>6.88</v>
      </c>
      <c r="AG78" s="49">
        <f t="shared" si="58"/>
        <v>7.3069254009029958</v>
      </c>
      <c r="AH78" s="44">
        <f>3*B78*(AF78-1)/C78</f>
        <v>3.0730736842105264</v>
      </c>
    </row>
    <row r="79" spans="1:34" x14ac:dyDescent="0.4">
      <c r="A79" s="1" t="s">
        <v>160</v>
      </c>
      <c r="B79" s="5">
        <v>0.30299999999999999</v>
      </c>
      <c r="C79" s="20">
        <v>1.93</v>
      </c>
      <c r="D79" s="36">
        <v>5.88</v>
      </c>
      <c r="F79" s="12">
        <v>5.5</v>
      </c>
      <c r="H79" s="36">
        <f t="shared" si="44"/>
        <v>2.9428556121160234</v>
      </c>
      <c r="J79" s="38">
        <f t="shared" si="52"/>
        <v>1.989292447907552</v>
      </c>
      <c r="L79" s="36">
        <f t="shared" si="45"/>
        <v>2.2984041450777206</v>
      </c>
      <c r="N79" s="38">
        <f t="shared" si="53"/>
        <v>2.1194300518134717</v>
      </c>
      <c r="P79" s="11" t="s">
        <v>173</v>
      </c>
      <c r="Q79" s="26">
        <v>-3.7069999999999999</v>
      </c>
      <c r="R79">
        <v>32.125</v>
      </c>
      <c r="S79">
        <v>0.23899999999999999</v>
      </c>
      <c r="T79" s="27">
        <v>3.62</v>
      </c>
      <c r="X79" s="26">
        <v>-3.7090000000000001</v>
      </c>
      <c r="Y79">
        <v>32.064</v>
      </c>
      <c r="Z79">
        <v>0.248</v>
      </c>
      <c r="AA79" s="43">
        <v>5.92</v>
      </c>
      <c r="AB79" s="46">
        <f>((AC79+SQRT(AC79^2-4))/2)^2</f>
        <v>3.0407514718788109</v>
      </c>
      <c r="AC79" s="43">
        <f>3*B79*(AA79-1)/C79</f>
        <v>2.3172435233160624</v>
      </c>
      <c r="AD79" s="44">
        <f t="shared" si="61"/>
        <v>5.2873920552677069E-2</v>
      </c>
      <c r="AF79" s="42">
        <v>6.3490000000000002</v>
      </c>
      <c r="AG79" s="49">
        <f t="shared" si="58"/>
        <v>4.1031355520345727</v>
      </c>
      <c r="AH79" s="44">
        <f>3*B79*(AF79-1)/C79</f>
        <v>2.5192958549222797</v>
      </c>
    </row>
    <row r="80" spans="1:34" x14ac:dyDescent="0.4">
      <c r="A80" s="1" t="s">
        <v>165</v>
      </c>
      <c r="B80" s="5"/>
      <c r="C80" s="20"/>
      <c r="D80" s="36"/>
      <c r="F80" s="12">
        <v>4.734</v>
      </c>
      <c r="H80" s="36"/>
      <c r="J80" s="38"/>
      <c r="L80" s="36"/>
      <c r="N80" s="38"/>
      <c r="P80" s="11" t="s">
        <v>194</v>
      </c>
      <c r="Q80" s="26">
        <v>-3.8740000000000001</v>
      </c>
      <c r="R80">
        <v>36.838000000000001</v>
      </c>
      <c r="S80">
        <v>0.26</v>
      </c>
      <c r="T80" s="27">
        <v>3.4940000000000002</v>
      </c>
      <c r="X80" s="26">
        <v>-3.8759999999999999</v>
      </c>
      <c r="Y80">
        <v>36.768999999999998</v>
      </c>
      <c r="Z80">
        <v>0.27</v>
      </c>
      <c r="AA80" s="43">
        <v>5.79</v>
      </c>
      <c r="AB80" s="46"/>
      <c r="AC80" s="43"/>
      <c r="AD80" s="44"/>
      <c r="AF80" s="42"/>
      <c r="AG80" s="49"/>
      <c r="AH80" s="44"/>
    </row>
    <row r="81" spans="1:34" x14ac:dyDescent="0.4">
      <c r="A81" s="1" t="s">
        <v>216</v>
      </c>
      <c r="P81" s="11" t="s">
        <v>217</v>
      </c>
      <c r="Q81" s="26">
        <v>-4.1059999999999999</v>
      </c>
      <c r="R81">
        <v>45.344999999999999</v>
      </c>
      <c r="S81">
        <v>0.151</v>
      </c>
      <c r="T81" s="27">
        <v>2.0489999999999999</v>
      </c>
      <c r="X81" s="26">
        <v>-4.1070000000000002</v>
      </c>
      <c r="Y81">
        <v>45.307000000000002</v>
      </c>
      <c r="Z81">
        <v>0.156</v>
      </c>
      <c r="AA81" s="43">
        <v>4.1829999999999998</v>
      </c>
    </row>
    <row r="82" spans="1:34" x14ac:dyDescent="0.4">
      <c r="A82" s="1" t="s">
        <v>161</v>
      </c>
      <c r="B82" s="5">
        <v>0.48299999999999998</v>
      </c>
      <c r="C82" s="20">
        <v>1.99</v>
      </c>
      <c r="D82" s="36">
        <v>4.16</v>
      </c>
      <c r="F82" s="12">
        <v>4.1849999999999996</v>
      </c>
      <c r="H82" s="36">
        <f>((L82+SQRT(L82^2-4))/2)^2</f>
        <v>2.9559538459069254</v>
      </c>
      <c r="J82" s="38">
        <f>((N82+SQRT(N82^2-4))/2)^2</f>
        <v>3.0505450632784701</v>
      </c>
      <c r="L82" s="36">
        <f>3*B82*(D82-1)/C82</f>
        <v>2.3009246231155775</v>
      </c>
      <c r="N82" s="38">
        <f>3*B82*(F82-1)/C82</f>
        <v>2.3191281407035169</v>
      </c>
      <c r="P82" s="11" t="s">
        <v>173</v>
      </c>
      <c r="Q82" s="26">
        <v>-7.4139999999999997</v>
      </c>
      <c r="R82">
        <v>32.058999999999997</v>
      </c>
      <c r="S82">
        <v>0.34599999999999997</v>
      </c>
      <c r="T82" s="27">
        <v>2.3109999999999999</v>
      </c>
      <c r="X82" s="26">
        <v>-7.415</v>
      </c>
      <c r="Y82">
        <v>32.029000000000003</v>
      </c>
      <c r="Z82">
        <v>0.35699999999999998</v>
      </c>
      <c r="AA82" s="43">
        <v>4.4610000000000003</v>
      </c>
      <c r="AB82" s="46">
        <f t="shared" ref="AB82" si="62">((AC82+SQRT(AC82^2-4))/2)^2</f>
        <v>4.107416651415507</v>
      </c>
      <c r="AC82" s="43">
        <f>3*B82*(AA82-1)/C82</f>
        <v>2.5200949748743717</v>
      </c>
      <c r="AD82" s="44">
        <f t="shared" ref="AD82" si="63" xml:space="preserve"> ((SQRT(AB82))^3/(AB82-1)+(SQRT(1/AB82)^3/(1/AB82-1))-2)/6</f>
        <v>8.6682495812395288E-2</v>
      </c>
      <c r="AF82" s="42">
        <v>5.1589999999999998</v>
      </c>
      <c r="AG82" s="49">
        <f t="shared" ref="AG82" si="64">((AH82+SQRT(AH82^2-4))/2)^2</f>
        <v>7.0285492397598466</v>
      </c>
      <c r="AH82" s="44">
        <f>3*B82*(AF82-1)/C82</f>
        <v>3.0283371859296477</v>
      </c>
    </row>
    <row r="83" spans="1:34" x14ac:dyDescent="0.4">
      <c r="A83" s="1" t="s">
        <v>218</v>
      </c>
      <c r="P83" s="11" t="s">
        <v>203</v>
      </c>
      <c r="Q83" s="26">
        <v>-9.4949999999999992</v>
      </c>
      <c r="R83">
        <v>25.251000000000001</v>
      </c>
      <c r="S83">
        <v>0.57699999999999996</v>
      </c>
      <c r="T83" s="27">
        <v>2.9</v>
      </c>
      <c r="X83" s="26">
        <v>-9.4969999999999999</v>
      </c>
      <c r="Y83">
        <v>25.216000000000001</v>
      </c>
      <c r="Z83">
        <v>0.59699999999999998</v>
      </c>
      <c r="AA83" s="43">
        <v>5.1619999999999999</v>
      </c>
    </row>
    <row r="84" spans="1:34" x14ac:dyDescent="0.4">
      <c r="A84" s="1" t="s">
        <v>219</v>
      </c>
      <c r="P84" s="11" t="s">
        <v>220</v>
      </c>
      <c r="Q84" s="26">
        <v>-11.291</v>
      </c>
      <c r="R84">
        <v>20.027999999999999</v>
      </c>
      <c r="S84">
        <v>0.89900000000000002</v>
      </c>
      <c r="T84" s="27">
        <v>3.9710000000000001</v>
      </c>
      <c r="X84" s="26">
        <v>-11.294</v>
      </c>
      <c r="Y84">
        <v>1.984</v>
      </c>
      <c r="Z84">
        <v>0.93500000000000005</v>
      </c>
      <c r="AA84" s="43">
        <v>6.3220000000000001</v>
      </c>
    </row>
    <row r="85" spans="1:34" x14ac:dyDescent="0.4">
      <c r="A85" s="1" t="s">
        <v>221</v>
      </c>
      <c r="P85" s="11" t="s">
        <v>222</v>
      </c>
      <c r="Q85" s="26">
        <v>-12.936999999999999</v>
      </c>
      <c r="R85">
        <v>18.486999999999998</v>
      </c>
      <c r="S85">
        <v>1.272</v>
      </c>
      <c r="T85" s="27">
        <v>4.274</v>
      </c>
      <c r="X85" s="26">
        <v>-12.94</v>
      </c>
      <c r="Y85">
        <v>18.440000000000001</v>
      </c>
      <c r="Z85">
        <v>1.325</v>
      </c>
      <c r="AA85" s="43">
        <v>6.68</v>
      </c>
    </row>
    <row r="86" spans="1:34" x14ac:dyDescent="0.4">
      <c r="A86" s="1" t="s">
        <v>240</v>
      </c>
    </row>
    <row r="87" spans="1:34" x14ac:dyDescent="0.4">
      <c r="C87" s="1" t="s">
        <v>243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275BB-712C-4F46-95F3-14FE22DFE218}">
  <dimension ref="A1:O469"/>
  <sheetViews>
    <sheetView workbookViewId="0">
      <selection activeCell="H15" sqref="A1:XFD1048576"/>
    </sheetView>
  </sheetViews>
  <sheetFormatPr defaultRowHeight="18.75" x14ac:dyDescent="0.4"/>
  <sheetData>
    <row r="1" spans="1:10" x14ac:dyDescent="0.4">
      <c r="A1" s="39" t="s">
        <v>271</v>
      </c>
      <c r="B1" s="66"/>
      <c r="C1" s="66"/>
      <c r="D1" s="66"/>
      <c r="E1" s="66"/>
      <c r="F1" s="66"/>
      <c r="G1" s="66"/>
      <c r="H1" s="66"/>
      <c r="I1" s="66"/>
      <c r="J1" s="66"/>
    </row>
    <row r="2" spans="1:10" x14ac:dyDescent="0.4">
      <c r="A2" s="39"/>
      <c r="B2" s="66"/>
      <c r="C2" s="66"/>
      <c r="D2" s="66"/>
      <c r="E2" s="66"/>
      <c r="F2" s="66"/>
      <c r="G2" s="66"/>
      <c r="H2" s="66"/>
      <c r="I2" s="66"/>
      <c r="J2" s="66"/>
    </row>
    <row r="3" spans="1:10" x14ac:dyDescent="0.4">
      <c r="A3" s="67" t="s">
        <v>49</v>
      </c>
      <c r="B3" s="68" t="s">
        <v>190</v>
      </c>
      <c r="C3" s="66"/>
      <c r="D3" s="67" t="s">
        <v>174</v>
      </c>
      <c r="E3" s="68" t="s">
        <v>272</v>
      </c>
      <c r="F3" s="66"/>
      <c r="G3" s="67" t="s">
        <v>172</v>
      </c>
      <c r="H3" s="68" t="s">
        <v>272</v>
      </c>
      <c r="I3" s="66"/>
      <c r="J3" s="66"/>
    </row>
    <row r="4" spans="1:10" x14ac:dyDescent="0.4">
      <c r="A4" s="67" t="s">
        <v>11</v>
      </c>
      <c r="B4" s="69">
        <v>-1.1160000000000001</v>
      </c>
      <c r="C4" s="66"/>
      <c r="D4" s="67" t="s">
        <v>11</v>
      </c>
      <c r="E4" s="70">
        <v>-1.1214999999999999</v>
      </c>
      <c r="F4" s="66"/>
      <c r="G4" s="67" t="s">
        <v>11</v>
      </c>
      <c r="H4" s="70">
        <v>-1.1173999999999999</v>
      </c>
      <c r="I4" s="67" t="s">
        <v>2</v>
      </c>
      <c r="J4" s="70">
        <v>3.9</v>
      </c>
    </row>
    <row r="5" spans="1:10" x14ac:dyDescent="0.4">
      <c r="A5" s="67" t="s">
        <v>19</v>
      </c>
      <c r="B5" s="69">
        <v>39.994</v>
      </c>
      <c r="C5" s="66"/>
      <c r="D5" s="67" t="s">
        <v>19</v>
      </c>
      <c r="E5" s="70">
        <v>70.709999999999994</v>
      </c>
      <c r="F5" s="66"/>
      <c r="G5" s="67" t="s">
        <v>19</v>
      </c>
      <c r="H5" s="66">
        <v>41.868000000000002</v>
      </c>
      <c r="I5" s="67" t="s">
        <v>252</v>
      </c>
      <c r="J5" s="70">
        <v>6.3559999999999999</v>
      </c>
    </row>
    <row r="6" spans="1:10" x14ac:dyDescent="0.4">
      <c r="A6" s="67" t="s">
        <v>0</v>
      </c>
      <c r="B6" s="70">
        <v>1E-3</v>
      </c>
      <c r="C6" s="66"/>
      <c r="D6" s="67" t="s">
        <v>0</v>
      </c>
      <c r="E6" s="70">
        <v>1E-3</v>
      </c>
      <c r="F6" s="66"/>
      <c r="G6" s="67" t="s">
        <v>0</v>
      </c>
      <c r="H6" s="70">
        <v>1E-3</v>
      </c>
      <c r="I6" s="66"/>
      <c r="J6" s="66"/>
    </row>
    <row r="7" spans="1:10" x14ac:dyDescent="0.4">
      <c r="A7" s="71" t="s">
        <v>1</v>
      </c>
      <c r="B7" s="70">
        <v>4.6440000000000001</v>
      </c>
      <c r="C7" s="66"/>
      <c r="D7" s="71" t="s">
        <v>1</v>
      </c>
      <c r="E7" s="70">
        <v>4.6440000000000001</v>
      </c>
      <c r="F7" s="66"/>
      <c r="G7" s="71" t="s">
        <v>1</v>
      </c>
      <c r="H7" s="70">
        <v>4.6440000000000001</v>
      </c>
      <c r="J7" s="66"/>
    </row>
    <row r="9" spans="1:10" x14ac:dyDescent="0.4">
      <c r="A9" s="67" t="s">
        <v>49</v>
      </c>
      <c r="B9" s="68" t="s">
        <v>89</v>
      </c>
      <c r="C9" s="66"/>
      <c r="D9" s="67" t="s">
        <v>174</v>
      </c>
      <c r="E9" s="68" t="s">
        <v>89</v>
      </c>
      <c r="F9" s="66"/>
      <c r="G9" s="67" t="s">
        <v>172</v>
      </c>
      <c r="H9" s="68" t="s">
        <v>89</v>
      </c>
      <c r="I9" s="66"/>
      <c r="J9" s="66"/>
    </row>
    <row r="10" spans="1:10" x14ac:dyDescent="0.4">
      <c r="A10" s="67" t="s">
        <v>11</v>
      </c>
      <c r="B10" s="69">
        <v>-1.9059999999999999</v>
      </c>
      <c r="C10" s="66"/>
      <c r="D10" s="67" t="s">
        <v>11</v>
      </c>
      <c r="E10" s="70">
        <v>-1.9037999999999999</v>
      </c>
      <c r="F10" s="66"/>
      <c r="G10" s="67" t="s">
        <v>11</v>
      </c>
      <c r="H10" s="70">
        <v>-1.9064000000000001</v>
      </c>
      <c r="I10" s="67" t="s">
        <v>2</v>
      </c>
      <c r="J10" s="70">
        <v>3.0779999999999998</v>
      </c>
    </row>
    <row r="11" spans="1:10" x14ac:dyDescent="0.4">
      <c r="A11" s="67" t="s">
        <v>19</v>
      </c>
      <c r="B11" s="69">
        <v>20.154</v>
      </c>
      <c r="C11" s="66"/>
      <c r="D11" s="67" t="s">
        <v>19</v>
      </c>
      <c r="E11" s="70">
        <v>20.120999999999999</v>
      </c>
      <c r="F11" s="66"/>
      <c r="G11" s="67" t="s">
        <v>19</v>
      </c>
      <c r="H11">
        <v>20.190000000000001</v>
      </c>
      <c r="I11" s="67" t="s">
        <v>252</v>
      </c>
      <c r="J11" s="70">
        <v>4.923</v>
      </c>
    </row>
    <row r="12" spans="1:10" x14ac:dyDescent="0.4">
      <c r="A12" s="67" t="s">
        <v>0</v>
      </c>
      <c r="B12" s="70">
        <v>8.5000000000000006E-2</v>
      </c>
      <c r="C12" s="66"/>
      <c r="D12" s="67" t="s">
        <v>0</v>
      </c>
      <c r="E12" s="70">
        <v>8.5000000000000006E-2</v>
      </c>
      <c r="F12" s="66"/>
      <c r="G12" s="67" t="s">
        <v>0</v>
      </c>
      <c r="H12" s="70">
        <v>8.5000000000000006E-2</v>
      </c>
      <c r="I12" s="66"/>
      <c r="J12" s="66"/>
    </row>
    <row r="13" spans="1:10" x14ac:dyDescent="0.4">
      <c r="A13" s="71" t="s">
        <v>1</v>
      </c>
      <c r="B13" s="70">
        <v>2.2709999999999999</v>
      </c>
      <c r="C13" s="66"/>
      <c r="D13" s="71" t="s">
        <v>1</v>
      </c>
      <c r="E13" s="70">
        <v>2.2709999999999999</v>
      </c>
      <c r="F13" s="66"/>
      <c r="G13" s="71" t="s">
        <v>1</v>
      </c>
      <c r="H13" s="70">
        <v>2.2709999999999999</v>
      </c>
      <c r="I13" s="66"/>
      <c r="J13" s="66"/>
    </row>
    <row r="15" spans="1:10" x14ac:dyDescent="0.4">
      <c r="A15" s="67" t="s">
        <v>49</v>
      </c>
      <c r="B15" s="68" t="s">
        <v>120</v>
      </c>
      <c r="C15" s="66"/>
      <c r="D15" s="67" t="s">
        <v>174</v>
      </c>
      <c r="E15" s="68" t="s">
        <v>120</v>
      </c>
      <c r="F15" s="66"/>
      <c r="G15" s="67" t="s">
        <v>172</v>
      </c>
      <c r="H15" s="68" t="s">
        <v>120</v>
      </c>
      <c r="I15" s="66"/>
      <c r="J15" s="66"/>
    </row>
    <row r="16" spans="1:10" x14ac:dyDescent="0.4">
      <c r="A16" s="67" t="s">
        <v>11</v>
      </c>
      <c r="B16" s="69"/>
      <c r="C16" s="66"/>
      <c r="D16" s="67" t="s">
        <v>11</v>
      </c>
      <c r="E16" s="70">
        <v>-3.6436999999999999</v>
      </c>
      <c r="F16" s="66"/>
      <c r="G16" s="67" t="s">
        <v>11</v>
      </c>
      <c r="H16" s="70">
        <v>-3.7393999999999998</v>
      </c>
      <c r="I16" s="67" t="s">
        <v>2</v>
      </c>
      <c r="J16" s="70">
        <v>2.2599999999999998</v>
      </c>
    </row>
    <row r="17" spans="1:15" x14ac:dyDescent="0.4">
      <c r="A17" s="67" t="s">
        <v>19</v>
      </c>
      <c r="B17" s="69"/>
      <c r="C17" s="66"/>
      <c r="D17" s="67" t="s">
        <v>19</v>
      </c>
      <c r="E17" s="70">
        <v>7.8150000000000004</v>
      </c>
      <c r="F17" s="66"/>
      <c r="G17" s="67" t="s">
        <v>19</v>
      </c>
      <c r="H17">
        <v>7.8940000000000001</v>
      </c>
      <c r="I17" s="67" t="s">
        <v>252</v>
      </c>
      <c r="J17" s="70">
        <v>3.57</v>
      </c>
    </row>
    <row r="18" spans="1:15" x14ac:dyDescent="0.4">
      <c r="A18" s="67" t="s">
        <v>0</v>
      </c>
      <c r="B18" s="70">
        <v>0.751</v>
      </c>
      <c r="C18" s="66"/>
      <c r="D18" s="67" t="s">
        <v>0</v>
      </c>
      <c r="E18" s="70">
        <v>0.751</v>
      </c>
      <c r="F18" s="66"/>
      <c r="G18" s="67" t="s">
        <v>0</v>
      </c>
      <c r="H18" s="70">
        <v>0.751</v>
      </c>
      <c r="I18" s="66"/>
      <c r="J18" s="66"/>
    </row>
    <row r="19" spans="1:15" x14ac:dyDescent="0.4">
      <c r="A19" s="71" t="s">
        <v>1</v>
      </c>
      <c r="B19" s="70">
        <v>2.2349999999999999</v>
      </c>
      <c r="C19" s="66"/>
      <c r="D19" s="71" t="s">
        <v>1</v>
      </c>
      <c r="E19" s="70">
        <v>2.2349999999999999</v>
      </c>
      <c r="F19" s="66"/>
      <c r="G19" s="71" t="s">
        <v>1</v>
      </c>
      <c r="H19" s="70">
        <v>2.2349999999999999</v>
      </c>
      <c r="I19" s="66"/>
      <c r="J19" s="66"/>
    </row>
    <row r="20" spans="1:15" x14ac:dyDescent="0.4">
      <c r="A20" s="66"/>
      <c r="B20" s="72"/>
      <c r="C20" s="66"/>
      <c r="D20" s="66"/>
      <c r="E20" s="72"/>
      <c r="F20" s="66"/>
      <c r="G20" s="66"/>
      <c r="H20" s="72"/>
      <c r="I20" s="66"/>
      <c r="J20" s="66"/>
    </row>
    <row r="21" spans="1:15" x14ac:dyDescent="0.4">
      <c r="A21" s="67" t="s">
        <v>49</v>
      </c>
      <c r="B21" s="68" t="s">
        <v>0</v>
      </c>
      <c r="C21" s="66"/>
      <c r="D21" s="67" t="s">
        <v>174</v>
      </c>
      <c r="E21" s="68" t="s">
        <v>0</v>
      </c>
      <c r="F21" s="66"/>
      <c r="G21" s="67" t="s">
        <v>172</v>
      </c>
      <c r="H21" s="68" t="s">
        <v>0</v>
      </c>
      <c r="I21" s="66"/>
      <c r="J21" s="66"/>
      <c r="L21" s="67" t="s">
        <v>273</v>
      </c>
      <c r="M21" s="68" t="s">
        <v>0</v>
      </c>
      <c r="O21" t="s">
        <v>274</v>
      </c>
    </row>
    <row r="22" spans="1:15" x14ac:dyDescent="0.4">
      <c r="A22" s="67" t="s">
        <v>11</v>
      </c>
      <c r="B22" s="68">
        <v>5.5224119999999995E-2</v>
      </c>
      <c r="C22" s="66"/>
      <c r="D22" s="67" t="s">
        <v>11</v>
      </c>
      <c r="E22" s="70">
        <v>0.42547056000000005</v>
      </c>
      <c r="F22" s="66"/>
      <c r="G22" s="67" t="s">
        <v>11</v>
      </c>
      <c r="H22" s="70">
        <v>0.10908804</v>
      </c>
      <c r="I22" s="67" t="s">
        <v>2</v>
      </c>
      <c r="J22" s="70">
        <v>1.49</v>
      </c>
      <c r="L22" s="67" t="s">
        <v>11</v>
      </c>
      <c r="M22" s="68">
        <v>-0.15655901999999999</v>
      </c>
      <c r="O22" t="s">
        <v>275</v>
      </c>
    </row>
    <row r="23" spans="1:15" x14ac:dyDescent="0.4">
      <c r="A23" s="67" t="s">
        <v>19</v>
      </c>
      <c r="B23" s="69">
        <v>5.8275808063739998</v>
      </c>
      <c r="C23" s="66"/>
      <c r="D23" s="67" t="s">
        <v>19</v>
      </c>
      <c r="E23" s="70">
        <v>6.0925650476840003</v>
      </c>
      <c r="F23" s="66"/>
      <c r="G23" s="67" t="s">
        <v>19</v>
      </c>
      <c r="H23">
        <v>5.8474176155000004</v>
      </c>
      <c r="I23" s="67" t="s">
        <v>252</v>
      </c>
      <c r="J23" s="70">
        <v>3.03</v>
      </c>
      <c r="L23" s="67" t="s">
        <v>19</v>
      </c>
      <c r="M23" s="69">
        <v>6.6229776379710001</v>
      </c>
    </row>
    <row r="24" spans="1:15" x14ac:dyDescent="0.4">
      <c r="A24" s="67" t="s">
        <v>0</v>
      </c>
      <c r="B24" s="70">
        <v>1.4430000000000001</v>
      </c>
      <c r="C24" s="66"/>
      <c r="D24" s="67" t="s">
        <v>0</v>
      </c>
      <c r="E24" s="70">
        <v>1.4430000000000001</v>
      </c>
      <c r="F24" s="66"/>
      <c r="G24" s="67" t="s">
        <v>0</v>
      </c>
      <c r="H24" s="70">
        <v>1.4430000000000001</v>
      </c>
      <c r="I24" s="66"/>
      <c r="J24" s="66"/>
      <c r="L24" s="67" t="s">
        <v>0</v>
      </c>
      <c r="M24" s="70">
        <v>1.4430000000000001</v>
      </c>
    </row>
    <row r="25" spans="1:15" x14ac:dyDescent="0.4">
      <c r="A25" s="71" t="s">
        <v>1</v>
      </c>
      <c r="B25" s="70">
        <v>2.4529999999999998</v>
      </c>
      <c r="C25" s="66"/>
      <c r="D25" s="71" t="s">
        <v>1</v>
      </c>
      <c r="E25" s="70">
        <v>2.4529999999999998</v>
      </c>
      <c r="F25" s="66"/>
      <c r="G25" s="71" t="s">
        <v>1</v>
      </c>
      <c r="H25" s="70">
        <v>2.4529999999999998</v>
      </c>
      <c r="I25" s="66"/>
      <c r="J25" s="66"/>
      <c r="L25" s="71" t="s">
        <v>1</v>
      </c>
      <c r="M25" s="70">
        <v>2.4529999999999998</v>
      </c>
    </row>
    <row r="27" spans="1:15" x14ac:dyDescent="0.4">
      <c r="A27" s="67" t="s">
        <v>49</v>
      </c>
      <c r="B27" s="68" t="s">
        <v>196</v>
      </c>
      <c r="C27" s="66"/>
      <c r="D27" s="67" t="s">
        <v>174</v>
      </c>
      <c r="E27" s="68" t="s">
        <v>196</v>
      </c>
      <c r="F27" s="66"/>
      <c r="G27" s="67" t="s">
        <v>172</v>
      </c>
      <c r="H27" s="68" t="s">
        <v>196</v>
      </c>
      <c r="I27" s="66"/>
      <c r="J27" s="66"/>
    </row>
    <row r="28" spans="1:15" x14ac:dyDescent="0.4">
      <c r="A28" s="67" t="s">
        <v>11</v>
      </c>
      <c r="B28" s="69">
        <v>-3.8298999999999999</v>
      </c>
      <c r="C28" s="66"/>
      <c r="D28" s="67" t="s">
        <v>11</v>
      </c>
      <c r="E28" s="70"/>
      <c r="F28" s="66"/>
      <c r="G28" s="67" t="s">
        <v>11</v>
      </c>
      <c r="H28" s="70">
        <v>-4.7061999999999999</v>
      </c>
      <c r="I28" s="67" t="s">
        <v>2</v>
      </c>
      <c r="J28" s="70">
        <v>2.5190000000000001</v>
      </c>
    </row>
    <row r="29" spans="1:15" x14ac:dyDescent="0.4">
      <c r="A29" s="67" t="s">
        <v>19</v>
      </c>
      <c r="B29" s="69">
        <v>7.2709999999999999</v>
      </c>
      <c r="C29" s="66"/>
      <c r="D29" s="67" t="s">
        <v>19</v>
      </c>
      <c r="E29" s="70"/>
      <c r="F29" s="66"/>
      <c r="G29" s="67" t="s">
        <v>19</v>
      </c>
      <c r="H29" s="66">
        <v>6.7229999999999999</v>
      </c>
      <c r="I29" s="67" t="s">
        <v>252</v>
      </c>
      <c r="J29" s="70">
        <v>2.4460000000000002</v>
      </c>
    </row>
    <row r="30" spans="1:15" x14ac:dyDescent="0.4">
      <c r="A30" s="67" t="s">
        <v>0</v>
      </c>
      <c r="B30" s="70">
        <v>0.39400000000000002</v>
      </c>
      <c r="C30" s="66"/>
      <c r="D30" s="67" t="s">
        <v>0</v>
      </c>
      <c r="E30" s="70">
        <v>0.39400000000000002</v>
      </c>
      <c r="F30" s="66"/>
      <c r="G30" s="67" t="s">
        <v>0</v>
      </c>
      <c r="H30" s="70">
        <v>0.39400000000000002</v>
      </c>
      <c r="I30" s="66"/>
      <c r="J30" s="66"/>
    </row>
    <row r="31" spans="1:15" x14ac:dyDescent="0.4">
      <c r="A31" s="71" t="s">
        <v>1</v>
      </c>
      <c r="B31" s="70">
        <v>2.7389999999999999</v>
      </c>
      <c r="C31" s="66"/>
      <c r="D31" s="71" t="s">
        <v>1</v>
      </c>
      <c r="E31" s="70">
        <v>2.7389999999999999</v>
      </c>
      <c r="F31" s="66"/>
      <c r="G31" s="71" t="s">
        <v>1</v>
      </c>
      <c r="H31" s="70">
        <v>2.7389999999999999</v>
      </c>
      <c r="J31" s="66"/>
    </row>
    <row r="33" spans="1:10" x14ac:dyDescent="0.4">
      <c r="A33" s="67" t="s">
        <v>49</v>
      </c>
      <c r="B33" s="68" t="s">
        <v>121</v>
      </c>
      <c r="C33" s="66"/>
      <c r="D33" s="67" t="s">
        <v>174</v>
      </c>
      <c r="E33" s="68" t="s">
        <v>121</v>
      </c>
      <c r="F33" s="66"/>
      <c r="G33" s="67" t="s">
        <v>172</v>
      </c>
      <c r="H33" s="68" t="s">
        <v>121</v>
      </c>
      <c r="I33" s="66"/>
      <c r="J33" s="66"/>
    </row>
    <row r="34" spans="1:10" x14ac:dyDescent="0.4">
      <c r="A34" s="67" t="s">
        <v>11</v>
      </c>
      <c r="B34" s="69">
        <v>-1.3116000000000001</v>
      </c>
      <c r="C34" s="66"/>
      <c r="D34" s="67" t="s">
        <v>11</v>
      </c>
      <c r="E34" s="70">
        <v>-1.3097000000000001</v>
      </c>
      <c r="F34" s="66"/>
      <c r="G34" s="67" t="s">
        <v>11</v>
      </c>
      <c r="H34" s="70">
        <v>-1.3122</v>
      </c>
      <c r="I34" s="67" t="s">
        <v>2</v>
      </c>
      <c r="J34" s="70">
        <v>3.7589999999999999</v>
      </c>
    </row>
    <row r="35" spans="1:10" x14ac:dyDescent="0.4">
      <c r="A35" s="67" t="s">
        <v>19</v>
      </c>
      <c r="B35" s="69">
        <v>36.247</v>
      </c>
      <c r="C35" s="66"/>
      <c r="D35" s="67" t="s">
        <v>19</v>
      </c>
      <c r="E35" s="70">
        <v>36.323999999999998</v>
      </c>
      <c r="F35" s="66"/>
      <c r="G35" s="67" t="s">
        <v>19</v>
      </c>
      <c r="H35">
        <f>74.234/2</f>
        <v>37.116999999999997</v>
      </c>
      <c r="I35" s="67" t="s">
        <v>252</v>
      </c>
      <c r="J35" s="70">
        <v>6.0650000000000004</v>
      </c>
    </row>
    <row r="36" spans="1:10" x14ac:dyDescent="0.4">
      <c r="A36" s="67" t="s">
        <v>0</v>
      </c>
      <c r="B36" s="70">
        <v>4.7E-2</v>
      </c>
      <c r="C36" s="66"/>
      <c r="D36" s="67" t="s">
        <v>0</v>
      </c>
      <c r="E36" s="70">
        <v>4.7E-2</v>
      </c>
      <c r="F36" s="66"/>
      <c r="G36" s="67" t="s">
        <v>0</v>
      </c>
      <c r="H36" s="70">
        <v>4.7E-2</v>
      </c>
      <c r="I36" s="66"/>
      <c r="J36" s="66"/>
    </row>
    <row r="37" spans="1:10" x14ac:dyDescent="0.4">
      <c r="A37" s="71" t="s">
        <v>1</v>
      </c>
      <c r="B37" s="70">
        <v>2.6</v>
      </c>
      <c r="C37" s="66"/>
      <c r="D37" s="71" t="s">
        <v>1</v>
      </c>
      <c r="E37" s="70">
        <v>2.6</v>
      </c>
      <c r="F37" s="66"/>
      <c r="G37" s="71" t="s">
        <v>1</v>
      </c>
      <c r="H37" s="70">
        <v>2.6</v>
      </c>
      <c r="J37" s="66"/>
    </row>
    <row r="39" spans="1:10" x14ac:dyDescent="0.4">
      <c r="A39" s="67" t="s">
        <v>49</v>
      </c>
      <c r="B39" s="68" t="s">
        <v>122</v>
      </c>
      <c r="C39" s="66"/>
      <c r="D39" s="67" t="s">
        <v>174</v>
      </c>
      <c r="E39" s="68" t="s">
        <v>122</v>
      </c>
      <c r="F39" s="66"/>
      <c r="G39" s="67" t="s">
        <v>172</v>
      </c>
      <c r="H39" s="68" t="s">
        <v>122</v>
      </c>
      <c r="I39" s="66"/>
      <c r="J39" s="66"/>
    </row>
    <row r="40" spans="1:10" x14ac:dyDescent="0.4">
      <c r="A40" s="67" t="s">
        <v>11</v>
      </c>
      <c r="B40" s="69">
        <v>-1.5829</v>
      </c>
      <c r="C40" s="66"/>
      <c r="D40" s="67" t="s">
        <v>11</v>
      </c>
      <c r="E40" s="70">
        <v>-1.5745</v>
      </c>
      <c r="F40" s="66"/>
      <c r="G40" s="67" t="s">
        <v>11</v>
      </c>
      <c r="H40" s="70">
        <v>-1.5908</v>
      </c>
      <c r="I40" s="67" t="s">
        <v>2</v>
      </c>
      <c r="J40" s="70">
        <v>3.2029999999999998</v>
      </c>
    </row>
    <row r="41" spans="1:10" x14ac:dyDescent="0.4">
      <c r="A41" s="67" t="s">
        <v>19</v>
      </c>
      <c r="B41" s="69">
        <v>22.866</v>
      </c>
      <c r="C41" s="66"/>
      <c r="D41" s="67" t="s">
        <v>19</v>
      </c>
      <c r="E41" s="70">
        <v>22.928000000000001</v>
      </c>
      <c r="F41" s="66"/>
      <c r="G41" s="67" t="s">
        <v>19</v>
      </c>
      <c r="H41">
        <v>22.774999999999999</v>
      </c>
      <c r="I41" s="67" t="s">
        <v>252</v>
      </c>
      <c r="J41" s="70">
        <v>5.1269999999999998</v>
      </c>
    </row>
    <row r="42" spans="1:10" x14ac:dyDescent="0.4">
      <c r="A42" s="67" t="s">
        <v>0</v>
      </c>
      <c r="B42" s="70">
        <v>0.217</v>
      </c>
      <c r="C42" s="66"/>
      <c r="D42" s="67" t="s">
        <v>0</v>
      </c>
      <c r="E42" s="70">
        <v>0.217</v>
      </c>
      <c r="F42" s="66"/>
      <c r="G42" s="67" t="s">
        <v>0</v>
      </c>
      <c r="H42" s="70">
        <v>0.217</v>
      </c>
      <c r="I42" s="66"/>
      <c r="J42" s="66"/>
    </row>
    <row r="43" spans="1:10" x14ac:dyDescent="0.4">
      <c r="A43" s="71" t="s">
        <v>1</v>
      </c>
      <c r="B43" s="70">
        <v>2.895</v>
      </c>
      <c r="C43" s="66"/>
      <c r="D43" s="71" t="s">
        <v>1</v>
      </c>
      <c r="E43" s="70">
        <v>2.895</v>
      </c>
      <c r="F43" s="66"/>
      <c r="G43" s="71" t="s">
        <v>1</v>
      </c>
      <c r="H43" s="70">
        <v>2.895</v>
      </c>
      <c r="J43" s="66"/>
    </row>
    <row r="45" spans="1:10" x14ac:dyDescent="0.4">
      <c r="A45" s="67" t="s">
        <v>49</v>
      </c>
      <c r="B45" s="68" t="s">
        <v>123</v>
      </c>
      <c r="C45" s="66"/>
      <c r="D45" s="67" t="s">
        <v>174</v>
      </c>
      <c r="E45" s="68" t="s">
        <v>123</v>
      </c>
      <c r="F45" s="66"/>
      <c r="G45" s="67" t="s">
        <v>172</v>
      </c>
      <c r="H45" s="68" t="s">
        <v>123</v>
      </c>
      <c r="I45" s="66"/>
      <c r="J45" s="66"/>
    </row>
    <row r="46" spans="1:10" x14ac:dyDescent="0.4">
      <c r="A46" s="67" t="s">
        <v>11</v>
      </c>
      <c r="B46" s="69">
        <v>-3.7456</v>
      </c>
      <c r="C46" s="66"/>
      <c r="D46" s="67" t="s">
        <v>11</v>
      </c>
      <c r="E46" s="73">
        <v>-3.6530999999999998</v>
      </c>
      <c r="F46" s="66"/>
      <c r="G46" s="67" t="s">
        <v>11</v>
      </c>
      <c r="H46" s="70"/>
      <c r="I46" s="67" t="s">
        <v>2</v>
      </c>
      <c r="J46" s="70"/>
    </row>
    <row r="47" spans="1:10" x14ac:dyDescent="0.4">
      <c r="A47" s="67" t="s">
        <v>19</v>
      </c>
      <c r="B47" s="69">
        <v>16.472000000000001</v>
      </c>
      <c r="C47" s="66"/>
      <c r="D47" s="67" t="s">
        <v>19</v>
      </c>
      <c r="E47" s="70">
        <v>16.701000000000001</v>
      </c>
      <c r="F47" s="66"/>
      <c r="G47" s="67" t="s">
        <v>19</v>
      </c>
      <c r="I47" s="67" t="s">
        <v>252</v>
      </c>
      <c r="J47" s="70"/>
    </row>
    <row r="48" spans="1:10" x14ac:dyDescent="0.4">
      <c r="A48" s="67" t="s">
        <v>0</v>
      </c>
      <c r="B48" s="70">
        <v>0.46100000000000002</v>
      </c>
      <c r="C48" s="66"/>
      <c r="D48" s="67" t="s">
        <v>0</v>
      </c>
      <c r="E48" s="70">
        <v>0.46100000000000002</v>
      </c>
      <c r="F48" s="66"/>
      <c r="G48" s="67" t="s">
        <v>0</v>
      </c>
      <c r="H48" s="70"/>
      <c r="I48" s="66"/>
      <c r="J48" s="66"/>
    </row>
    <row r="49" spans="1:10" x14ac:dyDescent="0.4">
      <c r="A49" s="71" t="s">
        <v>1</v>
      </c>
      <c r="B49" s="70">
        <v>3.4079999999999999</v>
      </c>
      <c r="C49" s="66"/>
      <c r="D49" s="71" t="s">
        <v>1</v>
      </c>
      <c r="E49" s="70">
        <v>3.4079999999999999</v>
      </c>
      <c r="F49" s="66"/>
      <c r="G49" s="71" t="s">
        <v>1</v>
      </c>
      <c r="H49" s="70"/>
      <c r="J49" s="66"/>
    </row>
    <row r="51" spans="1:10" x14ac:dyDescent="0.4">
      <c r="A51" s="67" t="s">
        <v>49</v>
      </c>
      <c r="B51" s="68" t="s">
        <v>124</v>
      </c>
      <c r="C51" s="66"/>
      <c r="D51" s="67" t="s">
        <v>174</v>
      </c>
      <c r="E51" s="68" t="s">
        <v>124</v>
      </c>
      <c r="F51" s="66"/>
      <c r="G51" s="67" t="s">
        <v>172</v>
      </c>
      <c r="H51" s="68" t="s">
        <v>124</v>
      </c>
      <c r="I51" s="66"/>
      <c r="J51" s="66"/>
    </row>
    <row r="52" spans="1:10" x14ac:dyDescent="0.4">
      <c r="A52" s="67" t="s">
        <v>11</v>
      </c>
      <c r="B52" s="69">
        <v>-4.8937999999999997</v>
      </c>
      <c r="C52" s="66"/>
      <c r="D52" s="67" t="s">
        <v>11</v>
      </c>
      <c r="E52" s="51">
        <v>-4.8997999999999999</v>
      </c>
      <c r="F52" s="66"/>
      <c r="G52" s="67" t="s">
        <v>11</v>
      </c>
      <c r="H52" s="51">
        <v>-4.9123999999999999</v>
      </c>
      <c r="I52" s="67" t="s">
        <v>2</v>
      </c>
      <c r="J52" s="70">
        <v>2.6389999999999998</v>
      </c>
    </row>
    <row r="53" spans="1:10" x14ac:dyDescent="0.4">
      <c r="A53" s="67" t="s">
        <v>19</v>
      </c>
      <c r="B53" s="69">
        <v>14.484</v>
      </c>
      <c r="C53" s="66"/>
      <c r="D53" s="67" t="s">
        <v>19</v>
      </c>
      <c r="E53" s="70">
        <v>14.776</v>
      </c>
      <c r="F53" s="66"/>
      <c r="G53" s="67" t="s">
        <v>19</v>
      </c>
      <c r="H53" s="1">
        <v>14.371499999999999</v>
      </c>
      <c r="I53" s="67" t="s">
        <v>252</v>
      </c>
      <c r="J53" s="70">
        <v>4.7640000000000002</v>
      </c>
    </row>
    <row r="54" spans="1:10" x14ac:dyDescent="0.4">
      <c r="A54" s="67" t="s">
        <v>0</v>
      </c>
      <c r="B54" s="70">
        <v>0.52900000000000003</v>
      </c>
      <c r="C54" s="66"/>
      <c r="D54" s="67" t="s">
        <v>0</v>
      </c>
      <c r="E54" s="70">
        <v>0.52900000000000003</v>
      </c>
      <c r="F54" s="66"/>
      <c r="G54" s="67" t="s">
        <v>0</v>
      </c>
      <c r="H54" s="70">
        <v>0.52900000000000003</v>
      </c>
      <c r="I54" s="66"/>
      <c r="J54" s="66"/>
    </row>
    <row r="55" spans="1:10" x14ac:dyDescent="0.4">
      <c r="A55" s="71" t="s">
        <v>1</v>
      </c>
      <c r="B55" s="70">
        <v>3.1389999999999998</v>
      </c>
      <c r="C55" s="66"/>
      <c r="D55" s="71" t="s">
        <v>1</v>
      </c>
      <c r="E55" s="70">
        <v>3.1389999999999998</v>
      </c>
      <c r="F55" s="66"/>
      <c r="G55" s="71" t="s">
        <v>1</v>
      </c>
      <c r="H55" s="70">
        <v>3.1389999999999998</v>
      </c>
      <c r="J55" s="66"/>
    </row>
    <row r="57" spans="1:10" x14ac:dyDescent="0.4">
      <c r="A57" s="67" t="s">
        <v>49</v>
      </c>
      <c r="B57" s="68" t="s">
        <v>227</v>
      </c>
      <c r="C57" s="66"/>
      <c r="D57" s="67" t="s">
        <v>174</v>
      </c>
      <c r="E57" s="68" t="s">
        <v>227</v>
      </c>
      <c r="F57" s="66"/>
      <c r="G57" s="67" t="s">
        <v>172</v>
      </c>
      <c r="H57" s="68" t="s">
        <v>227</v>
      </c>
      <c r="I57" s="66"/>
      <c r="J57" s="66"/>
    </row>
    <row r="58" spans="1:10" x14ac:dyDescent="0.4">
      <c r="A58" s="67" t="s">
        <v>11</v>
      </c>
      <c r="B58" s="69">
        <v>-1.8955</v>
      </c>
      <c r="C58" s="66"/>
      <c r="D58" s="67" t="s">
        <v>11</v>
      </c>
      <c r="E58" s="51"/>
      <c r="F58" s="66"/>
      <c r="G58" s="67" t="s">
        <v>11</v>
      </c>
      <c r="H58" s="51"/>
      <c r="I58" s="67" t="s">
        <v>2</v>
      </c>
      <c r="J58" s="70"/>
    </row>
    <row r="59" spans="1:10" x14ac:dyDescent="0.4">
      <c r="A59" s="67" t="s">
        <v>19</v>
      </c>
      <c r="B59" s="69">
        <v>122.02500000000001</v>
      </c>
      <c r="C59" s="66"/>
      <c r="D59" s="67" t="s">
        <v>19</v>
      </c>
      <c r="E59" s="70"/>
      <c r="F59" s="66"/>
      <c r="G59" s="67" t="s">
        <v>19</v>
      </c>
      <c r="H59" s="1"/>
      <c r="I59" s="67" t="s">
        <v>252</v>
      </c>
      <c r="J59" s="70"/>
    </row>
    <row r="60" spans="1:10" x14ac:dyDescent="0.4">
      <c r="A60" s="67" t="s">
        <v>0</v>
      </c>
      <c r="B60" s="70">
        <v>0.36599999999999999</v>
      </c>
      <c r="C60" s="66"/>
      <c r="D60" s="67" t="s">
        <v>0</v>
      </c>
      <c r="E60" s="70">
        <v>0.36599999999999999</v>
      </c>
      <c r="F60" s="66"/>
      <c r="G60" s="67" t="s">
        <v>0</v>
      </c>
      <c r="H60" s="70">
        <v>0.36599999999999999</v>
      </c>
      <c r="I60" s="66"/>
      <c r="J60" s="66"/>
    </row>
    <row r="61" spans="1:10" x14ac:dyDescent="0.4">
      <c r="A61" s="71" t="s">
        <v>1</v>
      </c>
      <c r="B61" s="70">
        <v>3.1509999999999998</v>
      </c>
      <c r="C61" s="66"/>
      <c r="D61" s="71" t="s">
        <v>1</v>
      </c>
      <c r="E61" s="70">
        <v>3.1509999999999998</v>
      </c>
      <c r="F61" s="66"/>
      <c r="G61" s="71" t="s">
        <v>1</v>
      </c>
      <c r="H61" s="70">
        <v>3.1509999999999998</v>
      </c>
      <c r="J61" s="66"/>
    </row>
    <row r="63" spans="1:10" x14ac:dyDescent="0.4">
      <c r="A63" s="67" t="s">
        <v>49</v>
      </c>
      <c r="B63" s="68" t="s">
        <v>229</v>
      </c>
      <c r="C63" s="66"/>
      <c r="D63" s="67" t="s">
        <v>174</v>
      </c>
      <c r="E63" s="68" t="s">
        <v>229</v>
      </c>
      <c r="F63" s="66"/>
      <c r="G63" s="67" t="s">
        <v>172</v>
      </c>
      <c r="H63" s="68" t="s">
        <v>229</v>
      </c>
      <c r="I63" s="66"/>
      <c r="J63" s="66"/>
    </row>
    <row r="64" spans="1:10" x14ac:dyDescent="0.4">
      <c r="A64" s="67" t="s">
        <v>11</v>
      </c>
      <c r="B64" s="69">
        <v>-2.8351999999999999</v>
      </c>
      <c r="C64" s="66"/>
      <c r="D64" s="67" t="s">
        <v>11</v>
      </c>
      <c r="E64" s="51">
        <v>-2.9990000000000001</v>
      </c>
      <c r="F64" s="66"/>
      <c r="G64" s="67" t="s">
        <v>11</v>
      </c>
      <c r="H64" s="51"/>
      <c r="I64" s="67" t="s">
        <v>2</v>
      </c>
      <c r="J64" s="70"/>
    </row>
    <row r="65" spans="1:10" x14ac:dyDescent="0.4">
      <c r="A65" s="67" t="s">
        <v>19</v>
      </c>
      <c r="B65" s="69">
        <v>15.852</v>
      </c>
      <c r="C65" s="66"/>
      <c r="D65" s="67" t="s">
        <v>19</v>
      </c>
      <c r="E65" s="70">
        <v>15.795999999999999</v>
      </c>
      <c r="F65" s="66"/>
      <c r="G65" s="67" t="s">
        <v>19</v>
      </c>
      <c r="H65" s="1"/>
      <c r="I65" s="67" t="s">
        <v>252</v>
      </c>
      <c r="J65" s="70"/>
    </row>
    <row r="66" spans="1:10" x14ac:dyDescent="0.4">
      <c r="A66" s="67" t="s">
        <v>0</v>
      </c>
      <c r="B66" s="70">
        <v>0.20599999999999999</v>
      </c>
      <c r="C66" s="66"/>
      <c r="D66" s="67" t="s">
        <v>0</v>
      </c>
      <c r="E66" s="70">
        <v>0.20599999999999999</v>
      </c>
      <c r="F66" s="66"/>
      <c r="G66" s="67" t="s">
        <v>0</v>
      </c>
      <c r="H66" s="70">
        <v>0.20599999999999999</v>
      </c>
      <c r="I66" s="66"/>
      <c r="J66" s="66"/>
    </row>
    <row r="67" spans="1:10" x14ac:dyDescent="0.4">
      <c r="A67" s="71" t="s">
        <v>1</v>
      </c>
      <c r="B67" s="70">
        <v>2.899</v>
      </c>
      <c r="C67" s="66"/>
      <c r="D67" s="71" t="s">
        <v>1</v>
      </c>
      <c r="E67" s="70">
        <v>2.899</v>
      </c>
      <c r="F67" s="66"/>
      <c r="G67" s="71" t="s">
        <v>1</v>
      </c>
      <c r="H67" s="70">
        <v>2.899</v>
      </c>
      <c r="J67" s="66"/>
    </row>
    <row r="69" spans="1:10" x14ac:dyDescent="0.4">
      <c r="A69" s="67" t="s">
        <v>49</v>
      </c>
      <c r="B69" s="68" t="s">
        <v>125</v>
      </c>
      <c r="C69" s="66"/>
      <c r="D69" s="67" t="s">
        <v>174</v>
      </c>
      <c r="E69" s="68" t="s">
        <v>125</v>
      </c>
      <c r="F69" s="66"/>
      <c r="G69" s="67" t="s">
        <v>172</v>
      </c>
      <c r="H69" s="68" t="s">
        <v>125</v>
      </c>
      <c r="I69" s="66"/>
      <c r="J69" s="66"/>
    </row>
    <row r="70" spans="1:10" x14ac:dyDescent="0.4">
      <c r="A70" s="67" t="s">
        <v>11</v>
      </c>
      <c r="B70" s="69">
        <v>-1.0981000000000001</v>
      </c>
      <c r="C70" s="66"/>
      <c r="D70" s="67" t="s">
        <v>11</v>
      </c>
      <c r="E70" s="73">
        <v>-1.081</v>
      </c>
      <c r="F70" s="66"/>
      <c r="G70" s="67" t="s">
        <v>11</v>
      </c>
      <c r="H70" s="51">
        <v>-1.0988</v>
      </c>
      <c r="I70" s="67" t="s">
        <v>2</v>
      </c>
      <c r="J70" s="70">
        <v>4.758</v>
      </c>
    </row>
    <row r="71" spans="1:10" x14ac:dyDescent="0.4">
      <c r="A71" s="67" t="s">
        <v>19</v>
      </c>
      <c r="B71" s="69">
        <v>73.709999999999994</v>
      </c>
      <c r="C71" s="66"/>
      <c r="D71" s="67" t="s">
        <v>19</v>
      </c>
      <c r="E71" s="70">
        <v>72.853999999999999</v>
      </c>
      <c r="F71" s="66"/>
      <c r="G71" s="67" t="s">
        <v>19</v>
      </c>
      <c r="H71" s="1">
        <v>74.375</v>
      </c>
      <c r="I71" s="67" t="s">
        <v>252</v>
      </c>
      <c r="J71" s="70">
        <v>7.5869999999999997</v>
      </c>
    </row>
    <row r="72" spans="1:10" x14ac:dyDescent="0.4">
      <c r="A72" s="67" t="s">
        <v>0</v>
      </c>
      <c r="B72" s="70">
        <v>2.1999999999999999E-2</v>
      </c>
      <c r="C72" s="66"/>
      <c r="D72" s="67" t="s">
        <v>0</v>
      </c>
      <c r="E72" s="70">
        <v>2.1999999999999999E-2</v>
      </c>
      <c r="F72" s="66"/>
      <c r="G72" s="67" t="s">
        <v>0</v>
      </c>
      <c r="H72" s="70">
        <v>2.1999999999999999E-2</v>
      </c>
      <c r="I72" s="66"/>
      <c r="J72" s="66"/>
    </row>
    <row r="73" spans="1:10" x14ac:dyDescent="0.4">
      <c r="A73" s="71" t="s">
        <v>1</v>
      </c>
      <c r="B73" s="70">
        <v>2.6669999999999998</v>
      </c>
      <c r="C73" s="66"/>
      <c r="D73" s="71" t="s">
        <v>1</v>
      </c>
      <c r="E73" s="70">
        <v>2.6669999999999998</v>
      </c>
      <c r="F73" s="66"/>
      <c r="G73" s="71" t="s">
        <v>1</v>
      </c>
      <c r="H73" s="70">
        <v>2.6669999999999998</v>
      </c>
      <c r="J73" s="66"/>
    </row>
    <row r="75" spans="1:10" x14ac:dyDescent="0.4">
      <c r="A75" s="67" t="s">
        <v>49</v>
      </c>
      <c r="B75" s="68" t="s">
        <v>126</v>
      </c>
      <c r="C75" s="66"/>
      <c r="D75" s="67" t="s">
        <v>174</v>
      </c>
      <c r="E75" s="68" t="s">
        <v>126</v>
      </c>
      <c r="F75" s="66"/>
      <c r="G75" s="67" t="s">
        <v>172</v>
      </c>
      <c r="H75" s="68" t="s">
        <v>126</v>
      </c>
      <c r="I75" s="66"/>
      <c r="J75" s="66"/>
    </row>
    <row r="76" spans="1:10" x14ac:dyDescent="0.4">
      <c r="A76" s="67" t="s">
        <v>11</v>
      </c>
      <c r="B76" s="69">
        <v>-1.9984999999999999</v>
      </c>
      <c r="C76" s="66"/>
      <c r="D76" s="67" t="s">
        <v>11</v>
      </c>
      <c r="E76" s="51">
        <v>-1.982</v>
      </c>
      <c r="F76" s="66"/>
      <c r="G76" s="67" t="s">
        <v>11</v>
      </c>
      <c r="H76" s="51">
        <v>-1.9995000000000001</v>
      </c>
      <c r="I76" s="67" t="s">
        <v>2</v>
      </c>
      <c r="J76" s="70">
        <v>3.8969999999999998</v>
      </c>
    </row>
    <row r="77" spans="1:10" x14ac:dyDescent="0.4">
      <c r="A77" s="67" t="s">
        <v>19</v>
      </c>
      <c r="B77" s="69">
        <v>41.761000000000003</v>
      </c>
      <c r="C77" s="66"/>
      <c r="D77" s="67" t="s">
        <v>19</v>
      </c>
      <c r="E77" s="70">
        <v>42.171999999999997</v>
      </c>
      <c r="F77" s="66"/>
      <c r="G77" s="67" t="s">
        <v>19</v>
      </c>
      <c r="H77" s="1">
        <v>42.415500000000002</v>
      </c>
      <c r="I77" s="67" t="s">
        <v>252</v>
      </c>
      <c r="J77" s="70">
        <v>6.4509999999999996</v>
      </c>
    </row>
    <row r="78" spans="1:10" x14ac:dyDescent="0.4">
      <c r="A78" s="67" t="s">
        <v>0</v>
      </c>
      <c r="B78" s="70">
        <v>0.105</v>
      </c>
      <c r="C78" s="66"/>
      <c r="D78" s="67" t="s">
        <v>0</v>
      </c>
      <c r="E78" s="70">
        <v>0.105</v>
      </c>
      <c r="F78" s="66"/>
      <c r="G78" s="67" t="s">
        <v>0</v>
      </c>
      <c r="H78" s="70">
        <v>0.105</v>
      </c>
      <c r="I78" s="66"/>
      <c r="J78" s="66"/>
    </row>
    <row r="79" spans="1:10" x14ac:dyDescent="0.4">
      <c r="A79" s="71" t="s">
        <v>1</v>
      </c>
      <c r="B79" s="70">
        <v>2.173</v>
      </c>
      <c r="C79" s="66"/>
      <c r="D79" s="71" t="s">
        <v>1</v>
      </c>
      <c r="E79" s="70">
        <v>2.173</v>
      </c>
      <c r="F79" s="66"/>
      <c r="G79" s="71" t="s">
        <v>1</v>
      </c>
      <c r="H79" s="70">
        <v>2.173</v>
      </c>
      <c r="J79" s="66"/>
    </row>
    <row r="81" spans="1:10" x14ac:dyDescent="0.4">
      <c r="A81" s="67" t="s">
        <v>49</v>
      </c>
      <c r="B81" s="68" t="s">
        <v>192</v>
      </c>
      <c r="C81" s="66"/>
      <c r="D81" s="67" t="s">
        <v>174</v>
      </c>
      <c r="E81" s="68" t="s">
        <v>192</v>
      </c>
      <c r="F81" s="66"/>
      <c r="G81" s="67" t="s">
        <v>172</v>
      </c>
      <c r="H81" s="68" t="s">
        <v>192</v>
      </c>
      <c r="I81" s="66"/>
      <c r="J81" s="66"/>
    </row>
    <row r="82" spans="1:10" x14ac:dyDescent="0.4">
      <c r="A82" s="67" t="s">
        <v>11</v>
      </c>
      <c r="B82" s="69">
        <v>-6.2832999999999997</v>
      </c>
      <c r="C82" s="66"/>
      <c r="D82" s="67" t="s">
        <v>11</v>
      </c>
      <c r="E82" s="51">
        <v>-6.2286999999999999</v>
      </c>
      <c r="F82" s="66"/>
      <c r="G82" s="67" t="s">
        <v>11</v>
      </c>
      <c r="H82" s="51">
        <v>-6.3324999999999996</v>
      </c>
      <c r="I82" s="67" t="s">
        <v>2</v>
      </c>
      <c r="J82" s="70">
        <v>3.319</v>
      </c>
    </row>
    <row r="83" spans="1:10" x14ac:dyDescent="0.4">
      <c r="A83" s="67" t="s">
        <v>19</v>
      </c>
      <c r="B83" s="69">
        <v>24.635999999999999</v>
      </c>
      <c r="C83" s="66"/>
      <c r="D83" s="67" t="s">
        <v>19</v>
      </c>
      <c r="E83" s="70">
        <v>24.864999999999998</v>
      </c>
      <c r="F83" s="66"/>
      <c r="G83" s="67" t="s">
        <v>19</v>
      </c>
      <c r="H83">
        <f>49.388/2</f>
        <v>24.693999999999999</v>
      </c>
      <c r="I83" s="67" t="s">
        <v>252</v>
      </c>
      <c r="J83" s="70">
        <v>5.1779999999999999</v>
      </c>
    </row>
    <row r="84" spans="1:10" x14ac:dyDescent="0.4">
      <c r="A84" s="67" t="s">
        <v>0</v>
      </c>
      <c r="B84" s="70">
        <v>0.32600000000000001</v>
      </c>
      <c r="C84" s="66"/>
      <c r="D84" s="67" t="s">
        <v>0</v>
      </c>
      <c r="E84" s="70">
        <v>0.32600000000000001</v>
      </c>
      <c r="F84" s="66"/>
      <c r="G84" s="67" t="s">
        <v>0</v>
      </c>
      <c r="H84" s="70">
        <v>0.32600000000000001</v>
      </c>
      <c r="I84" s="66"/>
      <c r="J84" s="66"/>
    </row>
    <row r="85" spans="1:10" x14ac:dyDescent="0.4">
      <c r="A85" s="71" t="s">
        <v>1</v>
      </c>
      <c r="B85" s="70">
        <v>2.2559999999999998</v>
      </c>
      <c r="C85" s="66"/>
      <c r="D85" s="71" t="s">
        <v>1</v>
      </c>
      <c r="E85" s="70">
        <v>2.2559999999999998</v>
      </c>
      <c r="F85" s="66"/>
      <c r="G85" s="71" t="s">
        <v>1</v>
      </c>
      <c r="H85" s="70">
        <v>2.2559999999999998</v>
      </c>
      <c r="J85" s="66"/>
    </row>
    <row r="87" spans="1:10" x14ac:dyDescent="0.4">
      <c r="A87" s="67" t="s">
        <v>49</v>
      </c>
      <c r="B87" s="68" t="s">
        <v>127</v>
      </c>
      <c r="C87" s="66"/>
      <c r="D87" s="67" t="s">
        <v>174</v>
      </c>
      <c r="E87" s="68" t="s">
        <v>127</v>
      </c>
      <c r="F87" s="66"/>
      <c r="G87" s="67" t="s">
        <v>172</v>
      </c>
      <c r="H87" s="68" t="s">
        <v>127</v>
      </c>
      <c r="I87" s="66"/>
      <c r="J87" s="66"/>
    </row>
    <row r="88" spans="1:10" x14ac:dyDescent="0.4">
      <c r="A88" s="67" t="s">
        <v>11</v>
      </c>
      <c r="B88" s="69">
        <v>-7.8334999999999999</v>
      </c>
      <c r="C88" s="66"/>
      <c r="D88" s="67" t="s">
        <v>11</v>
      </c>
      <c r="E88" s="51">
        <v>-7.7835000000000001</v>
      </c>
      <c r="F88" s="66"/>
      <c r="G88" s="67" t="s">
        <v>11</v>
      </c>
      <c r="H88" s="51">
        <v>-7.8910999999999998</v>
      </c>
      <c r="I88" s="67" t="s">
        <v>2</v>
      </c>
      <c r="J88" s="70">
        <v>2.9340000000000002</v>
      </c>
    </row>
    <row r="89" spans="1:10" x14ac:dyDescent="0.4">
      <c r="A89" s="67" t="s">
        <v>19</v>
      </c>
      <c r="B89" s="69">
        <v>17.344999999999999</v>
      </c>
      <c r="C89" s="66"/>
      <c r="D89" s="67" t="s">
        <v>19</v>
      </c>
      <c r="E89" s="70">
        <v>17.187999999999999</v>
      </c>
      <c r="F89" s="66"/>
      <c r="G89" s="67" t="s">
        <v>19</v>
      </c>
      <c r="H89" s="1">
        <f>34.714/2</f>
        <v>17.356999999999999</v>
      </c>
      <c r="I89" s="67" t="s">
        <v>252</v>
      </c>
      <c r="J89" s="70">
        <v>4.657</v>
      </c>
    </row>
    <row r="90" spans="1:10" x14ac:dyDescent="0.4">
      <c r="A90" s="67" t="s">
        <v>0</v>
      </c>
      <c r="B90" s="70">
        <v>0.68100000000000005</v>
      </c>
      <c r="C90" s="66"/>
      <c r="D90" s="67" t="s">
        <v>0</v>
      </c>
      <c r="E90" s="70">
        <v>0.68100000000000005</v>
      </c>
      <c r="F90" s="66"/>
      <c r="G90" s="67" t="s">
        <v>0</v>
      </c>
      <c r="H90" s="70">
        <v>0.68100000000000005</v>
      </c>
      <c r="I90" s="66"/>
      <c r="J90" s="66"/>
    </row>
    <row r="91" spans="1:10" x14ac:dyDescent="0.4">
      <c r="A91" s="71" t="s">
        <v>1</v>
      </c>
      <c r="B91" s="70">
        <v>2.524</v>
      </c>
      <c r="C91" s="66"/>
      <c r="D91" s="71" t="s">
        <v>1</v>
      </c>
      <c r="E91" s="70">
        <v>2.524</v>
      </c>
      <c r="F91" s="66"/>
      <c r="G91" s="71" t="s">
        <v>1</v>
      </c>
      <c r="H91" s="70">
        <v>2.524</v>
      </c>
      <c r="J91" s="66"/>
    </row>
    <row r="93" spans="1:10" x14ac:dyDescent="0.4">
      <c r="A93" s="67" t="s">
        <v>49</v>
      </c>
      <c r="B93" s="68" t="s">
        <v>128</v>
      </c>
      <c r="C93" s="66"/>
      <c r="D93" s="67" t="s">
        <v>174</v>
      </c>
      <c r="E93" s="68" t="s">
        <v>128</v>
      </c>
      <c r="F93" s="66"/>
      <c r="G93" s="67" t="s">
        <v>172</v>
      </c>
      <c r="H93" s="68" t="s">
        <v>128</v>
      </c>
      <c r="I93" s="66"/>
      <c r="J93" s="66"/>
    </row>
    <row r="94" spans="1:10" x14ac:dyDescent="0.4">
      <c r="A94" s="67" t="s">
        <v>11</v>
      </c>
      <c r="B94" s="69">
        <v>-8.8367000000000004</v>
      </c>
      <c r="C94" s="66"/>
      <c r="D94" s="67" t="s">
        <v>11</v>
      </c>
      <c r="E94" s="51">
        <v>-9.0823999999999998</v>
      </c>
      <c r="F94" s="66"/>
      <c r="G94" s="67" t="s">
        <v>11</v>
      </c>
      <c r="H94" s="51"/>
      <c r="I94" s="67" t="s">
        <v>2</v>
      </c>
      <c r="J94" s="70"/>
    </row>
    <row r="95" spans="1:10" x14ac:dyDescent="0.4">
      <c r="A95" s="67" t="s">
        <v>19</v>
      </c>
      <c r="B95" s="69">
        <v>13.926</v>
      </c>
      <c r="C95" s="66"/>
      <c r="D95" s="67" t="s">
        <v>19</v>
      </c>
      <c r="E95" s="70">
        <v>13.4</v>
      </c>
      <c r="F95" s="66"/>
      <c r="G95" s="67" t="s">
        <v>19</v>
      </c>
      <c r="H95" s="1"/>
      <c r="I95" s="67" t="s">
        <v>252</v>
      </c>
      <c r="J95" s="70"/>
    </row>
    <row r="96" spans="1:10" x14ac:dyDescent="0.4">
      <c r="A96" s="67" t="s">
        <v>0</v>
      </c>
      <c r="B96" s="70">
        <v>1.1020000000000001</v>
      </c>
      <c r="C96" s="66"/>
      <c r="D96" s="67" t="s">
        <v>0</v>
      </c>
      <c r="E96" s="70">
        <v>1.1020000000000001</v>
      </c>
      <c r="F96" s="66"/>
      <c r="G96" s="67" t="s">
        <v>0</v>
      </c>
      <c r="H96" s="70">
        <v>1.1020000000000001</v>
      </c>
      <c r="I96" s="66"/>
      <c r="J96" s="66"/>
    </row>
    <row r="97" spans="1:10" x14ac:dyDescent="0.4">
      <c r="A97" s="71" t="s">
        <v>1</v>
      </c>
      <c r="B97" s="70">
        <v>2.726</v>
      </c>
      <c r="C97" s="66"/>
      <c r="D97" s="71" t="s">
        <v>1</v>
      </c>
      <c r="E97" s="70">
        <v>2.726</v>
      </c>
      <c r="F97" s="66"/>
      <c r="G97" s="71" t="s">
        <v>1</v>
      </c>
      <c r="H97" s="70">
        <v>2.726</v>
      </c>
      <c r="J97" s="66"/>
    </row>
    <row r="99" spans="1:10" x14ac:dyDescent="0.4">
      <c r="A99" s="67" t="s">
        <v>49</v>
      </c>
      <c r="B99" s="68" t="s">
        <v>129</v>
      </c>
      <c r="C99" s="66"/>
      <c r="D99" s="67" t="s">
        <v>174</v>
      </c>
      <c r="E99" s="68" t="s">
        <v>129</v>
      </c>
      <c r="F99" s="66"/>
      <c r="G99" s="67" t="s">
        <v>172</v>
      </c>
      <c r="H99" s="68" t="s">
        <v>129</v>
      </c>
      <c r="I99" s="66"/>
      <c r="J99" s="66"/>
    </row>
    <row r="100" spans="1:10" x14ac:dyDescent="0.4">
      <c r="A100" s="67" t="s">
        <v>11</v>
      </c>
      <c r="B100" s="51">
        <v>-9.2486999999999995</v>
      </c>
      <c r="C100" s="66"/>
      <c r="D100" s="67" t="s">
        <v>11</v>
      </c>
      <c r="E100" s="51">
        <v>-9.6530000000000005</v>
      </c>
      <c r="F100" s="66"/>
      <c r="G100" s="67" t="s">
        <v>11</v>
      </c>
      <c r="H100" s="51">
        <v>-9.2326999999999995</v>
      </c>
      <c r="I100" s="67" t="s">
        <v>2</v>
      </c>
      <c r="J100" s="70">
        <v>2.4910000000000001</v>
      </c>
    </row>
    <row r="101" spans="1:10" x14ac:dyDescent="0.4">
      <c r="A101" s="67" t="s">
        <v>19</v>
      </c>
      <c r="B101" s="69">
        <v>11.903</v>
      </c>
      <c r="C101" s="66"/>
      <c r="D101" s="67" t="s">
        <v>19</v>
      </c>
      <c r="E101" s="70">
        <v>23.74</v>
      </c>
      <c r="F101" s="66"/>
      <c r="G101" s="67" t="s">
        <v>19</v>
      </c>
      <c r="H101" s="1">
        <v>11.952</v>
      </c>
      <c r="I101" s="67" t="s">
        <v>252</v>
      </c>
      <c r="J101" s="70">
        <v>4.45</v>
      </c>
    </row>
    <row r="102" spans="1:10" x14ac:dyDescent="0.4">
      <c r="A102" s="67" t="s">
        <v>0</v>
      </c>
      <c r="B102" s="70">
        <v>1.5509999999999999</v>
      </c>
      <c r="C102" s="66"/>
      <c r="D102" s="67" t="s">
        <v>0</v>
      </c>
      <c r="E102" s="70">
        <v>1.5509999999999999</v>
      </c>
      <c r="F102" s="66"/>
      <c r="G102" s="67" t="s">
        <v>0</v>
      </c>
      <c r="H102" s="70">
        <v>1.5509999999999999</v>
      </c>
      <c r="I102" s="66"/>
      <c r="J102" s="66"/>
    </row>
    <row r="103" spans="1:10" x14ac:dyDescent="0.4">
      <c r="A103" s="71" t="s">
        <v>1</v>
      </c>
      <c r="B103" s="70">
        <v>3.1219999999999999</v>
      </c>
      <c r="C103" s="66"/>
      <c r="D103" s="71" t="s">
        <v>1</v>
      </c>
      <c r="E103" s="70">
        <v>3.1219999999999999</v>
      </c>
      <c r="F103" s="66"/>
      <c r="G103" s="71" t="s">
        <v>1</v>
      </c>
      <c r="H103" s="70">
        <v>3.1219999999999999</v>
      </c>
      <c r="J103" s="66"/>
    </row>
    <row r="105" spans="1:10" x14ac:dyDescent="0.4">
      <c r="A105" s="67" t="s">
        <v>49</v>
      </c>
      <c r="B105" s="68" t="s">
        <v>198</v>
      </c>
      <c r="C105" s="66"/>
      <c r="D105" s="67" t="s">
        <v>174</v>
      </c>
      <c r="E105" s="68" t="s">
        <v>198</v>
      </c>
      <c r="F105" s="66"/>
      <c r="G105" s="67" t="s">
        <v>172</v>
      </c>
      <c r="H105" s="68" t="s">
        <v>198</v>
      </c>
      <c r="I105" s="66"/>
      <c r="J105" s="66"/>
    </row>
    <row r="106" spans="1:10" x14ac:dyDescent="0.4">
      <c r="A106" s="67" t="s">
        <v>11</v>
      </c>
      <c r="B106" s="51">
        <v>-9.0786999999999995</v>
      </c>
      <c r="C106" s="66"/>
      <c r="D106" s="67" t="s">
        <v>11</v>
      </c>
      <c r="E106" s="51">
        <v>-9.0166000000000004</v>
      </c>
      <c r="F106" s="66"/>
      <c r="G106" s="67" t="s">
        <v>11</v>
      </c>
      <c r="H106" s="51"/>
      <c r="I106" s="67" t="s">
        <v>2</v>
      </c>
      <c r="J106" s="70"/>
    </row>
    <row r="107" spans="1:10" x14ac:dyDescent="0.4">
      <c r="A107" s="67" t="s">
        <v>19</v>
      </c>
      <c r="B107" s="69">
        <v>10.805999999999999</v>
      </c>
      <c r="C107" s="66"/>
      <c r="D107" s="67" t="s">
        <v>19</v>
      </c>
      <c r="E107" s="70">
        <v>10.968999999999999</v>
      </c>
      <c r="F107" s="66"/>
      <c r="G107" s="67" t="s">
        <v>19</v>
      </c>
      <c r="H107" s="1"/>
      <c r="I107" s="67" t="s">
        <v>252</v>
      </c>
      <c r="J107" s="70"/>
    </row>
    <row r="108" spans="1:10" x14ac:dyDescent="0.4">
      <c r="A108" s="67" t="s">
        <v>0</v>
      </c>
      <c r="B108" s="70">
        <v>1.0680000000000001</v>
      </c>
      <c r="C108" s="66"/>
      <c r="D108" s="67" t="s">
        <v>0</v>
      </c>
      <c r="E108" s="70">
        <v>1.0680000000000001</v>
      </c>
      <c r="F108" s="66"/>
      <c r="G108" s="67" t="s">
        <v>0</v>
      </c>
      <c r="H108" s="70">
        <v>1.0680000000000001</v>
      </c>
      <c r="I108" s="66"/>
      <c r="J108" s="66"/>
    </row>
    <row r="109" spans="1:10" x14ac:dyDescent="0.4">
      <c r="A109" s="71" t="s">
        <v>1</v>
      </c>
      <c r="B109" s="70">
        <v>5.3010000000000002</v>
      </c>
      <c r="C109" s="66"/>
      <c r="D109" s="71" t="s">
        <v>1</v>
      </c>
      <c r="E109" s="70">
        <v>5.3010000000000002</v>
      </c>
      <c r="F109" s="66"/>
      <c r="G109" s="71" t="s">
        <v>1</v>
      </c>
      <c r="H109" s="70">
        <v>5.3010000000000002</v>
      </c>
      <c r="J109" s="66"/>
    </row>
    <row r="111" spans="1:10" x14ac:dyDescent="0.4">
      <c r="A111" s="67" t="s">
        <v>49</v>
      </c>
      <c r="B111" s="68" t="s">
        <v>130</v>
      </c>
      <c r="C111" s="66"/>
      <c r="D111" s="67" t="s">
        <v>174</v>
      </c>
      <c r="E111" s="68" t="s">
        <v>130</v>
      </c>
      <c r="F111" s="66"/>
      <c r="G111" s="67" t="s">
        <v>172</v>
      </c>
      <c r="H111" s="68" t="s">
        <v>130</v>
      </c>
      <c r="I111" s="66"/>
      <c r="J111" s="66"/>
    </row>
    <row r="112" spans="1:10" x14ac:dyDescent="0.4">
      <c r="A112" s="67" t="s">
        <v>11</v>
      </c>
      <c r="B112" s="51">
        <v>-8.3155999999999999</v>
      </c>
      <c r="C112" s="66"/>
      <c r="D112" s="67" t="s">
        <v>11</v>
      </c>
      <c r="E112" s="51">
        <v>-8.4693000000000005</v>
      </c>
      <c r="F112" s="66"/>
      <c r="G112" s="67" t="s">
        <v>11</v>
      </c>
      <c r="H112" s="51">
        <v>-8.3720999999999997</v>
      </c>
      <c r="I112" s="67" t="s">
        <v>2</v>
      </c>
      <c r="J112" s="70">
        <v>2.4660000000000002</v>
      </c>
    </row>
    <row r="113" spans="1:10" x14ac:dyDescent="0.4">
      <c r="A113" s="67" t="s">
        <v>19</v>
      </c>
      <c r="B113" s="69">
        <v>12.114000000000001</v>
      </c>
      <c r="C113" s="66"/>
      <c r="D113" s="67" t="s">
        <v>19</v>
      </c>
      <c r="E113" s="70">
        <v>11.454000000000001</v>
      </c>
      <c r="F113" s="66"/>
      <c r="G113" s="67" t="s">
        <v>19</v>
      </c>
      <c r="H113" s="1">
        <v>10.268000000000001</v>
      </c>
      <c r="I113" s="67" t="s">
        <v>252</v>
      </c>
      <c r="J113" s="70">
        <v>3.9</v>
      </c>
    </row>
    <row r="114" spans="1:10" x14ac:dyDescent="0.4">
      <c r="A114" s="67" t="s">
        <v>0</v>
      </c>
      <c r="B114" s="70">
        <v>1.036</v>
      </c>
      <c r="C114" s="66"/>
      <c r="D114" s="67" t="s">
        <v>0</v>
      </c>
      <c r="E114" s="70">
        <v>1.036</v>
      </c>
      <c r="F114" s="66"/>
      <c r="G114" s="67" t="s">
        <v>0</v>
      </c>
      <c r="H114" s="70">
        <v>1.036</v>
      </c>
      <c r="I114" s="66"/>
      <c r="J114" s="66"/>
    </row>
    <row r="115" spans="1:10" x14ac:dyDescent="0.4">
      <c r="A115" s="71" t="s">
        <v>1</v>
      </c>
      <c r="B115" s="70">
        <v>3.9580000000000002</v>
      </c>
      <c r="C115" s="66"/>
      <c r="D115" s="71" t="s">
        <v>1</v>
      </c>
      <c r="E115" s="70">
        <v>3.9580000000000002</v>
      </c>
      <c r="F115" s="66"/>
      <c r="G115" s="71" t="s">
        <v>1</v>
      </c>
      <c r="H115" s="70">
        <v>3.9580000000000002</v>
      </c>
      <c r="J115" s="66"/>
    </row>
    <row r="117" spans="1:10" x14ac:dyDescent="0.4">
      <c r="A117" s="67" t="s">
        <v>49</v>
      </c>
      <c r="B117" s="68" t="s">
        <v>131</v>
      </c>
      <c r="C117" s="66"/>
      <c r="D117" s="67" t="s">
        <v>174</v>
      </c>
      <c r="E117" s="68" t="s">
        <v>131</v>
      </c>
      <c r="F117" s="66"/>
      <c r="G117" s="67" t="s">
        <v>172</v>
      </c>
      <c r="H117" s="68" t="s">
        <v>131</v>
      </c>
      <c r="I117" s="66"/>
      <c r="J117" s="66"/>
    </row>
    <row r="118" spans="1:10" x14ac:dyDescent="0.4">
      <c r="A118" s="67" t="s">
        <v>11</v>
      </c>
      <c r="B118" s="51">
        <v>-7.0922000000000001</v>
      </c>
      <c r="C118" s="66"/>
      <c r="D118" s="67" t="s">
        <v>11</v>
      </c>
      <c r="E118" s="51"/>
      <c r="F118" s="66"/>
      <c r="G118" s="67" t="s">
        <v>11</v>
      </c>
      <c r="H118" s="51">
        <v>-7.1082999999999998</v>
      </c>
      <c r="I118" s="67" t="s">
        <v>2</v>
      </c>
      <c r="J118" s="70">
        <v>2.5009999999999999</v>
      </c>
    </row>
    <row r="119" spans="1:10" x14ac:dyDescent="0.4">
      <c r="A119" s="67" t="s">
        <v>19</v>
      </c>
      <c r="B119" s="69">
        <v>10.913</v>
      </c>
      <c r="C119" s="66"/>
      <c r="D119" s="67" t="s">
        <v>19</v>
      </c>
      <c r="E119" s="70"/>
      <c r="F119" s="66"/>
      <c r="G119" s="67" t="s">
        <v>19</v>
      </c>
      <c r="H119" s="1">
        <v>10.922499999999999</v>
      </c>
      <c r="I119" s="67" t="s">
        <v>252</v>
      </c>
      <c r="J119" s="70">
        <v>4.0330000000000004</v>
      </c>
    </row>
    <row r="120" spans="1:10" x14ac:dyDescent="0.4">
      <c r="A120" s="67" t="s">
        <v>0</v>
      </c>
      <c r="B120" s="70">
        <v>1.2589999999999999</v>
      </c>
      <c r="C120" s="66"/>
      <c r="D120" s="67" t="s">
        <v>0</v>
      </c>
      <c r="E120" s="70">
        <v>1.2589999999999999</v>
      </c>
      <c r="F120" s="66"/>
      <c r="G120" s="67" t="s">
        <v>0</v>
      </c>
      <c r="H120" s="70">
        <v>1.2589999999999999</v>
      </c>
      <c r="I120" s="66"/>
      <c r="J120" s="66"/>
    </row>
    <row r="121" spans="1:10" x14ac:dyDescent="0.4">
      <c r="A121" s="71" t="s">
        <v>1</v>
      </c>
      <c r="B121" s="70">
        <v>3.4449999999999998</v>
      </c>
      <c r="C121" s="66"/>
      <c r="D121" s="71" t="s">
        <v>1</v>
      </c>
      <c r="E121" s="70">
        <v>3.4449999999999998</v>
      </c>
      <c r="F121" s="66"/>
      <c r="G121" s="71" t="s">
        <v>1</v>
      </c>
      <c r="H121" s="70">
        <v>3.4449999999999998</v>
      </c>
      <c r="J121" s="66"/>
    </row>
    <row r="123" spans="1:10" x14ac:dyDescent="0.4">
      <c r="A123" s="67" t="s">
        <v>49</v>
      </c>
      <c r="B123" s="68" t="s">
        <v>132</v>
      </c>
      <c r="C123" s="66"/>
      <c r="D123" s="67" t="s">
        <v>174</v>
      </c>
      <c r="E123" s="68" t="s">
        <v>132</v>
      </c>
      <c r="F123" s="66"/>
      <c r="G123" s="67" t="s">
        <v>172</v>
      </c>
      <c r="H123" s="68" t="s">
        <v>132</v>
      </c>
      <c r="I123" s="66"/>
      <c r="J123" s="66"/>
    </row>
    <row r="124" spans="1:10" x14ac:dyDescent="0.4">
      <c r="A124" s="67" t="s">
        <v>11</v>
      </c>
      <c r="B124" s="51">
        <v>-5.7797999999999998</v>
      </c>
      <c r="C124" s="66"/>
      <c r="D124" s="67" t="s">
        <v>11</v>
      </c>
      <c r="E124" s="51">
        <v>-5.6845999999999997</v>
      </c>
      <c r="F124" s="66"/>
      <c r="G124" s="67" t="s">
        <v>11</v>
      </c>
      <c r="H124" s="51">
        <v>-5.7539999999999996</v>
      </c>
      <c r="I124" s="67" t="s">
        <v>2</v>
      </c>
      <c r="J124" s="70">
        <v>2.4740000000000002</v>
      </c>
    </row>
    <row r="125" spans="1:10" x14ac:dyDescent="0.4">
      <c r="A125" s="67" t="s">
        <v>19</v>
      </c>
      <c r="B125" s="69">
        <v>10.772</v>
      </c>
      <c r="C125" s="66"/>
      <c r="D125" s="67" t="s">
        <v>19</v>
      </c>
      <c r="E125" s="70">
        <v>10.861000000000001</v>
      </c>
      <c r="F125" s="66"/>
      <c r="G125" s="67" t="s">
        <v>19</v>
      </c>
      <c r="H125" s="1">
        <v>10.79</v>
      </c>
      <c r="I125" s="67" t="s">
        <v>252</v>
      </c>
      <c r="J125" s="70">
        <v>4.07</v>
      </c>
    </row>
    <row r="126" spans="1:10" x14ac:dyDescent="0.4">
      <c r="A126" s="67" t="s">
        <v>0</v>
      </c>
      <c r="B126" s="70">
        <v>1.179</v>
      </c>
      <c r="C126" s="66"/>
      <c r="D126" s="67" t="s">
        <v>0</v>
      </c>
      <c r="E126" s="70">
        <v>1.179</v>
      </c>
      <c r="F126" s="66"/>
      <c r="G126" s="67" t="s">
        <v>0</v>
      </c>
      <c r="H126" s="70">
        <v>1.179</v>
      </c>
      <c r="I126" s="66"/>
      <c r="J126" s="66"/>
    </row>
    <row r="127" spans="1:10" x14ac:dyDescent="0.4">
      <c r="A127" s="71" t="s">
        <v>1</v>
      </c>
      <c r="B127" s="70">
        <v>3.637</v>
      </c>
      <c r="C127" s="66"/>
      <c r="D127" s="71" t="s">
        <v>1</v>
      </c>
      <c r="E127" s="70">
        <v>3.637</v>
      </c>
      <c r="F127" s="66"/>
      <c r="G127" s="71" t="s">
        <v>1</v>
      </c>
      <c r="H127" s="70">
        <v>3.637</v>
      </c>
      <c r="J127" s="66"/>
    </row>
    <row r="129" spans="1:10" x14ac:dyDescent="0.4">
      <c r="A129" s="67" t="s">
        <v>49</v>
      </c>
      <c r="B129" s="68" t="s">
        <v>109</v>
      </c>
      <c r="C129" s="66"/>
      <c r="D129" s="67" t="s">
        <v>174</v>
      </c>
      <c r="E129" s="68" t="s">
        <v>109</v>
      </c>
      <c r="F129" s="66"/>
      <c r="G129" s="67" t="s">
        <v>172</v>
      </c>
      <c r="H129" s="68" t="s">
        <v>109</v>
      </c>
      <c r="I129" s="66"/>
      <c r="J129" s="66"/>
    </row>
    <row r="130" spans="1:10" x14ac:dyDescent="0.4">
      <c r="A130" s="67" t="s">
        <v>11</v>
      </c>
      <c r="B130" s="51">
        <v>-4.0991999999999997</v>
      </c>
      <c r="C130" s="66"/>
      <c r="D130" s="67" t="s">
        <v>11</v>
      </c>
      <c r="E130" s="51">
        <v>-4.0621999999999998</v>
      </c>
      <c r="F130" s="66"/>
      <c r="G130" s="67" t="s">
        <v>11</v>
      </c>
      <c r="H130" s="51">
        <v>-4.0914999999999999</v>
      </c>
      <c r="I130" s="67" t="s">
        <v>2</v>
      </c>
      <c r="J130" s="70">
        <v>2.5510000000000002</v>
      </c>
    </row>
    <row r="131" spans="1:10" x14ac:dyDescent="0.4">
      <c r="A131" s="67" t="s">
        <v>19</v>
      </c>
      <c r="B131" s="69">
        <v>11.872</v>
      </c>
      <c r="C131" s="66"/>
      <c r="D131" s="67" t="s">
        <v>19</v>
      </c>
      <c r="E131" s="70">
        <v>11.853</v>
      </c>
      <c r="F131" s="66"/>
      <c r="G131" s="67" t="s">
        <v>19</v>
      </c>
      <c r="H131" s="1">
        <v>11.8085</v>
      </c>
      <c r="I131" s="67" t="s">
        <v>252</v>
      </c>
      <c r="J131" s="70">
        <v>4.1900000000000004</v>
      </c>
    </row>
    <row r="132" spans="1:10" x14ac:dyDescent="0.4">
      <c r="A132" s="67" t="s">
        <v>0</v>
      </c>
      <c r="B132" s="70">
        <v>0.83099999999999996</v>
      </c>
      <c r="C132" s="66"/>
      <c r="D132" s="67" t="s">
        <v>0</v>
      </c>
      <c r="E132" s="70">
        <v>0.83099999999999996</v>
      </c>
      <c r="F132" s="66"/>
      <c r="G132" s="67" t="s">
        <v>0</v>
      </c>
      <c r="H132" s="70">
        <v>0.83099999999999996</v>
      </c>
      <c r="I132" s="66"/>
      <c r="J132" s="66"/>
    </row>
    <row r="133" spans="1:10" x14ac:dyDescent="0.4">
      <c r="A133" s="71" t="s">
        <v>1</v>
      </c>
      <c r="B133" s="70">
        <v>3.7810000000000001</v>
      </c>
      <c r="C133" s="66"/>
      <c r="D133" s="71" t="s">
        <v>1</v>
      </c>
      <c r="E133" s="70">
        <v>3.7810000000000001</v>
      </c>
      <c r="F133" s="66"/>
      <c r="G133" s="71" t="s">
        <v>1</v>
      </c>
      <c r="H133" s="70">
        <v>3.7810000000000001</v>
      </c>
      <c r="J133" s="66"/>
    </row>
    <row r="135" spans="1:10" x14ac:dyDescent="0.4">
      <c r="A135" s="67" t="s">
        <v>49</v>
      </c>
      <c r="B135" s="68" t="s">
        <v>133</v>
      </c>
      <c r="C135" s="66"/>
      <c r="D135" s="67" t="s">
        <v>174</v>
      </c>
      <c r="E135" s="68" t="s">
        <v>133</v>
      </c>
      <c r="F135" s="66"/>
      <c r="G135" s="67" t="s">
        <v>172</v>
      </c>
      <c r="H135" s="68" t="s">
        <v>133</v>
      </c>
      <c r="I135" s="66"/>
      <c r="J135" s="66"/>
    </row>
    <row r="136" spans="1:10" x14ac:dyDescent="0.4">
      <c r="A136" s="67" t="s">
        <v>11</v>
      </c>
      <c r="B136" s="51"/>
      <c r="C136" s="66"/>
      <c r="D136" s="67" t="s">
        <v>11</v>
      </c>
      <c r="E136" s="51"/>
      <c r="F136" s="66"/>
      <c r="G136" s="67" t="s">
        <v>11</v>
      </c>
      <c r="H136" s="51">
        <v>-1.2595000000000001</v>
      </c>
      <c r="I136" s="67" t="s">
        <v>2</v>
      </c>
      <c r="J136" s="70">
        <v>2.6269999999999998</v>
      </c>
    </row>
    <row r="137" spans="1:10" x14ac:dyDescent="0.4">
      <c r="A137" s="67" t="s">
        <v>19</v>
      </c>
      <c r="B137" s="69"/>
      <c r="C137" s="66"/>
      <c r="D137" s="67" t="s">
        <v>19</v>
      </c>
      <c r="E137" s="70"/>
      <c r="F137" s="66"/>
      <c r="G137" s="67" t="s">
        <v>19</v>
      </c>
      <c r="H137" s="1">
        <v>15.557499999999999</v>
      </c>
      <c r="I137" s="67" t="s">
        <v>252</v>
      </c>
      <c r="J137" s="70">
        <v>5.2069999999999999</v>
      </c>
    </row>
    <row r="138" spans="1:10" x14ac:dyDescent="0.4">
      <c r="A138" s="67" t="s">
        <v>0</v>
      </c>
      <c r="B138" s="70">
        <v>0.42899999999999999</v>
      </c>
      <c r="C138" s="66"/>
      <c r="D138" s="67" t="s">
        <v>0</v>
      </c>
      <c r="E138" s="70">
        <v>0.42899999999999999</v>
      </c>
      <c r="F138" s="66"/>
      <c r="G138" s="67" t="s">
        <v>0</v>
      </c>
      <c r="H138" s="70">
        <v>0.42899999999999999</v>
      </c>
      <c r="I138" s="66"/>
      <c r="J138" s="66"/>
    </row>
    <row r="139" spans="1:10" x14ac:dyDescent="0.4">
      <c r="A139" s="71" t="s">
        <v>1</v>
      </c>
      <c r="B139" s="70">
        <v>4.0990000000000002</v>
      </c>
      <c r="C139" s="66"/>
      <c r="D139" s="71" t="s">
        <v>1</v>
      </c>
      <c r="E139" s="70">
        <v>4.0990000000000002</v>
      </c>
      <c r="F139" s="66"/>
      <c r="G139" s="71" t="s">
        <v>1</v>
      </c>
      <c r="H139" s="70">
        <v>4.0990000000000002</v>
      </c>
      <c r="J139" s="66"/>
    </row>
    <row r="141" spans="1:10" x14ac:dyDescent="0.4">
      <c r="A141" s="67" t="s">
        <v>49</v>
      </c>
      <c r="B141" s="68" t="s">
        <v>134</v>
      </c>
      <c r="C141" s="66"/>
      <c r="D141" s="67" t="s">
        <v>174</v>
      </c>
      <c r="E141" s="68" t="s">
        <v>134</v>
      </c>
      <c r="F141" s="66"/>
      <c r="G141" s="67" t="s">
        <v>172</v>
      </c>
      <c r="H141" s="68" t="s">
        <v>134</v>
      </c>
      <c r="I141" s="66"/>
      <c r="J141" s="66"/>
    </row>
    <row r="142" spans="1:10" x14ac:dyDescent="0.4">
      <c r="A142" s="67" t="s">
        <v>11</v>
      </c>
      <c r="B142" s="51">
        <v>-4.2889999999999997</v>
      </c>
      <c r="C142" s="66"/>
      <c r="D142" s="67" t="s">
        <v>11</v>
      </c>
      <c r="E142" s="51">
        <v>-4.2771999999999997</v>
      </c>
      <c r="F142" s="66"/>
      <c r="G142" s="67" t="s">
        <v>11</v>
      </c>
      <c r="H142" s="51">
        <v>-4.2916999999999996</v>
      </c>
      <c r="I142" s="67" t="s">
        <v>2</v>
      </c>
      <c r="J142" s="70">
        <v>2.9910000000000001</v>
      </c>
    </row>
    <row r="143" spans="1:10" x14ac:dyDescent="0.4">
      <c r="A143" s="67" t="s">
        <v>19</v>
      </c>
      <c r="B143" s="69">
        <v>19.652999999999999</v>
      </c>
      <c r="C143" s="66"/>
      <c r="D143" s="67" t="s">
        <v>19</v>
      </c>
      <c r="E143" s="70">
        <v>19.513999999999999</v>
      </c>
      <c r="F143" s="66"/>
      <c r="G143" s="67" t="s">
        <v>19</v>
      </c>
      <c r="H143" s="1">
        <v>19.383500000000002</v>
      </c>
      <c r="I143" s="67" t="s">
        <v>252</v>
      </c>
      <c r="J143" s="70">
        <v>5.0030000000000001</v>
      </c>
    </row>
    <row r="144" spans="1:10" x14ac:dyDescent="0.4">
      <c r="A144" s="67" t="s">
        <v>0</v>
      </c>
      <c r="B144" s="70">
        <v>0.35299999999999998</v>
      </c>
      <c r="C144" s="66"/>
      <c r="D144" s="67" t="s">
        <v>0</v>
      </c>
      <c r="E144" s="70">
        <v>0.35299999999999998</v>
      </c>
      <c r="F144" s="66"/>
      <c r="G144" s="67" t="s">
        <v>0</v>
      </c>
      <c r="H144" s="70">
        <v>0.35299999999999998</v>
      </c>
      <c r="I144" s="66"/>
      <c r="J144" s="66"/>
    </row>
    <row r="145" spans="1:10" x14ac:dyDescent="0.4">
      <c r="A145" s="71" t="s">
        <v>1</v>
      </c>
      <c r="B145" s="70">
        <v>3.5870000000000002</v>
      </c>
      <c r="C145" s="66"/>
      <c r="D145" s="71" t="s">
        <v>1</v>
      </c>
      <c r="E145" s="70">
        <v>3.5870000000000002</v>
      </c>
      <c r="F145" s="66"/>
      <c r="G145" s="71" t="s">
        <v>1</v>
      </c>
      <c r="H145" s="70">
        <v>3.5870000000000002</v>
      </c>
      <c r="J145" s="66"/>
    </row>
    <row r="147" spans="1:10" x14ac:dyDescent="0.4">
      <c r="A147" s="67" t="s">
        <v>49</v>
      </c>
      <c r="B147" s="68" t="s">
        <v>233</v>
      </c>
      <c r="C147" s="66"/>
      <c r="D147" s="67" t="s">
        <v>174</v>
      </c>
      <c r="E147" s="68" t="s">
        <v>233</v>
      </c>
      <c r="F147" s="66"/>
      <c r="G147" s="67" t="s">
        <v>172</v>
      </c>
      <c r="H147" s="68" t="s">
        <v>233</v>
      </c>
      <c r="I147" s="66"/>
      <c r="J147" s="66"/>
    </row>
    <row r="148" spans="1:10" x14ac:dyDescent="0.4">
      <c r="A148" s="67" t="s">
        <v>11</v>
      </c>
      <c r="B148" s="51">
        <v>-4.1005000000000003</v>
      </c>
      <c r="C148" s="66"/>
      <c r="D148" s="67" t="s">
        <v>11</v>
      </c>
      <c r="E148" s="51"/>
      <c r="F148" s="66"/>
      <c r="G148" s="67" t="s">
        <v>11</v>
      </c>
      <c r="H148" s="51"/>
      <c r="I148" s="67" t="s">
        <v>2</v>
      </c>
      <c r="J148" s="70"/>
    </row>
    <row r="149" spans="1:10" x14ac:dyDescent="0.4">
      <c r="A149" s="67" t="s">
        <v>19</v>
      </c>
      <c r="B149" s="69">
        <v>19.417999999999999</v>
      </c>
      <c r="C149" s="66"/>
      <c r="D149" s="67" t="s">
        <v>19</v>
      </c>
      <c r="E149" s="70"/>
      <c r="F149" s="66"/>
      <c r="G149" s="67" t="s">
        <v>19</v>
      </c>
      <c r="H149" s="1"/>
      <c r="I149" s="67" t="s">
        <v>252</v>
      </c>
      <c r="J149" s="70"/>
    </row>
    <row r="150" spans="1:10" x14ac:dyDescent="0.4">
      <c r="A150" s="67" t="s">
        <v>0</v>
      </c>
      <c r="B150" s="70">
        <v>0.41</v>
      </c>
      <c r="C150" s="66"/>
      <c r="D150" s="67" t="s">
        <v>0</v>
      </c>
      <c r="E150" s="70">
        <v>0.35299999999999998</v>
      </c>
      <c r="F150" s="66"/>
      <c r="G150" s="67" t="s">
        <v>0</v>
      </c>
      <c r="H150" s="70">
        <v>0.35299999999999998</v>
      </c>
      <c r="I150" s="66"/>
      <c r="J150" s="66"/>
    </row>
    <row r="151" spans="1:10" x14ac:dyDescent="0.4">
      <c r="A151" s="71" t="s">
        <v>1</v>
      </c>
      <c r="B151" s="70">
        <v>3.085</v>
      </c>
      <c r="C151" s="66"/>
      <c r="D151" s="71" t="s">
        <v>1</v>
      </c>
      <c r="E151" s="70">
        <v>3.5870000000000002</v>
      </c>
      <c r="F151" s="66"/>
      <c r="G151" s="71" t="s">
        <v>1</v>
      </c>
      <c r="H151" s="70">
        <v>3.5870000000000002</v>
      </c>
      <c r="J151" s="66"/>
    </row>
    <row r="153" spans="1:10" x14ac:dyDescent="0.4">
      <c r="A153" s="67" t="s">
        <v>49</v>
      </c>
      <c r="B153" s="68" t="s">
        <v>234</v>
      </c>
      <c r="C153" s="66"/>
      <c r="D153" s="67" t="s">
        <v>174</v>
      </c>
      <c r="E153" s="68" t="s">
        <v>234</v>
      </c>
      <c r="F153" s="66"/>
      <c r="G153" s="67" t="s">
        <v>172</v>
      </c>
      <c r="H153" s="68" t="s">
        <v>234</v>
      </c>
      <c r="I153" s="66"/>
      <c r="J153" s="66"/>
    </row>
    <row r="154" spans="1:10" x14ac:dyDescent="0.4">
      <c r="A154" s="67" t="s">
        <v>11</v>
      </c>
      <c r="B154" s="51"/>
      <c r="C154" s="66"/>
      <c r="D154" s="67" t="s">
        <v>11</v>
      </c>
      <c r="E154" s="51">
        <v>-2.8936000000000002</v>
      </c>
      <c r="F154" s="66"/>
      <c r="G154" s="67" t="s">
        <v>11</v>
      </c>
      <c r="H154" s="51"/>
      <c r="I154" s="67" t="s">
        <v>2</v>
      </c>
      <c r="J154" s="70"/>
    </row>
    <row r="155" spans="1:10" x14ac:dyDescent="0.4">
      <c r="A155" s="67" t="s">
        <v>19</v>
      </c>
      <c r="B155" s="69"/>
      <c r="C155" s="66"/>
      <c r="D155" s="67" t="s">
        <v>19</v>
      </c>
      <c r="E155" s="70">
        <v>20.492000000000001</v>
      </c>
      <c r="F155" s="66"/>
      <c r="G155" s="67" t="s">
        <v>19</v>
      </c>
      <c r="H155" s="1"/>
      <c r="I155" s="67" t="s">
        <v>252</v>
      </c>
      <c r="J155" s="70"/>
    </row>
    <row r="156" spans="1:10" x14ac:dyDescent="0.4">
      <c r="A156" s="67" t="s">
        <v>0</v>
      </c>
      <c r="B156" s="70">
        <v>0.28399999999999997</v>
      </c>
      <c r="C156" s="66"/>
      <c r="D156" s="67" t="s">
        <v>0</v>
      </c>
      <c r="E156" s="70">
        <v>0.28399999999999997</v>
      </c>
      <c r="F156" s="66"/>
      <c r="G156" s="67" t="s">
        <v>0</v>
      </c>
      <c r="H156" s="70">
        <v>0.28399999999999997</v>
      </c>
      <c r="I156" s="66"/>
      <c r="J156" s="66"/>
    </row>
    <row r="157" spans="1:10" x14ac:dyDescent="0.4">
      <c r="A157" s="71" t="s">
        <v>1</v>
      </c>
      <c r="B157" s="70">
        <v>3.3039999999999998</v>
      </c>
      <c r="C157" s="66"/>
      <c r="D157" s="71" t="s">
        <v>1</v>
      </c>
      <c r="E157" s="70">
        <v>3.3039999999999998</v>
      </c>
      <c r="F157" s="66"/>
      <c r="G157" s="71" t="s">
        <v>1</v>
      </c>
      <c r="H157" s="70">
        <v>3.3039999999999998</v>
      </c>
      <c r="J157" s="66"/>
    </row>
    <row r="159" spans="1:10" x14ac:dyDescent="0.4">
      <c r="A159" s="67" t="s">
        <v>49</v>
      </c>
      <c r="B159" s="68" t="s">
        <v>236</v>
      </c>
      <c r="C159" s="66"/>
      <c r="D159" s="67" t="s">
        <v>174</v>
      </c>
      <c r="E159" s="68" t="s">
        <v>236</v>
      </c>
      <c r="F159" s="66"/>
      <c r="G159" s="67" t="s">
        <v>172</v>
      </c>
      <c r="H159" s="68" t="s">
        <v>236</v>
      </c>
      <c r="I159" s="66"/>
      <c r="J159" s="66"/>
    </row>
    <row r="160" spans="1:10" x14ac:dyDescent="0.4">
      <c r="A160" s="67" t="s">
        <v>11</v>
      </c>
      <c r="B160" s="51">
        <v>-0.97070000000000001</v>
      </c>
      <c r="C160" s="66"/>
      <c r="D160" s="67" t="s">
        <v>11</v>
      </c>
      <c r="E160" s="51">
        <v>-1.0074000000000001</v>
      </c>
      <c r="F160" s="66"/>
      <c r="G160" s="67" t="s">
        <v>11</v>
      </c>
      <c r="H160" s="51"/>
      <c r="I160" s="67" t="s">
        <v>2</v>
      </c>
      <c r="J160" s="70"/>
    </row>
    <row r="161" spans="1:10" x14ac:dyDescent="0.4">
      <c r="A161" s="67" t="s">
        <v>19</v>
      </c>
      <c r="B161" s="69">
        <v>26.373999999999999</v>
      </c>
      <c r="C161" s="66"/>
      <c r="D161" s="67" t="s">
        <v>19</v>
      </c>
      <c r="E161" s="70">
        <v>26.596</v>
      </c>
      <c r="F161" s="66"/>
      <c r="G161" s="67" t="s">
        <v>19</v>
      </c>
      <c r="H161" s="1"/>
      <c r="I161" s="67" t="s">
        <v>252</v>
      </c>
      <c r="J161" s="70"/>
    </row>
    <row r="162" spans="1:10" x14ac:dyDescent="0.4">
      <c r="A162" s="67" t="s">
        <v>0</v>
      </c>
      <c r="B162" s="70">
        <v>0.13500000000000001</v>
      </c>
      <c r="C162" s="66"/>
      <c r="D162" s="67" t="s">
        <v>0</v>
      </c>
      <c r="E162" s="70">
        <v>0.13500000000000001</v>
      </c>
      <c r="F162" s="66"/>
      <c r="G162" s="67" t="s">
        <v>0</v>
      </c>
      <c r="H162" s="70">
        <v>0.13500000000000001</v>
      </c>
      <c r="I162" s="66"/>
      <c r="J162" s="66"/>
    </row>
    <row r="163" spans="1:10" x14ac:dyDescent="0.4">
      <c r="A163" s="71" t="s">
        <v>1</v>
      </c>
      <c r="B163" s="70">
        <v>3.6619999999999999</v>
      </c>
      <c r="C163" s="66"/>
      <c r="D163" s="71" t="s">
        <v>1</v>
      </c>
      <c r="E163" s="70">
        <v>3.6619999999999999</v>
      </c>
      <c r="F163" s="66"/>
      <c r="G163" s="71" t="s">
        <v>1</v>
      </c>
      <c r="H163" s="70">
        <v>3.6619999999999999</v>
      </c>
      <c r="J163" s="66"/>
    </row>
    <row r="165" spans="1:10" x14ac:dyDescent="0.4">
      <c r="A165" s="67" t="s">
        <v>49</v>
      </c>
      <c r="B165" s="68" t="s">
        <v>135</v>
      </c>
      <c r="C165" s="66"/>
      <c r="D165" s="67" t="s">
        <v>174</v>
      </c>
      <c r="E165" s="68" t="s">
        <v>135</v>
      </c>
      <c r="F165" s="66"/>
      <c r="G165" s="67" t="s">
        <v>172</v>
      </c>
      <c r="H165" s="68" t="s">
        <v>135</v>
      </c>
      <c r="I165" s="66"/>
      <c r="J165" s="66"/>
    </row>
    <row r="166" spans="1:10" x14ac:dyDescent="0.4">
      <c r="A166" s="67" t="s">
        <v>11</v>
      </c>
      <c r="B166" s="51">
        <v>-0.96519999999999995</v>
      </c>
      <c r="C166" s="66"/>
      <c r="D166" s="67" t="s">
        <v>11</v>
      </c>
      <c r="E166" s="51">
        <v>-0.97130000000000005</v>
      </c>
      <c r="F166" s="66"/>
      <c r="G166" s="67" t="s">
        <v>11</v>
      </c>
      <c r="H166" s="51">
        <v>-0.97050000000000003</v>
      </c>
      <c r="I166" s="67" t="s">
        <v>2</v>
      </c>
      <c r="J166" s="70">
        <v>5.0510000000000002</v>
      </c>
    </row>
    <row r="167" spans="1:10" x14ac:dyDescent="0.4">
      <c r="A167" s="67" t="s">
        <v>19</v>
      </c>
      <c r="B167" s="69">
        <v>90.891999999999996</v>
      </c>
      <c r="C167" s="66"/>
      <c r="D167" s="67" t="s">
        <v>19</v>
      </c>
      <c r="E167" s="70">
        <v>89.902000000000001</v>
      </c>
      <c r="F167" s="66"/>
      <c r="G167" s="67" t="s">
        <v>19</v>
      </c>
      <c r="H167" s="1">
        <v>90.495000000000005</v>
      </c>
      <c r="I167" s="67" t="s">
        <v>252</v>
      </c>
      <c r="J167" s="70">
        <v>8.1929999999999996</v>
      </c>
    </row>
    <row r="168" spans="1:10" x14ac:dyDescent="0.4">
      <c r="A168" s="67" t="s">
        <v>0</v>
      </c>
      <c r="B168" s="70">
        <v>1.7000000000000001E-2</v>
      </c>
      <c r="C168" s="66"/>
      <c r="D168" s="67" t="s">
        <v>0</v>
      </c>
      <c r="E168" s="70">
        <v>1.7000000000000001E-2</v>
      </c>
      <c r="F168" s="66"/>
      <c r="G168" s="67" t="s">
        <v>0</v>
      </c>
      <c r="H168" s="70">
        <v>1.7000000000000001E-2</v>
      </c>
      <c r="I168" s="66"/>
      <c r="J168" s="66"/>
    </row>
    <row r="169" spans="1:10" x14ac:dyDescent="0.4">
      <c r="A169" s="71" t="s">
        <v>1</v>
      </c>
      <c r="B169" s="70">
        <v>2.661</v>
      </c>
      <c r="C169" s="66"/>
      <c r="D169" s="71" t="s">
        <v>1</v>
      </c>
      <c r="E169" s="70">
        <v>2.661</v>
      </c>
      <c r="F169" s="66"/>
      <c r="G169" s="71" t="s">
        <v>1</v>
      </c>
      <c r="H169" s="70">
        <v>2.661</v>
      </c>
      <c r="J169" s="66"/>
    </row>
    <row r="171" spans="1:10" x14ac:dyDescent="0.4">
      <c r="A171" s="67" t="s">
        <v>49</v>
      </c>
      <c r="B171" s="68" t="s">
        <v>202</v>
      </c>
      <c r="C171" s="66"/>
      <c r="D171" s="67" t="s">
        <v>174</v>
      </c>
      <c r="E171" s="68" t="s">
        <v>202</v>
      </c>
      <c r="F171" s="66"/>
      <c r="G171" s="67" t="s">
        <v>172</v>
      </c>
      <c r="H171" s="68" t="s">
        <v>202</v>
      </c>
      <c r="I171" s="66"/>
      <c r="J171" s="66"/>
    </row>
    <row r="172" spans="1:10" x14ac:dyDescent="0.4">
      <c r="A172" s="67" t="s">
        <v>11</v>
      </c>
      <c r="B172" s="51">
        <v>-1.6831</v>
      </c>
      <c r="C172" s="66"/>
      <c r="D172" s="67" t="s">
        <v>11</v>
      </c>
      <c r="E172" s="51">
        <v>-1.6763999999999999</v>
      </c>
      <c r="F172" s="66"/>
      <c r="G172" s="67" t="s">
        <v>11</v>
      </c>
      <c r="H172" s="51">
        <v>-1.6839</v>
      </c>
      <c r="I172" s="67" t="s">
        <v>2</v>
      </c>
      <c r="J172" s="70">
        <v>4.2510000000000003</v>
      </c>
    </row>
    <row r="173" spans="1:10" x14ac:dyDescent="0.4">
      <c r="A173" s="67" t="s">
        <v>19</v>
      </c>
      <c r="B173" s="69">
        <v>54.610999999999997</v>
      </c>
      <c r="C173" s="66"/>
      <c r="D173" s="67" t="s">
        <v>19</v>
      </c>
      <c r="E173" s="70">
        <v>53.706000000000003</v>
      </c>
      <c r="F173" s="66"/>
      <c r="G173" s="67" t="s">
        <v>19</v>
      </c>
      <c r="H173" s="1">
        <v>55.220500000000001</v>
      </c>
      <c r="I173" s="67" t="s">
        <v>252</v>
      </c>
      <c r="J173" s="70">
        <v>7.056</v>
      </c>
    </row>
    <row r="174" spans="1:10" x14ac:dyDescent="0.4">
      <c r="A174" s="67" t="s">
        <v>0</v>
      </c>
      <c r="B174" s="70">
        <v>1.7000000000000001E-2</v>
      </c>
      <c r="C174" s="66"/>
      <c r="D174" s="67" t="s">
        <v>0</v>
      </c>
      <c r="E174" s="70">
        <v>1.7000000000000001E-2</v>
      </c>
      <c r="F174" s="66"/>
      <c r="G174" s="67" t="s">
        <v>0</v>
      </c>
      <c r="H174" s="70">
        <v>4.4999999999999998E-2</v>
      </c>
      <c r="I174" s="66"/>
      <c r="J174" s="66"/>
    </row>
    <row r="175" spans="1:10" x14ac:dyDescent="0.4">
      <c r="A175" s="71" t="s">
        <v>1</v>
      </c>
      <c r="B175" s="70">
        <v>2.661</v>
      </c>
      <c r="C175" s="66"/>
      <c r="D175" s="71" t="s">
        <v>1</v>
      </c>
      <c r="E175" s="70">
        <v>2.661</v>
      </c>
      <c r="F175" s="66"/>
      <c r="G175" s="71" t="s">
        <v>1</v>
      </c>
      <c r="H175" s="70">
        <v>5.3410000000000002</v>
      </c>
      <c r="J175" s="66"/>
    </row>
    <row r="177" spans="1:10" x14ac:dyDescent="0.4">
      <c r="A177" s="67" t="s">
        <v>49</v>
      </c>
      <c r="B177" s="68" t="s">
        <v>136</v>
      </c>
      <c r="C177" s="66"/>
      <c r="D177" s="67" t="s">
        <v>174</v>
      </c>
      <c r="E177" s="68" t="s">
        <v>136</v>
      </c>
      <c r="F177" s="66"/>
      <c r="G177" s="67" t="s">
        <v>172</v>
      </c>
      <c r="H177" s="68" t="s">
        <v>136</v>
      </c>
      <c r="I177" s="66"/>
      <c r="J177" s="66"/>
    </row>
    <row r="178" spans="1:10" x14ac:dyDescent="0.4">
      <c r="A178" s="67" t="s">
        <v>11</v>
      </c>
      <c r="B178" s="51">
        <v>-6.4424999999999999</v>
      </c>
      <c r="C178" s="66"/>
      <c r="D178" s="67" t="s">
        <v>11</v>
      </c>
      <c r="E178" s="51"/>
      <c r="F178" s="66"/>
      <c r="G178" s="67" t="s">
        <v>11</v>
      </c>
      <c r="H178" s="51">
        <v>-6.4629000000000003</v>
      </c>
      <c r="I178" s="67" t="s">
        <v>2</v>
      </c>
      <c r="J178" s="70">
        <v>3.6589999999999998</v>
      </c>
    </row>
    <row r="179" spans="1:10" x14ac:dyDescent="0.4">
      <c r="A179" s="67" t="s">
        <v>19</v>
      </c>
      <c r="B179" s="69">
        <v>32.439</v>
      </c>
      <c r="C179" s="66"/>
      <c r="D179" s="67" t="s">
        <v>19</v>
      </c>
      <c r="E179" s="70"/>
      <c r="F179" s="66"/>
      <c r="G179" s="67" t="s">
        <v>19</v>
      </c>
      <c r="H179" s="1">
        <v>32.847000000000001</v>
      </c>
      <c r="I179" s="67" t="s">
        <v>252</v>
      </c>
      <c r="J179" s="70">
        <v>5.6660000000000004</v>
      </c>
    </row>
    <row r="180" spans="1:10" x14ac:dyDescent="0.4">
      <c r="A180" s="67" t="s">
        <v>0</v>
      </c>
      <c r="B180" s="70">
        <v>0.245</v>
      </c>
      <c r="C180" s="66"/>
      <c r="D180" s="67" t="s">
        <v>0</v>
      </c>
      <c r="E180" s="70">
        <v>0.245</v>
      </c>
      <c r="F180" s="66"/>
      <c r="G180" s="67" t="s">
        <v>0</v>
      </c>
      <c r="H180" s="70">
        <v>0.245</v>
      </c>
      <c r="I180" s="66"/>
      <c r="J180" s="66"/>
    </row>
    <row r="181" spans="1:10" x14ac:dyDescent="0.4">
      <c r="A181" s="71" t="s">
        <v>1</v>
      </c>
      <c r="B181" s="70">
        <v>2.0310000000000001</v>
      </c>
      <c r="C181" s="66"/>
      <c r="D181" s="71" t="s">
        <v>1</v>
      </c>
      <c r="E181" s="70">
        <v>2.0310000000000001</v>
      </c>
      <c r="F181" s="66"/>
      <c r="G181" s="71" t="s">
        <v>1</v>
      </c>
      <c r="H181" s="70">
        <v>2.0310000000000001</v>
      </c>
      <c r="J181" s="66"/>
    </row>
    <row r="183" spans="1:10" x14ac:dyDescent="0.4">
      <c r="A183" s="67" t="s">
        <v>49</v>
      </c>
      <c r="B183" s="68" t="s">
        <v>137</v>
      </c>
      <c r="C183" s="66"/>
      <c r="D183" s="67" t="s">
        <v>174</v>
      </c>
      <c r="E183" s="68" t="s">
        <v>137</v>
      </c>
      <c r="F183" s="66"/>
      <c r="G183" s="67" t="s">
        <v>172</v>
      </c>
      <c r="H183" s="68" t="s">
        <v>137</v>
      </c>
      <c r="I183" s="66"/>
      <c r="J183" s="66"/>
    </row>
    <row r="184" spans="1:10" x14ac:dyDescent="0.4">
      <c r="A184" s="67" t="s">
        <v>11</v>
      </c>
      <c r="B184" s="51">
        <v>-8.5068999999999999</v>
      </c>
      <c r="C184" s="66"/>
      <c r="D184" s="67" t="s">
        <v>11</v>
      </c>
      <c r="E184" s="51">
        <v>-8.4731000000000005</v>
      </c>
      <c r="F184" s="66"/>
      <c r="G184" s="67" t="s">
        <v>11</v>
      </c>
      <c r="H184" s="73">
        <v>-8.5477000000000007</v>
      </c>
      <c r="I184" s="67" t="s">
        <v>2</v>
      </c>
      <c r="J184" s="70">
        <v>3.2389999999999999</v>
      </c>
    </row>
    <row r="185" spans="1:10" x14ac:dyDescent="0.4">
      <c r="A185" s="67" t="s">
        <v>19</v>
      </c>
      <c r="B185" s="69">
        <v>23.344999999999999</v>
      </c>
      <c r="C185" s="66"/>
      <c r="D185" s="67" t="s">
        <v>19</v>
      </c>
      <c r="E185" s="70">
        <v>23.004000000000001</v>
      </c>
      <c r="F185" s="66"/>
      <c r="G185" s="67" t="s">
        <v>19</v>
      </c>
      <c r="H185" s="1">
        <v>23.499500000000001</v>
      </c>
      <c r="I185" s="67" t="s">
        <v>252</v>
      </c>
      <c r="J185" s="70">
        <v>5.1719999999999997</v>
      </c>
    </row>
    <row r="186" spans="1:10" x14ac:dyDescent="0.4">
      <c r="A186" s="67" t="s">
        <v>0</v>
      </c>
      <c r="B186" s="70">
        <v>0.56999999999999995</v>
      </c>
      <c r="C186" s="66"/>
      <c r="D186" s="67" t="s">
        <v>0</v>
      </c>
      <c r="E186" s="70">
        <v>0.56999999999999995</v>
      </c>
      <c r="F186" s="66"/>
      <c r="G186" s="67" t="s">
        <v>0</v>
      </c>
      <c r="H186" s="70">
        <v>0.56999999999999995</v>
      </c>
      <c r="I186" s="66"/>
      <c r="J186" s="66"/>
    </row>
    <row r="187" spans="1:10" x14ac:dyDescent="0.4">
      <c r="A187" s="71" t="s">
        <v>1</v>
      </c>
      <c r="B187" s="70">
        <v>2.2959999999999998</v>
      </c>
      <c r="C187" s="66"/>
      <c r="D187" s="71" t="s">
        <v>1</v>
      </c>
      <c r="E187" s="70">
        <v>2.2959999999999998</v>
      </c>
      <c r="F187" s="66"/>
      <c r="G187" s="71" t="s">
        <v>1</v>
      </c>
      <c r="H187" s="70">
        <v>2.2959999999999998</v>
      </c>
      <c r="J187" s="66"/>
    </row>
    <row r="189" spans="1:10" x14ac:dyDescent="0.4">
      <c r="A189" s="67" t="s">
        <v>49</v>
      </c>
      <c r="B189" s="68" t="s">
        <v>138</v>
      </c>
      <c r="C189" s="66"/>
      <c r="D189" s="67" t="s">
        <v>174</v>
      </c>
      <c r="E189" s="68" t="s">
        <v>138</v>
      </c>
      <c r="F189" s="66"/>
      <c r="G189" s="67" t="s">
        <v>172</v>
      </c>
      <c r="H189" s="68" t="s">
        <v>138</v>
      </c>
      <c r="I189" s="66"/>
      <c r="J189" s="66"/>
    </row>
    <row r="190" spans="1:10" x14ac:dyDescent="0.4">
      <c r="A190" s="67" t="s">
        <v>11</v>
      </c>
      <c r="B190" s="51">
        <v>-9.7811000000000003</v>
      </c>
      <c r="C190" s="66"/>
      <c r="D190" s="67" t="s">
        <v>11</v>
      </c>
      <c r="E190" s="51">
        <v>-10.1013</v>
      </c>
      <c r="F190" s="66"/>
      <c r="G190" s="67" t="s">
        <v>11</v>
      </c>
      <c r="H190" s="73"/>
      <c r="I190" s="67" t="s">
        <v>2</v>
      </c>
      <c r="J190" s="70"/>
    </row>
    <row r="191" spans="1:10" x14ac:dyDescent="0.4">
      <c r="A191" s="67" t="s">
        <v>19</v>
      </c>
      <c r="B191" s="69">
        <v>18.936</v>
      </c>
      <c r="C191" s="66"/>
      <c r="D191" s="67" t="s">
        <v>19</v>
      </c>
      <c r="E191" s="70">
        <v>18.306000000000001</v>
      </c>
      <c r="F191" s="66"/>
      <c r="G191" s="67" t="s">
        <v>19</v>
      </c>
      <c r="H191" s="1"/>
      <c r="I191" s="67" t="s">
        <v>252</v>
      </c>
      <c r="J191" s="70"/>
    </row>
    <row r="192" spans="1:10" x14ac:dyDescent="0.4">
      <c r="A192" s="67" t="s">
        <v>0</v>
      </c>
      <c r="B192" s="70">
        <v>1.0469999999999999</v>
      </c>
      <c r="C192" s="66"/>
      <c r="D192" s="67" t="s">
        <v>0</v>
      </c>
      <c r="E192" s="70">
        <v>1.0469999999999999</v>
      </c>
      <c r="F192" s="66"/>
      <c r="G192" s="67" t="s">
        <v>0</v>
      </c>
      <c r="H192" s="70">
        <v>1.0469999999999999</v>
      </c>
      <c r="I192" s="66"/>
      <c r="J192" s="66"/>
    </row>
    <row r="193" spans="1:10" x14ac:dyDescent="0.4">
      <c r="A193" s="71" t="s">
        <v>1</v>
      </c>
      <c r="B193" s="70">
        <v>2.7519999999999998</v>
      </c>
      <c r="C193" s="66"/>
      <c r="D193" s="71" t="s">
        <v>1</v>
      </c>
      <c r="E193" s="70">
        <v>2.7519999999999998</v>
      </c>
      <c r="F193" s="66"/>
      <c r="G193" s="71" t="s">
        <v>1</v>
      </c>
      <c r="H193" s="70">
        <v>2.7519999999999998</v>
      </c>
      <c r="J193" s="66"/>
    </row>
    <row r="195" spans="1:10" x14ac:dyDescent="0.4">
      <c r="A195" s="67" t="s">
        <v>49</v>
      </c>
      <c r="B195" s="68" t="s">
        <v>139</v>
      </c>
      <c r="C195" s="66"/>
      <c r="D195" s="67" t="s">
        <v>174</v>
      </c>
      <c r="E195" s="68" t="s">
        <v>139</v>
      </c>
      <c r="F195" s="66"/>
      <c r="G195" s="67" t="s">
        <v>172</v>
      </c>
      <c r="H195" s="68" t="s">
        <v>139</v>
      </c>
      <c r="I195" s="66"/>
      <c r="J195" s="66"/>
    </row>
    <row r="196" spans="1:10" x14ac:dyDescent="0.4">
      <c r="A196" s="67" t="s">
        <v>11</v>
      </c>
      <c r="B196" s="51">
        <v>-10.4193</v>
      </c>
      <c r="C196" s="66"/>
      <c r="D196" s="67" t="s">
        <v>11</v>
      </c>
      <c r="E196" s="51">
        <v>-10.845599999999999</v>
      </c>
      <c r="F196" s="66"/>
      <c r="G196" s="67" t="s">
        <v>11</v>
      </c>
      <c r="H196" s="73"/>
      <c r="I196" s="67" t="s">
        <v>2</v>
      </c>
      <c r="J196" s="70"/>
    </row>
    <row r="197" spans="1:10" x14ac:dyDescent="0.4">
      <c r="A197" s="67" t="s">
        <v>19</v>
      </c>
      <c r="B197" s="69">
        <v>16.143999999999998</v>
      </c>
      <c r="C197" s="66"/>
      <c r="D197" s="67" t="s">
        <v>19</v>
      </c>
      <c r="E197" s="70">
        <v>15.891999999999999</v>
      </c>
      <c r="F197" s="66"/>
      <c r="G197" s="67" t="s">
        <v>19</v>
      </c>
      <c r="H197" s="1"/>
      <c r="I197" s="67" t="s">
        <v>252</v>
      </c>
      <c r="J197" s="70"/>
    </row>
    <row r="198" spans="1:10" x14ac:dyDescent="0.4">
      <c r="A198" s="67" t="s">
        <v>0</v>
      </c>
      <c r="B198" s="70">
        <v>1.5780000000000001</v>
      </c>
      <c r="C198" s="66"/>
      <c r="D198" s="67" t="s">
        <v>0</v>
      </c>
      <c r="E198" s="70">
        <v>1.5780000000000001</v>
      </c>
      <c r="F198" s="66"/>
      <c r="G198" s="67" t="s">
        <v>0</v>
      </c>
      <c r="H198" s="70">
        <v>1.5780000000000001</v>
      </c>
      <c r="I198" s="66"/>
      <c r="J198" s="66"/>
    </row>
    <row r="199" spans="1:10" x14ac:dyDescent="0.4">
      <c r="A199" s="71" t="s">
        <v>1</v>
      </c>
      <c r="B199" s="70">
        <v>3.2</v>
      </c>
      <c r="C199" s="66"/>
      <c r="D199" s="71" t="s">
        <v>1</v>
      </c>
      <c r="E199" s="70">
        <v>3.2</v>
      </c>
      <c r="F199" s="66"/>
      <c r="G199" s="71" t="s">
        <v>1</v>
      </c>
      <c r="H199" s="70">
        <v>3.2</v>
      </c>
      <c r="J199" s="66"/>
    </row>
    <row r="201" spans="1:10" x14ac:dyDescent="0.4">
      <c r="A201" s="67" t="s">
        <v>49</v>
      </c>
      <c r="B201" s="68" t="s">
        <v>204</v>
      </c>
      <c r="C201" s="66"/>
      <c r="D201" s="67" t="s">
        <v>174</v>
      </c>
      <c r="E201" s="68" t="s">
        <v>204</v>
      </c>
      <c r="F201" s="66"/>
      <c r="G201" s="67" t="s">
        <v>172</v>
      </c>
      <c r="H201" s="68" t="s">
        <v>204</v>
      </c>
      <c r="I201" s="66"/>
      <c r="J201" s="66"/>
    </row>
    <row r="202" spans="1:10" x14ac:dyDescent="0.4">
      <c r="A202" s="67" t="s">
        <v>11</v>
      </c>
      <c r="B202" s="51">
        <v>-10.293799999999999</v>
      </c>
      <c r="C202" s="66"/>
      <c r="D202" s="67" t="s">
        <v>11</v>
      </c>
      <c r="E202" s="51"/>
      <c r="F202" s="66"/>
      <c r="G202" s="67" t="s">
        <v>11</v>
      </c>
      <c r="H202" s="73">
        <v>-10.3606</v>
      </c>
      <c r="I202" s="67" t="s">
        <v>2</v>
      </c>
      <c r="J202" s="70">
        <v>2.7610000000000001</v>
      </c>
    </row>
    <row r="203" spans="1:10" x14ac:dyDescent="0.4">
      <c r="A203" s="67" t="s">
        <v>19</v>
      </c>
      <c r="B203" s="69">
        <v>14.66</v>
      </c>
      <c r="C203" s="66"/>
      <c r="D203" s="67" t="s">
        <v>19</v>
      </c>
      <c r="E203" s="70"/>
      <c r="F203" s="66"/>
      <c r="G203" s="67" t="s">
        <v>19</v>
      </c>
      <c r="H203" s="1">
        <v>14.5915</v>
      </c>
      <c r="I203" s="67" t="s">
        <v>252</v>
      </c>
      <c r="J203" s="70">
        <v>4.4210000000000003</v>
      </c>
    </row>
    <row r="204" spans="1:10" x14ac:dyDescent="0.4">
      <c r="A204" s="67" t="s">
        <v>0</v>
      </c>
      <c r="B204" s="70">
        <v>1.784</v>
      </c>
      <c r="C204" s="66"/>
      <c r="D204" s="67" t="s">
        <v>0</v>
      </c>
      <c r="E204" s="70"/>
      <c r="F204" s="66"/>
      <c r="G204" s="67" t="s">
        <v>0</v>
      </c>
      <c r="H204" s="70">
        <v>1.784</v>
      </c>
      <c r="I204" s="66"/>
      <c r="J204" s="66"/>
    </row>
    <row r="205" spans="1:10" x14ac:dyDescent="0.4">
      <c r="A205" s="71" t="s">
        <v>1</v>
      </c>
      <c r="B205" s="70">
        <v>3.39</v>
      </c>
      <c r="C205" s="66"/>
      <c r="D205" s="71" t="s">
        <v>1</v>
      </c>
      <c r="E205" s="70"/>
      <c r="F205" s="66"/>
      <c r="G205" s="71" t="s">
        <v>1</v>
      </c>
      <c r="H205" s="70">
        <v>3.39</v>
      </c>
      <c r="J205" s="66"/>
    </row>
    <row r="207" spans="1:10" x14ac:dyDescent="0.4">
      <c r="A207" s="67" t="s">
        <v>49</v>
      </c>
      <c r="B207" s="68" t="s">
        <v>140</v>
      </c>
      <c r="C207" s="66"/>
      <c r="D207" s="67" t="s">
        <v>174</v>
      </c>
      <c r="E207" s="68" t="s">
        <v>140</v>
      </c>
      <c r="F207" s="66"/>
      <c r="G207" s="67" t="s">
        <v>172</v>
      </c>
      <c r="H207" s="68" t="s">
        <v>140</v>
      </c>
      <c r="I207" s="66"/>
      <c r="J207" s="66"/>
    </row>
    <row r="208" spans="1:10" x14ac:dyDescent="0.4">
      <c r="A208" s="67" t="s">
        <v>11</v>
      </c>
      <c r="B208" s="51">
        <v>-9.1651000000000007</v>
      </c>
      <c r="C208" s="66"/>
      <c r="D208" s="67" t="s">
        <v>11</v>
      </c>
      <c r="E208" s="51"/>
      <c r="F208" s="66"/>
      <c r="G208" s="67" t="s">
        <v>11</v>
      </c>
      <c r="H208" s="73">
        <v>-9.2744</v>
      </c>
      <c r="I208" s="67" t="s">
        <v>2</v>
      </c>
      <c r="J208" s="70">
        <v>2.7330000000000001</v>
      </c>
    </row>
    <row r="209" spans="1:10" x14ac:dyDescent="0.4">
      <c r="A209" s="67" t="s">
        <v>19</v>
      </c>
      <c r="B209" s="69">
        <v>13.996</v>
      </c>
      <c r="C209" s="66"/>
      <c r="D209" s="67" t="s">
        <v>19</v>
      </c>
      <c r="E209" s="70"/>
      <c r="F209" s="66"/>
      <c r="G209" s="67" t="s">
        <v>19</v>
      </c>
      <c r="H209" s="1">
        <v>13.952</v>
      </c>
      <c r="I209" s="67" t="s">
        <v>252</v>
      </c>
      <c r="J209" s="70">
        <v>4.3140000000000001</v>
      </c>
    </row>
    <row r="210" spans="1:10" x14ac:dyDescent="0.4">
      <c r="A210" s="67" t="s">
        <v>0</v>
      </c>
      <c r="B210" s="70">
        <v>1.843</v>
      </c>
      <c r="C210" s="66"/>
      <c r="D210" s="67" t="s">
        <v>0</v>
      </c>
      <c r="E210" s="70">
        <v>1.843</v>
      </c>
      <c r="F210" s="66"/>
      <c r="G210" s="67" t="s">
        <v>0</v>
      </c>
      <c r="H210" s="70">
        <v>1.843</v>
      </c>
      <c r="I210" s="66"/>
      <c r="J210" s="66"/>
    </row>
    <row r="211" spans="1:10" x14ac:dyDescent="0.4">
      <c r="A211" s="71" t="s">
        <v>1</v>
      </c>
      <c r="B211" s="70">
        <v>3.7130000000000001</v>
      </c>
      <c r="C211" s="66"/>
      <c r="D211" s="71" t="s">
        <v>1</v>
      </c>
      <c r="E211" s="70">
        <v>3.7130000000000001</v>
      </c>
      <c r="F211" s="66"/>
      <c r="G211" s="71" t="s">
        <v>1</v>
      </c>
      <c r="H211" s="70">
        <v>3.7130000000000001</v>
      </c>
      <c r="J211" s="66"/>
    </row>
    <row r="213" spans="1:10" x14ac:dyDescent="0.4">
      <c r="A213" s="67" t="s">
        <v>49</v>
      </c>
      <c r="B213" s="68" t="s">
        <v>163</v>
      </c>
      <c r="C213" s="66"/>
      <c r="D213" s="67" t="s">
        <v>174</v>
      </c>
      <c r="E213" s="68" t="s">
        <v>163</v>
      </c>
      <c r="F213" s="66"/>
      <c r="G213" s="67" t="s">
        <v>172</v>
      </c>
      <c r="H213" s="68" t="s">
        <v>163</v>
      </c>
      <c r="I213" s="66"/>
      <c r="J213" s="66"/>
    </row>
    <row r="214" spans="1:10" x14ac:dyDescent="0.4">
      <c r="A214" s="67" t="s">
        <v>11</v>
      </c>
      <c r="B214" s="51">
        <v>-7.3384999999999998</v>
      </c>
      <c r="C214" s="66"/>
      <c r="D214" s="67" t="s">
        <v>11</v>
      </c>
      <c r="E214" s="51"/>
      <c r="F214" s="66"/>
      <c r="G214" s="67" t="s">
        <v>11</v>
      </c>
      <c r="H214" s="73"/>
      <c r="I214" s="67" t="s">
        <v>2</v>
      </c>
      <c r="J214" s="70"/>
    </row>
    <row r="215" spans="1:10" x14ac:dyDescent="0.4">
      <c r="A215" s="67" t="s">
        <v>19</v>
      </c>
      <c r="B215" s="69">
        <v>14.199</v>
      </c>
      <c r="C215" s="66"/>
      <c r="D215" s="67" t="s">
        <v>19</v>
      </c>
      <c r="E215" s="70"/>
      <c r="F215" s="66"/>
      <c r="G215" s="67" t="s">
        <v>19</v>
      </c>
      <c r="H215" s="1"/>
      <c r="I215" s="67" t="s">
        <v>252</v>
      </c>
      <c r="J215" s="70"/>
    </row>
    <row r="216" spans="1:10" x14ac:dyDescent="0.4">
      <c r="A216" s="67" t="s">
        <v>0</v>
      </c>
      <c r="B216" s="70">
        <v>1.496</v>
      </c>
      <c r="C216" s="66"/>
      <c r="D216" s="67" t="s">
        <v>0</v>
      </c>
      <c r="E216" s="70">
        <v>1.496</v>
      </c>
      <c r="F216" s="66"/>
      <c r="G216" s="67" t="s">
        <v>0</v>
      </c>
      <c r="H216" s="70">
        <v>1.496</v>
      </c>
      <c r="I216" s="66"/>
      <c r="J216" s="66"/>
    </row>
    <row r="217" spans="1:10" x14ac:dyDescent="0.4">
      <c r="A217" s="71" t="s">
        <v>1</v>
      </c>
      <c r="B217" s="70">
        <v>3.9740000000000002</v>
      </c>
      <c r="C217" s="66"/>
      <c r="D217" s="71" t="s">
        <v>1</v>
      </c>
      <c r="E217" s="70">
        <v>3.9740000000000002</v>
      </c>
      <c r="F217" s="66"/>
      <c r="G217" s="71" t="s">
        <v>1</v>
      </c>
      <c r="H217" s="70">
        <v>3.9740000000000002</v>
      </c>
      <c r="J217" s="66"/>
    </row>
    <row r="219" spans="1:10" x14ac:dyDescent="0.4">
      <c r="A219" s="67" t="s">
        <v>49</v>
      </c>
      <c r="B219" s="68" t="s">
        <v>141</v>
      </c>
      <c r="C219" s="66"/>
      <c r="D219" s="67" t="s">
        <v>174</v>
      </c>
      <c r="E219" s="68" t="s">
        <v>141</v>
      </c>
      <c r="F219" s="66"/>
      <c r="G219" s="67" t="s">
        <v>172</v>
      </c>
      <c r="H219" s="68" t="s">
        <v>141</v>
      </c>
      <c r="I219" s="66"/>
      <c r="J219" s="66"/>
    </row>
    <row r="220" spans="1:10" x14ac:dyDescent="0.4">
      <c r="A220" s="67" t="s">
        <v>11</v>
      </c>
      <c r="B220" s="51">
        <v>-5.1764999999999999</v>
      </c>
      <c r="C220" s="66"/>
      <c r="D220" s="67" t="s">
        <v>11</v>
      </c>
      <c r="E220" s="51"/>
      <c r="F220" s="66"/>
      <c r="G220" s="67" t="s">
        <v>11</v>
      </c>
      <c r="H220" s="73"/>
      <c r="I220" s="67" t="s">
        <v>2</v>
      </c>
      <c r="J220" s="70"/>
    </row>
    <row r="221" spans="1:10" x14ac:dyDescent="0.4">
      <c r="A221" s="67" t="s">
        <v>19</v>
      </c>
      <c r="B221" s="69">
        <v>15.49</v>
      </c>
      <c r="C221" s="66"/>
      <c r="D221" s="67" t="s">
        <v>19</v>
      </c>
      <c r="E221" s="70"/>
      <c r="F221" s="66"/>
      <c r="G221" s="67" t="s">
        <v>19</v>
      </c>
      <c r="H221" s="1"/>
      <c r="I221" s="67" t="s">
        <v>252</v>
      </c>
      <c r="J221" s="70"/>
    </row>
    <row r="222" spans="1:10" x14ac:dyDescent="0.4">
      <c r="A222" s="67" t="s">
        <v>0</v>
      </c>
      <c r="B222" s="70">
        <v>0.97399999999999998</v>
      </c>
      <c r="C222" s="66"/>
      <c r="D222" s="67" t="s">
        <v>0</v>
      </c>
      <c r="E222" s="70">
        <v>0.97399999999999998</v>
      </c>
      <c r="F222" s="66"/>
      <c r="G222" s="67" t="s">
        <v>0</v>
      </c>
      <c r="H222" s="70">
        <v>0.97399999999999998</v>
      </c>
      <c r="I222" s="66"/>
      <c r="J222" s="66"/>
    </row>
    <row r="223" spans="1:10" x14ac:dyDescent="0.4">
      <c r="A223" s="71" t="s">
        <v>1</v>
      </c>
      <c r="B223" s="70">
        <v>4.2569999999999997</v>
      </c>
      <c r="C223" s="66"/>
      <c r="D223" s="71" t="s">
        <v>1</v>
      </c>
      <c r="E223" s="70">
        <v>4.2569999999999997</v>
      </c>
      <c r="F223" s="66"/>
      <c r="G223" s="71" t="s">
        <v>1</v>
      </c>
      <c r="H223" s="70">
        <v>4.2569999999999997</v>
      </c>
      <c r="J223" s="66"/>
    </row>
    <row r="225" spans="1:10" x14ac:dyDescent="0.4">
      <c r="A225" s="67" t="s">
        <v>49</v>
      </c>
      <c r="B225" s="68" t="s">
        <v>116</v>
      </c>
      <c r="C225" s="66"/>
      <c r="D225" s="67" t="s">
        <v>174</v>
      </c>
      <c r="E225" s="68" t="s">
        <v>116</v>
      </c>
      <c r="F225" s="66"/>
      <c r="G225" s="67" t="s">
        <v>172</v>
      </c>
      <c r="H225" s="68" t="s">
        <v>116</v>
      </c>
      <c r="I225" s="66"/>
      <c r="J225" s="66"/>
    </row>
    <row r="226" spans="1:10" x14ac:dyDescent="0.4">
      <c r="A226" s="67" t="s">
        <v>11</v>
      </c>
      <c r="B226" s="51">
        <v>-2.8289</v>
      </c>
      <c r="C226" s="66"/>
      <c r="D226" s="67" t="s">
        <v>11</v>
      </c>
      <c r="E226" s="51"/>
      <c r="F226" s="66"/>
      <c r="G226" s="67" t="s">
        <v>11</v>
      </c>
      <c r="H226" s="73">
        <v>-2.8250000000000002</v>
      </c>
      <c r="I226" s="67" t="s">
        <v>2</v>
      </c>
      <c r="J226" s="70">
        <v>2.9529999999999998</v>
      </c>
    </row>
    <row r="227" spans="1:10" x14ac:dyDescent="0.4">
      <c r="A227" s="67" t="s">
        <v>19</v>
      </c>
      <c r="B227" s="69">
        <v>18.004999999999999</v>
      </c>
      <c r="C227" s="66"/>
      <c r="D227" s="67" t="s">
        <v>19</v>
      </c>
      <c r="E227" s="70"/>
      <c r="F227" s="66"/>
      <c r="G227" s="67" t="s">
        <v>19</v>
      </c>
      <c r="H227" s="1">
        <v>18.114000000000001</v>
      </c>
      <c r="I227" s="67" t="s">
        <v>252</v>
      </c>
      <c r="J227" s="70">
        <v>4.798</v>
      </c>
    </row>
    <row r="228" spans="1:10" x14ac:dyDescent="0.4">
      <c r="A228" s="67" t="s">
        <v>0</v>
      </c>
      <c r="B228" s="70">
        <v>0.52400000000000002</v>
      </c>
      <c r="C228" s="66"/>
      <c r="D228" s="67" t="s">
        <v>0</v>
      </c>
      <c r="E228" s="70">
        <v>0.52400000000000002</v>
      </c>
      <c r="F228" s="66"/>
      <c r="G228" s="67" t="s">
        <v>0</v>
      </c>
      <c r="H228" s="70">
        <v>0.52400000000000002</v>
      </c>
      <c r="I228" s="66"/>
      <c r="J228" s="66"/>
    </row>
    <row r="229" spans="1:10" x14ac:dyDescent="0.4">
      <c r="A229" s="71" t="s">
        <v>1</v>
      </c>
      <c r="B229" s="70">
        <v>4.4649999999999999</v>
      </c>
      <c r="C229" s="66"/>
      <c r="D229" s="71" t="s">
        <v>1</v>
      </c>
      <c r="E229" s="70">
        <v>4.4649999999999999</v>
      </c>
      <c r="F229" s="66"/>
      <c r="G229" s="71" t="s">
        <v>1</v>
      </c>
      <c r="H229" s="70">
        <v>4.4649999999999999</v>
      </c>
      <c r="J229" s="66"/>
    </row>
    <row r="231" spans="1:10" x14ac:dyDescent="0.4">
      <c r="A231" s="67" t="s">
        <v>49</v>
      </c>
      <c r="B231" s="68" t="s">
        <v>142</v>
      </c>
      <c r="C231" s="66"/>
      <c r="D231" s="67" t="s">
        <v>174</v>
      </c>
      <c r="E231" s="68" t="s">
        <v>142</v>
      </c>
      <c r="F231" s="66"/>
      <c r="G231" s="67" t="s">
        <v>172</v>
      </c>
      <c r="H231" s="68" t="s">
        <v>142</v>
      </c>
      <c r="I231" s="66"/>
      <c r="J231" s="66"/>
    </row>
    <row r="232" spans="1:10" x14ac:dyDescent="0.4">
      <c r="A232" s="67" t="s">
        <v>11</v>
      </c>
      <c r="B232" s="51">
        <v>-0.90480000000000005</v>
      </c>
      <c r="C232" s="66"/>
      <c r="D232" s="67" t="s">
        <v>11</v>
      </c>
      <c r="E232" s="51"/>
      <c r="F232" s="66"/>
      <c r="G232" s="67" t="s">
        <v>11</v>
      </c>
      <c r="H232" s="73">
        <v>-0.90620000000000001</v>
      </c>
      <c r="I232" s="67" t="s">
        <v>2</v>
      </c>
      <c r="J232" s="70">
        <v>3.008</v>
      </c>
    </row>
    <row r="233" spans="1:10" x14ac:dyDescent="0.4">
      <c r="A233" s="67" t="s">
        <v>19</v>
      </c>
      <c r="B233" s="69">
        <v>23.254999999999999</v>
      </c>
      <c r="C233" s="66"/>
      <c r="D233" s="67" t="s">
        <v>19</v>
      </c>
      <c r="E233" s="70"/>
      <c r="F233" s="66"/>
      <c r="G233" s="67" t="s">
        <v>19</v>
      </c>
      <c r="H233" s="1">
        <v>23.277999999999999</v>
      </c>
      <c r="I233" s="67" t="s">
        <v>252</v>
      </c>
      <c r="J233" s="70">
        <v>5.9420000000000002</v>
      </c>
    </row>
    <row r="234" spans="1:10" x14ac:dyDescent="0.4">
      <c r="A234" s="67" t="s">
        <v>0</v>
      </c>
      <c r="B234" s="70">
        <v>0.248</v>
      </c>
      <c r="C234" s="66"/>
      <c r="D234" s="67" t="s">
        <v>0</v>
      </c>
      <c r="E234" s="70">
        <v>0.248</v>
      </c>
      <c r="F234" s="66"/>
      <c r="G234" s="67" t="s">
        <v>0</v>
      </c>
      <c r="H234" s="70">
        <v>0.248</v>
      </c>
      <c r="I234" s="66"/>
      <c r="J234" s="66"/>
    </row>
    <row r="235" spans="1:10" x14ac:dyDescent="0.4">
      <c r="A235" s="71" t="s">
        <v>1</v>
      </c>
      <c r="B235" s="70">
        <v>4.83</v>
      </c>
      <c r="C235" s="66"/>
      <c r="D235" s="71" t="s">
        <v>1</v>
      </c>
      <c r="E235" s="70">
        <v>4.83</v>
      </c>
      <c r="F235" s="66"/>
      <c r="G235" s="71" t="s">
        <v>1</v>
      </c>
      <c r="H235" s="70">
        <v>4.83</v>
      </c>
      <c r="J235" s="66"/>
    </row>
    <row r="237" spans="1:10" x14ac:dyDescent="0.4">
      <c r="A237" s="67" t="s">
        <v>49</v>
      </c>
      <c r="B237" s="68" t="s">
        <v>143</v>
      </c>
      <c r="C237" s="66"/>
      <c r="D237" s="67" t="s">
        <v>174</v>
      </c>
      <c r="E237" s="68" t="s">
        <v>143</v>
      </c>
      <c r="F237" s="66"/>
      <c r="G237" s="67" t="s">
        <v>172</v>
      </c>
      <c r="H237" s="68" t="s">
        <v>143</v>
      </c>
      <c r="I237" s="66"/>
      <c r="J237" s="66"/>
    </row>
    <row r="238" spans="1:10" x14ac:dyDescent="0.4">
      <c r="A238" s="67" t="s">
        <v>11</v>
      </c>
      <c r="B238" s="51">
        <v>-2.7149000000000001</v>
      </c>
      <c r="C238" s="66"/>
      <c r="D238" s="67" t="s">
        <v>11</v>
      </c>
      <c r="E238" s="51">
        <v>-2.7168000000000001</v>
      </c>
      <c r="F238" s="66"/>
      <c r="G238" s="67" t="s">
        <v>11</v>
      </c>
      <c r="H238" s="73">
        <v>-2.7040000000000002</v>
      </c>
      <c r="I238" s="67" t="s">
        <v>2</v>
      </c>
      <c r="J238" s="70">
        <v>3.423</v>
      </c>
    </row>
    <row r="239" spans="1:10" x14ac:dyDescent="0.4">
      <c r="A239" s="67" t="s">
        <v>19</v>
      </c>
      <c r="B239" s="69">
        <v>27.58</v>
      </c>
      <c r="C239" s="66"/>
      <c r="D239" s="67" t="s">
        <v>19</v>
      </c>
      <c r="E239" s="70">
        <v>28.093</v>
      </c>
      <c r="F239" s="66"/>
      <c r="G239" s="67" t="s">
        <v>19</v>
      </c>
      <c r="H239" s="1">
        <v>28.282499999999999</v>
      </c>
      <c r="I239" s="67" t="s">
        <v>252</v>
      </c>
      <c r="J239" s="70">
        <v>5.5759999999999996</v>
      </c>
    </row>
    <row r="240" spans="1:10" x14ac:dyDescent="0.4">
      <c r="A240" s="67" t="s">
        <v>0</v>
      </c>
      <c r="B240" s="70">
        <v>0.21299999999999999</v>
      </c>
      <c r="C240" s="66"/>
      <c r="D240" s="67" t="s">
        <v>0</v>
      </c>
      <c r="E240" s="70">
        <v>0.21299999999999999</v>
      </c>
      <c r="F240" s="66"/>
      <c r="G240" s="67" t="s">
        <v>0</v>
      </c>
      <c r="H240" s="70">
        <v>0.21299999999999999</v>
      </c>
      <c r="I240" s="66"/>
      <c r="J240" s="66"/>
    </row>
    <row r="241" spans="1:10" x14ac:dyDescent="0.4">
      <c r="A241" s="71" t="s">
        <v>1</v>
      </c>
      <c r="B241" s="70">
        <v>3.8929999999999998</v>
      </c>
      <c r="C241" s="66"/>
      <c r="D241" s="71" t="s">
        <v>1</v>
      </c>
      <c r="E241" s="70">
        <v>3.8929999999999998</v>
      </c>
      <c r="F241" s="66"/>
      <c r="G241" s="71" t="s">
        <v>1</v>
      </c>
      <c r="H241" s="70">
        <v>3.8929999999999998</v>
      </c>
      <c r="J241" s="66"/>
    </row>
    <row r="243" spans="1:10" x14ac:dyDescent="0.4">
      <c r="A243" s="67" t="s">
        <v>49</v>
      </c>
      <c r="B243" s="68" t="s">
        <v>205</v>
      </c>
      <c r="C243" s="66"/>
      <c r="D243" s="67" t="s">
        <v>174</v>
      </c>
      <c r="E243" s="68" t="s">
        <v>205</v>
      </c>
      <c r="F243" s="66"/>
      <c r="G243" s="67" t="s">
        <v>172</v>
      </c>
      <c r="H243" s="68" t="s">
        <v>205</v>
      </c>
      <c r="I243" s="66"/>
      <c r="J243" s="66"/>
    </row>
    <row r="244" spans="1:10" x14ac:dyDescent="0.4">
      <c r="A244" s="67" t="s">
        <v>11</v>
      </c>
      <c r="B244" s="51">
        <v>-3.9552999999999998</v>
      </c>
      <c r="C244" s="66"/>
      <c r="D244" s="67" t="s">
        <v>11</v>
      </c>
      <c r="E244" s="51">
        <v>-3.9352999999999998</v>
      </c>
      <c r="F244" s="66"/>
      <c r="G244" s="67" t="s">
        <v>11</v>
      </c>
      <c r="H244" s="73"/>
      <c r="I244" s="67" t="s">
        <v>2</v>
      </c>
      <c r="J244" s="70"/>
    </row>
    <row r="245" spans="1:10" x14ac:dyDescent="0.4">
      <c r="A245" s="67" t="s">
        <v>19</v>
      </c>
      <c r="B245" s="69">
        <v>27.879000000000001</v>
      </c>
      <c r="C245" s="66"/>
      <c r="D245" s="67" t="s">
        <v>19</v>
      </c>
      <c r="E245" s="70">
        <v>27.64</v>
      </c>
      <c r="F245" s="66"/>
      <c r="G245" s="67" t="s">
        <v>19</v>
      </c>
      <c r="H245" s="1"/>
      <c r="I245" s="67" t="s">
        <v>252</v>
      </c>
      <c r="J245" s="70"/>
    </row>
    <row r="246" spans="1:10" x14ac:dyDescent="0.4">
      <c r="A246" s="67" t="s">
        <v>0</v>
      </c>
      <c r="B246" s="70">
        <v>0.28299999999999997</v>
      </c>
      <c r="C246" s="66"/>
      <c r="D246" s="67" t="s">
        <v>0</v>
      </c>
      <c r="E246" s="70">
        <v>0.28299999999999997</v>
      </c>
      <c r="F246" s="66"/>
      <c r="G246" s="67" t="s">
        <v>0</v>
      </c>
      <c r="H246" s="70">
        <v>0.28299999999999997</v>
      </c>
      <c r="I246" s="66"/>
      <c r="J246" s="66"/>
    </row>
    <row r="247" spans="1:10" x14ac:dyDescent="0.4">
      <c r="A247" s="71" t="s">
        <v>1</v>
      </c>
      <c r="B247" s="70">
        <v>3.54</v>
      </c>
      <c r="C247" s="66"/>
      <c r="D247" s="71" t="s">
        <v>1</v>
      </c>
      <c r="E247" s="70">
        <v>3.54</v>
      </c>
      <c r="F247" s="66"/>
      <c r="G247" s="71" t="s">
        <v>1</v>
      </c>
      <c r="H247" s="70">
        <v>3.54</v>
      </c>
      <c r="J247" s="66"/>
    </row>
    <row r="249" spans="1:10" x14ac:dyDescent="0.4">
      <c r="A249" s="67" t="s">
        <v>49</v>
      </c>
      <c r="B249" s="68" t="s">
        <v>207</v>
      </c>
      <c r="C249" s="66"/>
      <c r="D249" s="67" t="s">
        <v>174</v>
      </c>
      <c r="E249" s="68" t="s">
        <v>207</v>
      </c>
      <c r="F249" s="66"/>
      <c r="G249" s="67" t="s">
        <v>172</v>
      </c>
      <c r="H249" s="68" t="s">
        <v>207</v>
      </c>
      <c r="I249" s="66"/>
      <c r="J249" s="66"/>
    </row>
    <row r="250" spans="1:10" x14ac:dyDescent="0.4">
      <c r="A250" s="67" t="s">
        <v>11</v>
      </c>
      <c r="B250" s="51">
        <v>-3.8006000000000002</v>
      </c>
      <c r="C250" s="66"/>
      <c r="D250" s="67" t="s">
        <v>11</v>
      </c>
      <c r="E250" s="51">
        <v>-3.8904999999999998</v>
      </c>
      <c r="F250" s="66"/>
      <c r="G250" s="67" t="s">
        <v>11</v>
      </c>
      <c r="H250" s="73">
        <v>-3.8386999999999998</v>
      </c>
      <c r="I250" s="67" t="s">
        <v>2</v>
      </c>
      <c r="J250" s="70">
        <v>3.3940000000000001</v>
      </c>
    </row>
    <row r="251" spans="1:10" x14ac:dyDescent="0.4">
      <c r="A251" s="67" t="s">
        <v>19</v>
      </c>
      <c r="B251" s="69">
        <v>27.491</v>
      </c>
      <c r="C251" s="66"/>
      <c r="D251" s="67" t="s">
        <v>19</v>
      </c>
      <c r="E251" s="70">
        <v>27.119</v>
      </c>
      <c r="F251" s="66"/>
      <c r="G251" s="67" t="s">
        <v>19</v>
      </c>
      <c r="H251" s="1">
        <v>27.408999999999999</v>
      </c>
      <c r="I251" s="67" t="s">
        <v>252</v>
      </c>
      <c r="J251" s="70">
        <v>5.4950000000000001</v>
      </c>
    </row>
    <row r="252" spans="1:10" x14ac:dyDescent="0.4">
      <c r="A252" s="67" t="s">
        <v>0</v>
      </c>
      <c r="B252" s="70">
        <v>0.30599999999999999</v>
      </c>
      <c r="C252" s="66"/>
      <c r="D252" s="67" t="s">
        <v>0</v>
      </c>
      <c r="E252" s="70">
        <v>0.30599999999999999</v>
      </c>
      <c r="F252" s="66"/>
      <c r="G252" s="67" t="s">
        <v>0</v>
      </c>
      <c r="H252" s="70">
        <v>0.30599999999999999</v>
      </c>
      <c r="I252" s="66"/>
      <c r="J252" s="66"/>
    </row>
    <row r="253" spans="1:10" x14ac:dyDescent="0.4">
      <c r="A253" s="71" t="s">
        <v>1</v>
      </c>
      <c r="B253" s="70">
        <v>3.3769999999999998</v>
      </c>
      <c r="C253" s="66"/>
      <c r="D253" s="71" t="s">
        <v>1</v>
      </c>
      <c r="E253" s="70">
        <v>3.3769999999999998</v>
      </c>
      <c r="F253" s="66"/>
      <c r="G253" s="71" t="s">
        <v>1</v>
      </c>
      <c r="H253" s="70">
        <v>3.3769999999999998</v>
      </c>
      <c r="J253" s="66"/>
    </row>
    <row r="255" spans="1:10" x14ac:dyDescent="0.4">
      <c r="A255" s="67" t="s">
        <v>49</v>
      </c>
      <c r="B255" s="68" t="s">
        <v>238</v>
      </c>
      <c r="C255" s="66"/>
      <c r="D255" s="67" t="s">
        <v>174</v>
      </c>
      <c r="E255" s="68" t="s">
        <v>238</v>
      </c>
      <c r="F255" s="66"/>
      <c r="G255" s="67" t="s">
        <v>172</v>
      </c>
      <c r="H255" s="68" t="s">
        <v>238</v>
      </c>
      <c r="I255" s="66"/>
      <c r="J255" s="66"/>
    </row>
    <row r="256" spans="1:10" x14ac:dyDescent="0.4">
      <c r="A256" s="67" t="s">
        <v>11</v>
      </c>
      <c r="B256" s="51"/>
      <c r="C256" s="66"/>
      <c r="D256" s="67" t="s">
        <v>11</v>
      </c>
      <c r="E256" s="51">
        <v>-1.0550999999999999</v>
      </c>
      <c r="F256" s="66"/>
      <c r="G256" s="67" t="s">
        <v>11</v>
      </c>
      <c r="H256" s="73"/>
      <c r="I256" s="67" t="s">
        <v>2</v>
      </c>
      <c r="J256" s="70"/>
    </row>
    <row r="257" spans="1:10" x14ac:dyDescent="0.4">
      <c r="A257" s="67" t="s">
        <v>19</v>
      </c>
      <c r="B257" s="69"/>
      <c r="C257" s="66"/>
      <c r="D257" s="67" t="s">
        <v>19</v>
      </c>
      <c r="E257" s="70">
        <v>35.594999999999999</v>
      </c>
      <c r="F257" s="66"/>
      <c r="G257" s="67" t="s">
        <v>19</v>
      </c>
      <c r="H257" s="1"/>
      <c r="I257" s="67" t="s">
        <v>252</v>
      </c>
      <c r="J257" s="70"/>
    </row>
    <row r="258" spans="1:10" x14ac:dyDescent="0.4">
      <c r="A258" s="67" t="s">
        <v>0</v>
      </c>
      <c r="B258" s="70">
        <v>0.113</v>
      </c>
      <c r="C258" s="66"/>
      <c r="D258" s="67" t="s">
        <v>0</v>
      </c>
      <c r="E258" s="70">
        <v>0.113</v>
      </c>
      <c r="F258" s="66"/>
      <c r="G258" s="67" t="s">
        <v>0</v>
      </c>
      <c r="H258" s="70">
        <v>0.113</v>
      </c>
      <c r="I258" s="66"/>
      <c r="J258" s="66"/>
    </row>
    <row r="259" spans="1:10" x14ac:dyDescent="0.4">
      <c r="A259" s="71" t="s">
        <v>1</v>
      </c>
      <c r="B259" s="70">
        <v>3.835</v>
      </c>
      <c r="C259" s="66"/>
      <c r="D259" s="71" t="s">
        <v>1</v>
      </c>
      <c r="E259" s="70">
        <v>3.835</v>
      </c>
      <c r="F259" s="66"/>
      <c r="G259" s="71" t="s">
        <v>1</v>
      </c>
      <c r="H259" s="70">
        <v>3.835</v>
      </c>
      <c r="J259" s="66"/>
    </row>
    <row r="261" spans="1:10" x14ac:dyDescent="0.4">
      <c r="A261" s="67" t="s">
        <v>49</v>
      </c>
      <c r="B261" s="68" t="s">
        <v>144</v>
      </c>
      <c r="C261" s="66"/>
      <c r="D261" s="67" t="s">
        <v>174</v>
      </c>
      <c r="E261" s="68" t="s">
        <v>144</v>
      </c>
      <c r="F261" s="66"/>
      <c r="G261" s="67" t="s">
        <v>172</v>
      </c>
      <c r="H261" s="68" t="s">
        <v>144</v>
      </c>
      <c r="I261" s="66"/>
      <c r="J261" s="66"/>
    </row>
    <row r="262" spans="1:10" x14ac:dyDescent="0.4">
      <c r="A262" s="67" t="s">
        <v>11</v>
      </c>
      <c r="B262" s="51">
        <v>-0.85399999999999998</v>
      </c>
      <c r="C262" s="66"/>
      <c r="D262" s="67" t="s">
        <v>11</v>
      </c>
      <c r="E262" s="51">
        <v>-0.85660000000000003</v>
      </c>
      <c r="F262" s="66"/>
      <c r="G262" s="67" t="s">
        <v>11</v>
      </c>
      <c r="H262" s="73">
        <v>-0.86029999999999995</v>
      </c>
      <c r="I262" s="67" t="s">
        <v>2</v>
      </c>
      <c r="J262" s="70">
        <v>5.5119999999999996</v>
      </c>
    </row>
    <row r="263" spans="1:10" x14ac:dyDescent="0.4">
      <c r="A263" s="67" t="s">
        <v>19</v>
      </c>
      <c r="B263" s="69">
        <v>114.992</v>
      </c>
      <c r="C263" s="66"/>
      <c r="D263" s="67" t="s">
        <v>19</v>
      </c>
      <c r="E263" s="70">
        <v>114.05200000000001</v>
      </c>
      <c r="F263" s="66"/>
      <c r="G263" s="67" t="s">
        <v>19</v>
      </c>
      <c r="H263" s="1">
        <v>117.0235</v>
      </c>
      <c r="I263" s="67" t="s">
        <v>252</v>
      </c>
      <c r="J263" s="70">
        <v>8.8940000000000001</v>
      </c>
    </row>
    <row r="264" spans="1:10" x14ac:dyDescent="0.4">
      <c r="A264" s="67" t="s">
        <v>0</v>
      </c>
      <c r="B264" s="70">
        <v>1.2E-2</v>
      </c>
      <c r="C264" s="66"/>
      <c r="D264" s="67" t="s">
        <v>0</v>
      </c>
      <c r="E264" s="70">
        <v>1.2E-2</v>
      </c>
      <c r="F264" s="66"/>
      <c r="G264" s="67" t="s">
        <v>0</v>
      </c>
      <c r="H264" s="70">
        <v>1.2E-2</v>
      </c>
      <c r="I264" s="66"/>
      <c r="J264" s="66"/>
    </row>
    <row r="265" spans="1:10" x14ac:dyDescent="0.4">
      <c r="A265" s="71" t="s">
        <v>1</v>
      </c>
      <c r="B265" s="70">
        <v>2.29</v>
      </c>
      <c r="C265" s="66"/>
      <c r="D265" s="71" t="s">
        <v>1</v>
      </c>
      <c r="E265" s="70">
        <v>2.29</v>
      </c>
      <c r="F265" s="66"/>
      <c r="G265" s="71" t="s">
        <v>1</v>
      </c>
      <c r="H265" s="70">
        <v>2.29</v>
      </c>
      <c r="J265" s="66"/>
    </row>
    <row r="267" spans="1:10" x14ac:dyDescent="0.4">
      <c r="A267" s="67" t="s">
        <v>49</v>
      </c>
      <c r="B267" s="68" t="s">
        <v>145</v>
      </c>
      <c r="C267" s="66"/>
      <c r="D267" s="67" t="s">
        <v>174</v>
      </c>
      <c r="E267" s="68" t="s">
        <v>145</v>
      </c>
      <c r="F267" s="66"/>
      <c r="G267" s="67" t="s">
        <v>172</v>
      </c>
      <c r="H267" s="68" t="s">
        <v>145</v>
      </c>
      <c r="I267" s="66"/>
      <c r="J267" s="66"/>
    </row>
    <row r="268" spans="1:10" x14ac:dyDescent="0.4">
      <c r="A268" s="67" t="s">
        <v>11</v>
      </c>
      <c r="B268" s="51">
        <v>-1.9059999999999999</v>
      </c>
      <c r="C268" s="66"/>
      <c r="D268" s="67" t="s">
        <v>11</v>
      </c>
      <c r="E268" s="51">
        <v>-1.919</v>
      </c>
      <c r="F268" s="66"/>
      <c r="G268" s="67" t="s">
        <v>11</v>
      </c>
      <c r="H268" s="73">
        <v>-1.903</v>
      </c>
      <c r="I268" s="67" t="s">
        <v>2</v>
      </c>
      <c r="J268" s="70">
        <v>4.4790000000000001</v>
      </c>
    </row>
    <row r="269" spans="1:10" x14ac:dyDescent="0.4">
      <c r="A269" s="67" t="s">
        <v>19</v>
      </c>
      <c r="B269" s="69">
        <v>64.069999999999993</v>
      </c>
      <c r="C269" s="66"/>
      <c r="D269" s="67" t="s">
        <v>19</v>
      </c>
      <c r="E269" s="70">
        <v>63.643000000000001</v>
      </c>
      <c r="F269" s="66"/>
      <c r="G269" s="67" t="s">
        <v>19</v>
      </c>
      <c r="H269" s="1">
        <v>63.853499999999997</v>
      </c>
      <c r="I269" s="67" t="s">
        <v>252</v>
      </c>
      <c r="J269" s="70">
        <v>7.3520000000000003</v>
      </c>
    </row>
    <row r="270" spans="1:10" x14ac:dyDescent="0.4">
      <c r="A270" s="67" t="s">
        <v>0</v>
      </c>
      <c r="B270" s="70">
        <v>5.3999999999999999E-2</v>
      </c>
      <c r="C270" s="66"/>
      <c r="D270" s="67" t="s">
        <v>0</v>
      </c>
      <c r="E270" s="70">
        <v>5.3999999999999999E-2</v>
      </c>
      <c r="F270" s="66"/>
      <c r="G270" s="67" t="s">
        <v>0</v>
      </c>
      <c r="H270" s="70">
        <v>5.3999999999999999E-2</v>
      </c>
      <c r="I270" s="66"/>
      <c r="J270" s="66"/>
    </row>
    <row r="271" spans="1:10" x14ac:dyDescent="0.4">
      <c r="A271" s="71" t="s">
        <v>1</v>
      </c>
      <c r="B271" s="70">
        <v>1.897</v>
      </c>
      <c r="C271" s="66"/>
      <c r="D271" s="71" t="s">
        <v>1</v>
      </c>
      <c r="E271" s="70">
        <v>1.897</v>
      </c>
      <c r="F271" s="66"/>
      <c r="G271" s="71" t="s">
        <v>1</v>
      </c>
      <c r="H271" s="70">
        <v>1.897</v>
      </c>
      <c r="J271" s="66"/>
    </row>
    <row r="273" spans="1:10" x14ac:dyDescent="0.4">
      <c r="A273" s="67" t="s">
        <v>49</v>
      </c>
      <c r="B273" s="68" t="s">
        <v>208</v>
      </c>
      <c r="C273" s="66"/>
      <c r="D273" s="67" t="s">
        <v>174</v>
      </c>
      <c r="E273" s="68" t="s">
        <v>208</v>
      </c>
      <c r="F273" s="66"/>
      <c r="G273" s="67" t="s">
        <v>172</v>
      </c>
      <c r="H273" s="68" t="s">
        <v>208</v>
      </c>
      <c r="I273" s="66"/>
      <c r="J273" s="66"/>
    </row>
    <row r="274" spans="1:10" x14ac:dyDescent="0.4">
      <c r="A274" s="67" t="s">
        <v>11</v>
      </c>
      <c r="B274" s="51">
        <v>-4.9352999999999998</v>
      </c>
      <c r="C274" s="66"/>
      <c r="D274" s="67" t="s">
        <v>11</v>
      </c>
      <c r="E274" s="51">
        <v>-4.8025000000000002</v>
      </c>
      <c r="F274" s="66"/>
      <c r="G274" s="67" t="s">
        <v>11</v>
      </c>
      <c r="H274" s="73"/>
      <c r="I274" s="67" t="s">
        <v>2</v>
      </c>
      <c r="J274" s="70"/>
    </row>
    <row r="275" spans="1:10" x14ac:dyDescent="0.4">
      <c r="A275" s="67" t="s">
        <v>19</v>
      </c>
      <c r="B275" s="69">
        <v>37.030999999999999</v>
      </c>
      <c r="C275" s="66"/>
      <c r="D275" s="67" t="s">
        <v>19</v>
      </c>
      <c r="E275" s="70">
        <v>37.673000000000002</v>
      </c>
      <c r="F275" s="66"/>
      <c r="G275" s="67" t="s">
        <v>19</v>
      </c>
      <c r="H275" s="1"/>
      <c r="I275" s="67" t="s">
        <v>252</v>
      </c>
      <c r="J275" s="70"/>
    </row>
    <row r="276" spans="1:10" x14ac:dyDescent="0.4">
      <c r="A276" s="67" t="s">
        <v>0</v>
      </c>
      <c r="B276" s="70">
        <v>0.155</v>
      </c>
      <c r="C276" s="66"/>
      <c r="D276" s="67" t="s">
        <v>0</v>
      </c>
      <c r="E276" s="70">
        <v>0.155</v>
      </c>
      <c r="F276" s="66"/>
      <c r="G276" s="67" t="s">
        <v>0</v>
      </c>
      <c r="H276" s="70">
        <v>0.155</v>
      </c>
      <c r="I276" s="66"/>
      <c r="J276" s="66"/>
    </row>
    <row r="277" spans="1:10" x14ac:dyDescent="0.4">
      <c r="A277" s="71" t="s">
        <v>1</v>
      </c>
      <c r="B277" s="70">
        <v>1.5609999999999999</v>
      </c>
      <c r="C277" s="66"/>
      <c r="D277" s="71" t="s">
        <v>1</v>
      </c>
      <c r="E277" s="70">
        <v>1.5609999999999999</v>
      </c>
      <c r="F277" s="66"/>
      <c r="G277" s="71" t="s">
        <v>1</v>
      </c>
      <c r="H277" s="70">
        <v>1.5609999999999999</v>
      </c>
      <c r="J277" s="66"/>
    </row>
    <row r="279" spans="1:10" x14ac:dyDescent="0.4">
      <c r="A279" s="67" t="s">
        <v>49</v>
      </c>
      <c r="B279" s="68" t="s">
        <v>146</v>
      </c>
      <c r="C279" s="66"/>
      <c r="D279" s="67" t="s">
        <v>174</v>
      </c>
      <c r="E279" s="68" t="s">
        <v>146</v>
      </c>
      <c r="F279" s="66"/>
      <c r="G279" s="67" t="s">
        <v>172</v>
      </c>
      <c r="H279" s="68" t="s">
        <v>146</v>
      </c>
      <c r="I279" s="66"/>
      <c r="J279" s="66"/>
    </row>
    <row r="280" spans="1:10" x14ac:dyDescent="0.4">
      <c r="A280" s="67" t="s">
        <v>11</v>
      </c>
      <c r="B280" s="51">
        <v>-5.9314999999999998</v>
      </c>
      <c r="C280" s="66"/>
      <c r="D280" s="67" t="s">
        <v>11</v>
      </c>
      <c r="E280" s="51">
        <v>-4.8025000000000002</v>
      </c>
      <c r="F280" s="66"/>
      <c r="G280" s="67" t="s">
        <v>11</v>
      </c>
      <c r="H280" s="73">
        <v>-5.8357999999999999</v>
      </c>
      <c r="I280" s="67" t="s">
        <v>2</v>
      </c>
      <c r="J280" s="70">
        <v>3.2610000000000001</v>
      </c>
    </row>
    <row r="281" spans="1:10" x14ac:dyDescent="0.4">
      <c r="A281" s="67" t="s">
        <v>19</v>
      </c>
      <c r="B281" s="69">
        <v>26.295999999999999</v>
      </c>
      <c r="C281" s="66"/>
      <c r="D281" s="67" t="s">
        <v>19</v>
      </c>
      <c r="E281" s="70">
        <v>37.673000000000002</v>
      </c>
      <c r="F281" s="66"/>
      <c r="G281" s="67" t="s">
        <v>19</v>
      </c>
      <c r="H281" s="1">
        <v>26.506499999999999</v>
      </c>
      <c r="I281" s="67" t="s">
        <v>252</v>
      </c>
      <c r="J281" s="70">
        <v>5.7560000000000002</v>
      </c>
    </row>
    <row r="282" spans="1:10" x14ac:dyDescent="0.4">
      <c r="A282" s="67" t="s">
        <v>0</v>
      </c>
      <c r="B282" s="70">
        <v>0.24399999999999999</v>
      </c>
      <c r="C282" s="66"/>
      <c r="D282" s="67" t="s">
        <v>0</v>
      </c>
      <c r="E282" s="70">
        <v>0.24399999999999999</v>
      </c>
      <c r="F282" s="66"/>
      <c r="G282" s="67" t="s">
        <v>0</v>
      </c>
      <c r="H282" s="70">
        <v>0.24399999999999999</v>
      </c>
      <c r="I282" s="66"/>
      <c r="J282" s="66"/>
    </row>
    <row r="283" spans="1:10" x14ac:dyDescent="0.4">
      <c r="A283" s="71" t="s">
        <v>1</v>
      </c>
      <c r="B283" s="70">
        <v>3.3029999999999999</v>
      </c>
      <c r="C283" s="66"/>
      <c r="D283" s="71" t="s">
        <v>1</v>
      </c>
      <c r="E283" s="70">
        <v>3.3029999999999999</v>
      </c>
      <c r="F283" s="66"/>
      <c r="G283" s="71" t="s">
        <v>1</v>
      </c>
      <c r="H283" s="70">
        <v>3.3029999999999999</v>
      </c>
      <c r="J283" s="66"/>
    </row>
    <row r="285" spans="1:10" x14ac:dyDescent="0.4">
      <c r="A285" s="67" t="s">
        <v>49</v>
      </c>
      <c r="B285" s="68" t="s">
        <v>209</v>
      </c>
      <c r="C285" s="66"/>
      <c r="D285" s="67" t="s">
        <v>174</v>
      </c>
      <c r="E285" s="68" t="s">
        <v>209</v>
      </c>
      <c r="F285" s="66"/>
      <c r="G285" s="67" t="s">
        <v>172</v>
      </c>
      <c r="H285" s="68" t="s">
        <v>209</v>
      </c>
      <c r="I285" s="66"/>
      <c r="J285" s="66"/>
    </row>
    <row r="286" spans="1:10" x14ac:dyDescent="0.4">
      <c r="A286" s="67" t="s">
        <v>11</v>
      </c>
      <c r="B286" s="51">
        <v>-4.7728999999999999</v>
      </c>
      <c r="C286" s="66"/>
      <c r="D286" s="67" t="s">
        <v>11</v>
      </c>
      <c r="E286" s="51">
        <v>-4.6452999999999998</v>
      </c>
      <c r="F286" s="66"/>
      <c r="G286" s="67" t="s">
        <v>11</v>
      </c>
      <c r="H286" s="73">
        <v>-4.7519999999999998</v>
      </c>
      <c r="I286" s="67" t="s">
        <v>2</v>
      </c>
      <c r="J286" s="70">
        <v>3.766</v>
      </c>
    </row>
    <row r="287" spans="1:10" x14ac:dyDescent="0.4">
      <c r="A287" s="67" t="s">
        <v>19</v>
      </c>
      <c r="B287" s="69">
        <v>36.56</v>
      </c>
      <c r="C287" s="66"/>
      <c r="D287" s="67" t="s">
        <v>19</v>
      </c>
      <c r="E287" s="70">
        <v>36.375</v>
      </c>
      <c r="F287" s="66"/>
      <c r="G287" s="67" t="s">
        <v>19</v>
      </c>
      <c r="H287" s="1">
        <v>36.521500000000003</v>
      </c>
      <c r="I287" s="67" t="s">
        <v>252</v>
      </c>
      <c r="J287" s="70">
        <v>5.9480000000000004</v>
      </c>
    </row>
    <row r="288" spans="1:10" x14ac:dyDescent="0.4">
      <c r="A288" s="67" t="s">
        <v>0</v>
      </c>
      <c r="B288" s="70">
        <v>0.19600000000000001</v>
      </c>
      <c r="C288" s="66"/>
      <c r="D288" s="67" t="s">
        <v>0</v>
      </c>
      <c r="E288" s="70">
        <v>0.19600000000000001</v>
      </c>
      <c r="F288" s="66"/>
      <c r="G288" s="67" t="s">
        <v>0</v>
      </c>
      <c r="H288" s="70">
        <v>0.19600000000000001</v>
      </c>
      <c r="I288" s="66"/>
      <c r="J288" s="66"/>
    </row>
    <row r="289" spans="1:10" x14ac:dyDescent="0.4">
      <c r="A289" s="71" t="s">
        <v>1</v>
      </c>
      <c r="B289" s="70">
        <v>1.9350000000000001</v>
      </c>
      <c r="C289" s="66"/>
      <c r="D289" s="71" t="s">
        <v>1</v>
      </c>
      <c r="E289" s="70">
        <v>1.9350000000000001</v>
      </c>
      <c r="F289" s="66"/>
      <c r="G289" s="71" t="s">
        <v>1</v>
      </c>
      <c r="H289" s="70">
        <v>1.9350000000000001</v>
      </c>
      <c r="J289" s="66"/>
    </row>
    <row r="291" spans="1:10" x14ac:dyDescent="0.4">
      <c r="A291" s="67" t="s">
        <v>49</v>
      </c>
      <c r="B291" s="68" t="s">
        <v>164</v>
      </c>
      <c r="C291" s="66"/>
      <c r="D291" s="67" t="s">
        <v>174</v>
      </c>
      <c r="E291" s="68" t="s">
        <v>164</v>
      </c>
      <c r="F291" s="66"/>
      <c r="G291" s="67" t="s">
        <v>172</v>
      </c>
      <c r="H291" s="68" t="s">
        <v>164</v>
      </c>
      <c r="I291" s="66"/>
      <c r="J291" s="66"/>
    </row>
    <row r="292" spans="1:10" x14ac:dyDescent="0.4">
      <c r="A292" s="67" t="s">
        <v>11</v>
      </c>
      <c r="B292" s="51">
        <v>-4.7591000000000001</v>
      </c>
      <c r="C292" s="66"/>
      <c r="D292" s="67" t="s">
        <v>11</v>
      </c>
      <c r="E292" s="51">
        <v>-4.6281999999999996</v>
      </c>
      <c r="F292" s="66"/>
      <c r="G292" s="67" t="s">
        <v>11</v>
      </c>
      <c r="H292" s="73"/>
      <c r="I292" s="67" t="s">
        <v>2</v>
      </c>
      <c r="J292" s="70"/>
    </row>
    <row r="293" spans="1:10" x14ac:dyDescent="0.4">
      <c r="A293" s="67" t="s">
        <v>19</v>
      </c>
      <c r="B293" s="69">
        <v>35.473999999999997</v>
      </c>
      <c r="C293" s="66"/>
      <c r="D293" s="67" t="s">
        <v>19</v>
      </c>
      <c r="E293" s="70">
        <v>35.308</v>
      </c>
      <c r="F293" s="66"/>
      <c r="G293" s="67" t="s">
        <v>19</v>
      </c>
      <c r="H293" s="1"/>
      <c r="I293" s="67" t="s">
        <v>252</v>
      </c>
      <c r="J293" s="70"/>
    </row>
    <row r="294" spans="1:10" x14ac:dyDescent="0.4">
      <c r="A294" s="67" t="s">
        <v>0</v>
      </c>
      <c r="B294" s="70">
        <v>0.20599999999999999</v>
      </c>
      <c r="C294" s="66"/>
      <c r="D294" s="67" t="s">
        <v>0</v>
      </c>
      <c r="E294" s="70">
        <v>0.20599999999999999</v>
      </c>
      <c r="F294" s="66"/>
      <c r="G294" s="67" t="s">
        <v>0</v>
      </c>
      <c r="H294" s="70">
        <v>0.20599999999999999</v>
      </c>
      <c r="I294" s="66"/>
      <c r="J294" s="66"/>
    </row>
    <row r="295" spans="1:10" x14ac:dyDescent="0.4">
      <c r="A295" s="71" t="s">
        <v>1</v>
      </c>
      <c r="B295" s="70">
        <v>1.94</v>
      </c>
      <c r="C295" s="66"/>
      <c r="D295" s="71" t="s">
        <v>1</v>
      </c>
      <c r="E295" s="70">
        <v>1.94</v>
      </c>
      <c r="F295" s="66"/>
      <c r="G295" s="71" t="s">
        <v>1</v>
      </c>
      <c r="H295" s="70">
        <v>1.94</v>
      </c>
      <c r="J295" s="66"/>
    </row>
    <row r="297" spans="1:10" x14ac:dyDescent="0.4">
      <c r="A297" s="67" t="s">
        <v>49</v>
      </c>
      <c r="B297" s="68" t="s">
        <v>210</v>
      </c>
      <c r="C297" s="66"/>
      <c r="D297" s="67" t="s">
        <v>174</v>
      </c>
      <c r="E297" s="68" t="s">
        <v>210</v>
      </c>
      <c r="F297" s="66"/>
      <c r="G297" s="67" t="s">
        <v>172</v>
      </c>
      <c r="H297" s="68" t="s">
        <v>210</v>
      </c>
      <c r="I297" s="66"/>
      <c r="J297" s="66"/>
    </row>
    <row r="298" spans="1:10" x14ac:dyDescent="0.4">
      <c r="A298" s="67" t="s">
        <v>11</v>
      </c>
      <c r="B298" s="51">
        <v>-4.7409999999999997</v>
      </c>
      <c r="C298" s="66"/>
      <c r="D298" s="67" t="s">
        <v>11</v>
      </c>
      <c r="E298" s="51"/>
      <c r="F298" s="66"/>
      <c r="G298" s="67" t="s">
        <v>11</v>
      </c>
      <c r="H298" s="73"/>
      <c r="I298" s="67" t="s">
        <v>2</v>
      </c>
      <c r="J298" s="70"/>
    </row>
    <row r="299" spans="1:10" x14ac:dyDescent="0.4">
      <c r="A299" s="67" t="s">
        <v>19</v>
      </c>
      <c r="B299" s="69">
        <v>34.51</v>
      </c>
      <c r="C299" s="66"/>
      <c r="D299" s="67" t="s">
        <v>19</v>
      </c>
      <c r="E299" s="70"/>
      <c r="F299" s="66"/>
      <c r="G299" s="67" t="s">
        <v>19</v>
      </c>
      <c r="H299" s="1"/>
      <c r="I299" s="67" t="s">
        <v>252</v>
      </c>
      <c r="J299" s="70"/>
    </row>
    <row r="300" spans="1:10" x14ac:dyDescent="0.4">
      <c r="A300" s="67" t="s">
        <v>0</v>
      </c>
      <c r="B300" s="70">
        <v>0.215</v>
      </c>
      <c r="C300" s="66"/>
      <c r="D300" s="67" t="s">
        <v>0</v>
      </c>
      <c r="E300" s="70">
        <v>0.215</v>
      </c>
      <c r="F300" s="66"/>
      <c r="G300" s="67" t="s">
        <v>0</v>
      </c>
      <c r="H300" s="70">
        <v>0.215</v>
      </c>
      <c r="I300" s="66"/>
      <c r="J300" s="66"/>
    </row>
    <row r="301" spans="1:10" x14ac:dyDescent="0.4">
      <c r="A301" s="71" t="s">
        <v>1</v>
      </c>
      <c r="B301" s="70">
        <v>1.968</v>
      </c>
      <c r="C301" s="66"/>
      <c r="D301" s="71" t="s">
        <v>1</v>
      </c>
      <c r="E301" s="70">
        <v>1.968</v>
      </c>
      <c r="F301" s="66"/>
      <c r="G301" s="71" t="s">
        <v>1</v>
      </c>
      <c r="H301" s="70">
        <v>1.968</v>
      </c>
      <c r="J301" s="66"/>
    </row>
    <row r="303" spans="1:10" x14ac:dyDescent="0.4">
      <c r="A303" s="67" t="s">
        <v>49</v>
      </c>
      <c r="B303" s="68" t="s">
        <v>211</v>
      </c>
      <c r="C303" s="66"/>
      <c r="D303" s="67" t="s">
        <v>174</v>
      </c>
      <c r="E303" s="68" t="s">
        <v>211</v>
      </c>
      <c r="F303" s="66"/>
      <c r="G303" s="67" t="s">
        <v>172</v>
      </c>
      <c r="H303" s="68" t="s">
        <v>211</v>
      </c>
      <c r="I303" s="66"/>
      <c r="J303" s="66"/>
    </row>
    <row r="304" spans="1:10" x14ac:dyDescent="0.4">
      <c r="A304" s="67" t="s">
        <v>11</v>
      </c>
      <c r="B304" s="51">
        <v>-4.7081</v>
      </c>
      <c r="C304" s="66"/>
      <c r="D304" s="67" t="s">
        <v>11</v>
      </c>
      <c r="E304" s="51"/>
      <c r="F304" s="66"/>
      <c r="G304" s="67" t="s">
        <v>11</v>
      </c>
      <c r="H304" s="73">
        <v>-4.6965000000000003</v>
      </c>
      <c r="I304" s="67" t="s">
        <v>2</v>
      </c>
      <c r="J304" s="70">
        <v>3.6819999999999999</v>
      </c>
    </row>
    <row r="305" spans="1:10" x14ac:dyDescent="0.4">
      <c r="A305" s="67" t="s">
        <v>19</v>
      </c>
      <c r="B305" s="69">
        <v>34.261000000000003</v>
      </c>
      <c r="C305" s="66"/>
      <c r="D305" s="67" t="s">
        <v>19</v>
      </c>
      <c r="E305" s="70"/>
      <c r="F305" s="66"/>
      <c r="G305" s="67" t="s">
        <v>19</v>
      </c>
      <c r="H305" s="1">
        <v>34.336500000000001</v>
      </c>
      <c r="I305" s="67" t="s">
        <v>252</v>
      </c>
      <c r="J305" s="70">
        <v>5.85</v>
      </c>
    </row>
    <row r="306" spans="1:10" x14ac:dyDescent="0.4">
      <c r="A306" s="67" t="s">
        <v>0</v>
      </c>
      <c r="B306" s="70">
        <v>0.222</v>
      </c>
      <c r="C306" s="66"/>
      <c r="D306" s="67" t="s">
        <v>0</v>
      </c>
      <c r="E306" s="70">
        <v>0.222</v>
      </c>
      <c r="F306" s="66"/>
      <c r="G306" s="67" t="s">
        <v>0</v>
      </c>
      <c r="H306" s="70">
        <v>0.222</v>
      </c>
      <c r="I306" s="66"/>
      <c r="J306" s="66"/>
    </row>
    <row r="307" spans="1:10" x14ac:dyDescent="0.4">
      <c r="A307" s="71" t="s">
        <v>1</v>
      </c>
      <c r="B307" s="70">
        <v>2.0339999999999998</v>
      </c>
      <c r="C307" s="66"/>
      <c r="D307" s="71" t="s">
        <v>1</v>
      </c>
      <c r="E307" s="70">
        <v>2.0339999999999998</v>
      </c>
      <c r="F307" s="66"/>
      <c r="G307" s="71" t="s">
        <v>1</v>
      </c>
      <c r="H307" s="70">
        <v>2.0339999999999998</v>
      </c>
      <c r="J307" s="66"/>
    </row>
    <row r="309" spans="1:10" x14ac:dyDescent="0.4">
      <c r="A309" s="67" t="s">
        <v>49</v>
      </c>
      <c r="B309" s="68" t="s">
        <v>147</v>
      </c>
      <c r="C309" s="66"/>
      <c r="D309" s="67" t="s">
        <v>174</v>
      </c>
      <c r="E309" s="68" t="s">
        <v>147</v>
      </c>
      <c r="F309" s="66"/>
      <c r="G309" s="67" t="s">
        <v>172</v>
      </c>
      <c r="H309" s="68" t="s">
        <v>147</v>
      </c>
      <c r="I309" s="66"/>
      <c r="J309" s="66"/>
    </row>
    <row r="310" spans="1:10" x14ac:dyDescent="0.4">
      <c r="A310" s="67" t="s">
        <v>11</v>
      </c>
      <c r="B310" s="51">
        <v>-10.2569</v>
      </c>
      <c r="C310" s="66"/>
      <c r="D310" s="67" t="s">
        <v>11</v>
      </c>
      <c r="E310" s="51">
        <v>-10.207000000000001</v>
      </c>
      <c r="F310" s="66"/>
      <c r="G310" s="67" t="s">
        <v>11</v>
      </c>
      <c r="H310" s="51">
        <v>-10.246499999999999</v>
      </c>
      <c r="I310" s="67" t="s">
        <v>2</v>
      </c>
      <c r="J310" s="70">
        <v>4.0510000000000002</v>
      </c>
    </row>
    <row r="311" spans="1:10" x14ac:dyDescent="0.4">
      <c r="A311" s="67" t="s">
        <v>19</v>
      </c>
      <c r="B311" s="69">
        <v>41.97</v>
      </c>
      <c r="C311" s="66"/>
      <c r="D311" s="67" t="s">
        <v>19</v>
      </c>
      <c r="E311" s="70">
        <v>49.917000000000002</v>
      </c>
      <c r="F311" s="66"/>
      <c r="G311" s="67" t="s">
        <v>19</v>
      </c>
      <c r="H311" s="1">
        <f>92.558/2</f>
        <v>46.279000000000003</v>
      </c>
      <c r="I311" s="67" t="s">
        <v>252</v>
      </c>
      <c r="J311" s="70">
        <v>6.5140000000000002</v>
      </c>
    </row>
    <row r="312" spans="1:10" x14ac:dyDescent="0.4">
      <c r="A312" s="67" t="s">
        <v>0</v>
      </c>
      <c r="B312" s="70">
        <v>8.5999999999999993E-2</v>
      </c>
      <c r="C312" s="66"/>
      <c r="D312" s="67" t="s">
        <v>0</v>
      </c>
      <c r="E312" s="70">
        <v>0.222</v>
      </c>
      <c r="F312" s="66"/>
      <c r="G312" s="67" t="s">
        <v>0</v>
      </c>
      <c r="H312" s="70">
        <v>0.222</v>
      </c>
      <c r="I312" s="66"/>
      <c r="J312" s="66"/>
    </row>
    <row r="313" spans="1:10" x14ac:dyDescent="0.4">
      <c r="A313" s="71" t="s">
        <v>1</v>
      </c>
      <c r="B313" s="70">
        <v>2.0790000000000002</v>
      </c>
      <c r="C313" s="66"/>
      <c r="D313" s="71" t="s">
        <v>1</v>
      </c>
      <c r="E313" s="70">
        <v>2.0339999999999998</v>
      </c>
      <c r="F313" s="66"/>
      <c r="G313" s="71" t="s">
        <v>1</v>
      </c>
      <c r="H313" s="70">
        <v>2.0339999999999998</v>
      </c>
      <c r="J313" s="66"/>
    </row>
    <row r="315" spans="1:10" x14ac:dyDescent="0.4">
      <c r="A315" s="67" t="s">
        <v>49</v>
      </c>
      <c r="B315" s="68" t="s">
        <v>148</v>
      </c>
      <c r="C315" s="66"/>
      <c r="D315" s="67" t="s">
        <v>174</v>
      </c>
      <c r="E315" s="68" t="s">
        <v>148</v>
      </c>
      <c r="F315" s="66"/>
      <c r="G315" s="67" t="s">
        <v>172</v>
      </c>
      <c r="H315" s="68" t="s">
        <v>148</v>
      </c>
      <c r="I315" s="66"/>
      <c r="J315" s="66"/>
    </row>
    <row r="316" spans="1:10" x14ac:dyDescent="0.4">
      <c r="A316" s="67" t="s">
        <v>11</v>
      </c>
      <c r="B316" s="51">
        <v>-14.027699999999999</v>
      </c>
      <c r="C316" s="66"/>
      <c r="D316" s="67" t="s">
        <v>11</v>
      </c>
      <c r="E316" s="51">
        <v>-13.9885</v>
      </c>
      <c r="F316" s="66"/>
      <c r="G316" s="67" t="s">
        <v>11</v>
      </c>
      <c r="H316" s="51">
        <v>-14.0761</v>
      </c>
      <c r="I316" s="67" t="s">
        <v>2</v>
      </c>
      <c r="J316" s="70">
        <v>3.6139999999999999</v>
      </c>
    </row>
    <row r="317" spans="1:10" x14ac:dyDescent="0.4">
      <c r="A317" s="67" t="s">
        <v>19</v>
      </c>
      <c r="B317" s="69">
        <v>32.067</v>
      </c>
      <c r="C317" s="66"/>
      <c r="D317" s="67" t="s">
        <v>19</v>
      </c>
      <c r="E317" s="70">
        <v>32.893000000000001</v>
      </c>
      <c r="F317" s="66"/>
      <c r="G317" s="67" t="s">
        <v>19</v>
      </c>
      <c r="H317" s="1">
        <v>32.631999999999998</v>
      </c>
      <c r="I317" s="67" t="s">
        <v>252</v>
      </c>
      <c r="J317" s="70">
        <v>5.77</v>
      </c>
    </row>
    <row r="318" spans="1:10" x14ac:dyDescent="0.4">
      <c r="A318" s="67" t="s">
        <v>0</v>
      </c>
      <c r="B318" s="70">
        <v>0.20499999999999999</v>
      </c>
      <c r="C318" s="66"/>
      <c r="D318" s="67" t="s">
        <v>0</v>
      </c>
      <c r="E318" s="70">
        <v>0.20499999999999999</v>
      </c>
      <c r="F318" s="66"/>
      <c r="G318" s="67" t="s">
        <v>0</v>
      </c>
      <c r="H318" s="70">
        <v>0.20499999999999999</v>
      </c>
      <c r="I318" s="66"/>
      <c r="J318" s="66"/>
    </row>
    <row r="319" spans="1:10" x14ac:dyDescent="0.4">
      <c r="A319" s="71" t="s">
        <v>1</v>
      </c>
      <c r="B319" s="70">
        <v>1.9410000000000001</v>
      </c>
      <c r="C319" s="66"/>
      <c r="D319" s="71" t="s">
        <v>1</v>
      </c>
      <c r="E319" s="70">
        <v>1.9410000000000001</v>
      </c>
      <c r="F319" s="66"/>
      <c r="G319" s="71" t="s">
        <v>1</v>
      </c>
      <c r="H319" s="70">
        <v>1.9410000000000001</v>
      </c>
      <c r="J319" s="66"/>
    </row>
    <row r="321" spans="1:10" x14ac:dyDescent="0.4">
      <c r="A321" s="67" t="s">
        <v>49</v>
      </c>
      <c r="B321" s="68" t="s">
        <v>212</v>
      </c>
      <c r="C321" s="66"/>
      <c r="D321" s="67" t="s">
        <v>174</v>
      </c>
      <c r="E321" s="68" t="s">
        <v>212</v>
      </c>
      <c r="F321" s="66"/>
      <c r="G321" s="67" t="s">
        <v>172</v>
      </c>
      <c r="H321" s="68" t="s">
        <v>212</v>
      </c>
      <c r="I321" s="66"/>
      <c r="J321" s="66"/>
    </row>
    <row r="322" spans="1:10" x14ac:dyDescent="0.4">
      <c r="A322" s="67" t="s">
        <v>11</v>
      </c>
      <c r="B322" s="51">
        <v>-4.6154999999999999</v>
      </c>
      <c r="C322" s="66"/>
      <c r="D322" s="67" t="s">
        <v>11</v>
      </c>
      <c r="E322" s="51">
        <v>-4.4863</v>
      </c>
      <c r="F322" s="66"/>
      <c r="G322" s="67" t="s">
        <v>11</v>
      </c>
      <c r="H322" s="51">
        <v>-4.6154999999999999</v>
      </c>
      <c r="I322" s="67" t="s">
        <v>2</v>
      </c>
      <c r="J322" s="70">
        <v>3.64</v>
      </c>
    </row>
    <row r="323" spans="1:10" x14ac:dyDescent="0.4">
      <c r="A323" s="67" t="s">
        <v>19</v>
      </c>
      <c r="B323" s="69">
        <v>31.927</v>
      </c>
      <c r="C323" s="66"/>
      <c r="D323" s="67" t="s">
        <v>19</v>
      </c>
      <c r="E323" s="70">
        <v>32.481999999999999</v>
      </c>
      <c r="F323" s="66"/>
      <c r="G323" s="67" t="s">
        <v>19</v>
      </c>
      <c r="H323" s="1">
        <v>32.5</v>
      </c>
      <c r="I323" s="67" t="s">
        <v>252</v>
      </c>
      <c r="J323" s="70">
        <v>5.6639999999999997</v>
      </c>
    </row>
    <row r="324" spans="1:10" x14ac:dyDescent="0.4">
      <c r="A324" s="67" t="s">
        <v>0</v>
      </c>
      <c r="B324" s="70">
        <v>0.245</v>
      </c>
      <c r="C324" s="66"/>
      <c r="D324" s="67" t="s">
        <v>0</v>
      </c>
      <c r="E324" s="70">
        <v>0.245</v>
      </c>
      <c r="F324" s="66"/>
      <c r="G324" s="67" t="s">
        <v>0</v>
      </c>
      <c r="H324" s="70">
        <v>0.245</v>
      </c>
      <c r="I324" s="66"/>
      <c r="J324" s="66"/>
    </row>
    <row r="325" spans="1:10" x14ac:dyDescent="0.4">
      <c r="A325" s="71" t="s">
        <v>1</v>
      </c>
      <c r="B325" s="70">
        <v>2.1549999999999998</v>
      </c>
      <c r="C325" s="66"/>
      <c r="D325" s="71" t="s">
        <v>1</v>
      </c>
      <c r="E325" s="70">
        <v>2.1549999999999998</v>
      </c>
      <c r="F325" s="66"/>
      <c r="G325" s="71" t="s">
        <v>1</v>
      </c>
      <c r="H325" s="70">
        <v>2.1549999999999998</v>
      </c>
      <c r="J325" s="66"/>
    </row>
    <row r="327" spans="1:10" x14ac:dyDescent="0.4">
      <c r="A327" s="67" t="s">
        <v>49</v>
      </c>
      <c r="B327" s="68" t="s">
        <v>149</v>
      </c>
      <c r="C327" s="66"/>
      <c r="D327" s="67" t="s">
        <v>174</v>
      </c>
      <c r="E327" s="68" t="s">
        <v>149</v>
      </c>
      <c r="F327" s="66"/>
      <c r="G327" s="67" t="s">
        <v>172</v>
      </c>
      <c r="H327" s="68" t="s">
        <v>149</v>
      </c>
      <c r="I327" s="66"/>
      <c r="J327" s="66"/>
    </row>
    <row r="328" spans="1:10" x14ac:dyDescent="0.4">
      <c r="A328" s="67" t="s">
        <v>11</v>
      </c>
      <c r="B328" s="51">
        <v>-4.5854999999999997</v>
      </c>
      <c r="C328" s="66"/>
      <c r="D328" s="67" t="s">
        <v>11</v>
      </c>
      <c r="E328" s="51">
        <v>-4.4598000000000004</v>
      </c>
      <c r="F328" s="66"/>
      <c r="G328" s="67" t="s">
        <v>11</v>
      </c>
      <c r="H328" s="51">
        <v>-4.5872999999999999</v>
      </c>
      <c r="I328" s="67" t="s">
        <v>2</v>
      </c>
      <c r="J328" s="70">
        <v>3.6269999999999998</v>
      </c>
    </row>
    <row r="329" spans="1:10" x14ac:dyDescent="0.4">
      <c r="A329" s="67" t="s">
        <v>19</v>
      </c>
      <c r="B329" s="69">
        <v>31.471</v>
      </c>
      <c r="C329" s="66"/>
      <c r="D329" s="67" t="s">
        <v>19</v>
      </c>
      <c r="E329" s="70">
        <v>32.030999999999999</v>
      </c>
      <c r="F329" s="66"/>
      <c r="G329" s="67" t="s">
        <v>19</v>
      </c>
      <c r="H329" s="1">
        <v>31.987500000000001</v>
      </c>
      <c r="I329" s="67" t="s">
        <v>252</v>
      </c>
      <c r="J329" s="70">
        <v>5.6159999999999997</v>
      </c>
    </row>
    <row r="330" spans="1:10" x14ac:dyDescent="0.4">
      <c r="A330" s="67" t="s">
        <v>0</v>
      </c>
      <c r="B330" s="70">
        <v>0.252</v>
      </c>
      <c r="C330" s="66"/>
      <c r="D330" s="67" t="s">
        <v>0</v>
      </c>
      <c r="E330" s="70">
        <v>0.252</v>
      </c>
      <c r="F330" s="66"/>
      <c r="G330" s="67" t="s">
        <v>0</v>
      </c>
      <c r="H330" s="70">
        <v>0.252</v>
      </c>
      <c r="I330" s="66"/>
      <c r="J330" s="66"/>
    </row>
    <row r="331" spans="1:10" x14ac:dyDescent="0.4">
      <c r="A331" s="71" t="s">
        <v>1</v>
      </c>
      <c r="B331" s="70">
        <v>2.173</v>
      </c>
      <c r="C331" s="66"/>
      <c r="D331" s="71" t="s">
        <v>1</v>
      </c>
      <c r="E331" s="70">
        <v>2.173</v>
      </c>
      <c r="F331" s="66"/>
      <c r="G331" s="71" t="s">
        <v>1</v>
      </c>
      <c r="H331" s="70">
        <v>2.173</v>
      </c>
      <c r="J331" s="66"/>
    </row>
    <row r="333" spans="1:10" x14ac:dyDescent="0.4">
      <c r="A333" s="67" t="s">
        <v>49</v>
      </c>
      <c r="B333" s="68" t="s">
        <v>213</v>
      </c>
      <c r="C333" s="66"/>
      <c r="D333" s="67" t="s">
        <v>174</v>
      </c>
      <c r="E333" s="68" t="s">
        <v>213</v>
      </c>
      <c r="F333" s="66"/>
      <c r="G333" s="67" t="s">
        <v>172</v>
      </c>
      <c r="H333" s="68" t="s">
        <v>213</v>
      </c>
      <c r="I333" s="66"/>
      <c r="J333" s="66"/>
    </row>
    <row r="334" spans="1:10" x14ac:dyDescent="0.4">
      <c r="A334" s="67" t="s">
        <v>11</v>
      </c>
      <c r="B334" s="51">
        <v>-4.5587</v>
      </c>
      <c r="C334" s="66"/>
      <c r="D334" s="67" t="s">
        <v>11</v>
      </c>
      <c r="E334" s="51">
        <v>-4.4374000000000002</v>
      </c>
      <c r="F334" s="66"/>
      <c r="G334" s="67" t="s">
        <v>11</v>
      </c>
      <c r="H334" s="51">
        <v>-4.5682999999999998</v>
      </c>
      <c r="I334" s="67" t="s">
        <v>2</v>
      </c>
      <c r="J334" s="70">
        <v>3.609</v>
      </c>
    </row>
    <row r="335" spans="1:10" x14ac:dyDescent="0.4">
      <c r="A335" s="67" t="s">
        <v>19</v>
      </c>
      <c r="B335" s="69">
        <v>30.943999999999999</v>
      </c>
      <c r="C335" s="66"/>
      <c r="D335" s="67" t="s">
        <v>19</v>
      </c>
      <c r="E335" s="70">
        <v>31.593</v>
      </c>
      <c r="F335" s="66"/>
      <c r="G335" s="67" t="s">
        <v>19</v>
      </c>
      <c r="H335" s="1">
        <v>31.452500000000001</v>
      </c>
      <c r="I335" s="67" t="s">
        <v>252</v>
      </c>
      <c r="J335" s="70">
        <v>5.5780000000000003</v>
      </c>
    </row>
    <row r="336" spans="1:10" x14ac:dyDescent="0.4">
      <c r="A336" s="67" t="s">
        <v>0</v>
      </c>
      <c r="B336" s="70">
        <v>0.252</v>
      </c>
      <c r="C336" s="66"/>
      <c r="D336" s="67" t="s">
        <v>0</v>
      </c>
      <c r="E336" s="70">
        <v>0.252</v>
      </c>
      <c r="F336" s="66"/>
      <c r="G336" s="67" t="s">
        <v>0</v>
      </c>
      <c r="H336" s="70">
        <v>0.25800000000000001</v>
      </c>
      <c r="I336" s="66"/>
      <c r="J336" s="66"/>
    </row>
    <row r="337" spans="1:10" x14ac:dyDescent="0.4">
      <c r="A337" s="71" t="s">
        <v>1</v>
      </c>
      <c r="B337" s="70">
        <v>2.173</v>
      </c>
      <c r="C337" s="66"/>
      <c r="D337" s="71" t="s">
        <v>1</v>
      </c>
      <c r="E337" s="70">
        <v>2.173</v>
      </c>
      <c r="F337" s="66"/>
      <c r="G337" s="71" t="s">
        <v>1</v>
      </c>
      <c r="H337" s="70">
        <v>1.9790000000000001</v>
      </c>
      <c r="J337" s="66"/>
    </row>
    <row r="339" spans="1:10" x14ac:dyDescent="0.4">
      <c r="A339" s="67" t="s">
        <v>49</v>
      </c>
      <c r="B339" s="68" t="s">
        <v>150</v>
      </c>
      <c r="C339" s="66"/>
      <c r="D339" s="67" t="s">
        <v>174</v>
      </c>
      <c r="E339" s="68" t="s">
        <v>150</v>
      </c>
      <c r="F339" s="66"/>
      <c r="G339" s="67" t="s">
        <v>172</v>
      </c>
      <c r="H339" s="68" t="s">
        <v>150</v>
      </c>
      <c r="I339" s="66"/>
      <c r="J339" s="66"/>
    </row>
    <row r="340" spans="1:10" x14ac:dyDescent="0.4">
      <c r="A340" s="67" t="s">
        <v>11</v>
      </c>
      <c r="B340" s="51">
        <v>-4.5407999999999999</v>
      </c>
      <c r="C340" s="66"/>
      <c r="D340" s="67" t="s">
        <v>11</v>
      </c>
      <c r="E340" s="51">
        <v>-4.4248000000000003</v>
      </c>
      <c r="F340" s="66"/>
      <c r="G340" s="67" t="s">
        <v>11</v>
      </c>
      <c r="H340" s="51">
        <v>-4.5574000000000003</v>
      </c>
      <c r="I340" s="67" t="s">
        <v>2</v>
      </c>
      <c r="J340" s="70">
        <v>3.5870000000000002</v>
      </c>
    </row>
    <row r="341" spans="1:10" x14ac:dyDescent="0.4">
      <c r="A341" s="67" t="s">
        <v>19</v>
      </c>
      <c r="B341" s="69">
        <v>30.492000000000001</v>
      </c>
      <c r="C341" s="66"/>
      <c r="D341" s="67" t="s">
        <v>19</v>
      </c>
      <c r="E341" s="70">
        <v>31.103999999999999</v>
      </c>
      <c r="F341" s="66"/>
      <c r="G341" s="67" t="s">
        <v>19</v>
      </c>
      <c r="H341" s="1">
        <v>30.9025</v>
      </c>
      <c r="I341" s="67" t="s">
        <v>252</v>
      </c>
      <c r="J341" s="70">
        <v>5.5460000000000003</v>
      </c>
    </row>
    <row r="342" spans="1:10" x14ac:dyDescent="0.4">
      <c r="A342" s="67" t="s">
        <v>0</v>
      </c>
      <c r="B342" s="70">
        <v>0.26500000000000001</v>
      </c>
      <c r="C342" s="66"/>
      <c r="D342" s="67" t="s">
        <v>0</v>
      </c>
      <c r="E342" s="70">
        <v>0.26500000000000001</v>
      </c>
      <c r="F342" s="66"/>
      <c r="G342" s="67" t="s">
        <v>0</v>
      </c>
      <c r="H342" s="70">
        <v>0.26500000000000001</v>
      </c>
      <c r="I342" s="66"/>
      <c r="J342" s="66"/>
    </row>
    <row r="343" spans="1:10" x14ac:dyDescent="0.4">
      <c r="A343" s="71" t="s">
        <v>1</v>
      </c>
      <c r="B343" s="70">
        <v>2.036</v>
      </c>
      <c r="C343" s="66"/>
      <c r="D343" s="71" t="s">
        <v>1</v>
      </c>
      <c r="E343" s="70">
        <v>2.036</v>
      </c>
      <c r="F343" s="66"/>
      <c r="G343" s="71" t="s">
        <v>1</v>
      </c>
      <c r="H343" s="70">
        <v>2.036</v>
      </c>
      <c r="J343" s="66"/>
    </row>
    <row r="345" spans="1:10" x14ac:dyDescent="0.4">
      <c r="A345" s="67" t="s">
        <v>49</v>
      </c>
      <c r="B345" s="68" t="s">
        <v>241</v>
      </c>
      <c r="C345" s="66"/>
      <c r="D345" s="67" t="s">
        <v>174</v>
      </c>
      <c r="E345" s="68" t="s">
        <v>241</v>
      </c>
      <c r="F345" s="66"/>
      <c r="G345" s="67" t="s">
        <v>172</v>
      </c>
      <c r="H345" s="68" t="s">
        <v>241</v>
      </c>
      <c r="I345" s="66"/>
      <c r="J345" s="66"/>
    </row>
    <row r="346" spans="1:10" x14ac:dyDescent="0.4">
      <c r="A346" s="67" t="s">
        <v>11</v>
      </c>
      <c r="B346" s="51">
        <v>-4.4443999999999999</v>
      </c>
      <c r="C346" s="66"/>
      <c r="D346" s="67" t="s">
        <v>11</v>
      </c>
      <c r="E346" s="51">
        <v>-4.3350999999999997</v>
      </c>
      <c r="F346" s="66"/>
      <c r="G346" s="67" t="s">
        <v>11</v>
      </c>
      <c r="H346" s="51">
        <v>-4.4722</v>
      </c>
      <c r="I346" s="67" t="s">
        <v>2</v>
      </c>
      <c r="J346" s="70">
        <v>3.5630000000000002</v>
      </c>
    </row>
    <row r="347" spans="1:10" x14ac:dyDescent="0.4">
      <c r="A347" s="67" t="s">
        <v>19</v>
      </c>
      <c r="B347" s="69">
        <v>30.01</v>
      </c>
      <c r="C347" s="66"/>
      <c r="D347" s="67" t="s">
        <v>19</v>
      </c>
      <c r="E347" s="70">
        <v>30.603999999999999</v>
      </c>
      <c r="F347" s="66"/>
      <c r="G347" s="67" t="s">
        <v>19</v>
      </c>
      <c r="H347" s="1">
        <v>30.3</v>
      </c>
      <c r="I347" s="67" t="s">
        <v>252</v>
      </c>
      <c r="J347" s="70">
        <v>5.5129999999999999</v>
      </c>
    </row>
    <row r="348" spans="1:10" x14ac:dyDescent="0.4">
      <c r="A348" s="67" t="s">
        <v>0</v>
      </c>
      <c r="B348" s="70"/>
      <c r="C348" s="66"/>
      <c r="D348" s="67" t="s">
        <v>0</v>
      </c>
      <c r="E348" s="70"/>
      <c r="F348" s="66"/>
      <c r="G348" s="67" t="s">
        <v>0</v>
      </c>
      <c r="H348" s="70"/>
      <c r="I348" s="66"/>
      <c r="J348" s="66"/>
    </row>
    <row r="349" spans="1:10" x14ac:dyDescent="0.4">
      <c r="A349" s="71" t="s">
        <v>1</v>
      </c>
      <c r="B349" s="70"/>
      <c r="C349" s="66"/>
      <c r="D349" s="71" t="s">
        <v>1</v>
      </c>
      <c r="E349" s="70"/>
      <c r="F349" s="66"/>
      <c r="G349" s="71" t="s">
        <v>1</v>
      </c>
      <c r="H349" s="70"/>
      <c r="J349" s="66"/>
    </row>
    <row r="351" spans="1:10" x14ac:dyDescent="0.4">
      <c r="A351" s="67" t="s">
        <v>49</v>
      </c>
      <c r="B351" s="68" t="s">
        <v>151</v>
      </c>
      <c r="C351" s="66"/>
      <c r="D351" s="67" t="s">
        <v>174</v>
      </c>
      <c r="E351" s="68" t="s">
        <v>151</v>
      </c>
      <c r="F351" s="66"/>
      <c r="G351" s="67" t="s">
        <v>172</v>
      </c>
      <c r="H351" s="68" t="s">
        <v>151</v>
      </c>
      <c r="I351" s="66"/>
      <c r="J351" s="66"/>
    </row>
    <row r="352" spans="1:10" x14ac:dyDescent="0.4">
      <c r="A352" s="67" t="s">
        <v>11</v>
      </c>
      <c r="B352" s="51">
        <v>-1.5367999999999999</v>
      </c>
      <c r="C352" s="66"/>
      <c r="D352" s="67" t="s">
        <v>11</v>
      </c>
      <c r="E352" s="51">
        <v>-1.5224</v>
      </c>
      <c r="F352" s="66"/>
      <c r="G352" s="67" t="s">
        <v>11</v>
      </c>
      <c r="H352" s="51">
        <v>-1.5259</v>
      </c>
      <c r="I352" s="67" t="s">
        <v>2</v>
      </c>
      <c r="J352" s="70">
        <v>3.8530000000000002</v>
      </c>
    </row>
    <row r="353" spans="1:10" x14ac:dyDescent="0.4">
      <c r="A353" s="67" t="s">
        <v>19</v>
      </c>
      <c r="B353" s="69">
        <v>40.453000000000003</v>
      </c>
      <c r="C353" s="66"/>
      <c r="D353" s="67" t="s">
        <v>19</v>
      </c>
      <c r="E353" s="70">
        <v>39.835999999999999</v>
      </c>
      <c r="F353" s="66"/>
      <c r="G353" s="67" t="s">
        <v>19</v>
      </c>
      <c r="H353" s="1">
        <v>40.991</v>
      </c>
      <c r="I353" s="67" t="s">
        <v>252</v>
      </c>
      <c r="J353" s="70">
        <v>6.3769999999999998</v>
      </c>
    </row>
    <row r="354" spans="1:10" x14ac:dyDescent="0.4">
      <c r="A354" s="67" t="s">
        <v>0</v>
      </c>
      <c r="B354" s="70"/>
      <c r="C354" s="66"/>
      <c r="D354" s="67" t="s">
        <v>0</v>
      </c>
      <c r="E354" s="70"/>
      <c r="F354" s="66"/>
      <c r="G354" s="67" t="s">
        <v>0</v>
      </c>
      <c r="H354" s="70"/>
      <c r="I354" s="66"/>
      <c r="J354" s="66"/>
    </row>
    <row r="355" spans="1:10" x14ac:dyDescent="0.4">
      <c r="A355" s="71" t="s">
        <v>1</v>
      </c>
      <c r="B355" s="70"/>
      <c r="C355" s="66"/>
      <c r="D355" s="71" t="s">
        <v>1</v>
      </c>
      <c r="E355" s="70"/>
      <c r="F355" s="66"/>
      <c r="G355" s="71" t="s">
        <v>1</v>
      </c>
      <c r="H355" s="70"/>
      <c r="J355" s="66"/>
    </row>
    <row r="357" spans="1:10" x14ac:dyDescent="0.4">
      <c r="A357" s="67" t="s">
        <v>49</v>
      </c>
      <c r="B357" s="68" t="s">
        <v>214</v>
      </c>
      <c r="C357" s="66"/>
      <c r="D357" s="67" t="s">
        <v>174</v>
      </c>
      <c r="E357" s="68" t="s">
        <v>214</v>
      </c>
      <c r="F357" s="66"/>
      <c r="G357" s="67" t="s">
        <v>172</v>
      </c>
      <c r="H357" s="68" t="s">
        <v>214</v>
      </c>
      <c r="I357" s="66"/>
      <c r="J357" s="66"/>
    </row>
    <row r="358" spans="1:10" x14ac:dyDescent="0.4">
      <c r="A358" s="67" t="s">
        <v>11</v>
      </c>
      <c r="B358" s="51"/>
      <c r="C358" s="66"/>
      <c r="D358" s="67" t="s">
        <v>11</v>
      </c>
      <c r="E358" s="51">
        <v>-4.3888999999999996</v>
      </c>
      <c r="F358" s="66"/>
      <c r="G358" s="67" t="s">
        <v>11</v>
      </c>
      <c r="H358" s="51">
        <v>-4.5209999999999999</v>
      </c>
      <c r="I358" s="67" t="s">
        <v>2</v>
      </c>
      <c r="J358" s="70">
        <v>3.5249999999999999</v>
      </c>
    </row>
    <row r="359" spans="1:10" x14ac:dyDescent="0.4">
      <c r="A359" s="67" t="s">
        <v>19</v>
      </c>
      <c r="B359" s="69"/>
      <c r="C359" s="66"/>
      <c r="D359" s="67" t="s">
        <v>19</v>
      </c>
      <c r="E359" s="70">
        <v>29.852</v>
      </c>
      <c r="F359" s="66"/>
      <c r="G359" s="67" t="s">
        <v>19</v>
      </c>
      <c r="H359" s="1">
        <v>29.4315</v>
      </c>
      <c r="I359" s="67" t="s">
        <v>252</v>
      </c>
      <c r="J359" s="70">
        <v>5.4710000000000001</v>
      </c>
    </row>
    <row r="360" spans="1:10" x14ac:dyDescent="0.4">
      <c r="A360" s="67" t="s">
        <v>0</v>
      </c>
      <c r="B360" s="70">
        <v>0.28299999999999997</v>
      </c>
      <c r="C360" s="66"/>
      <c r="D360" s="67" t="s">
        <v>0</v>
      </c>
      <c r="E360" s="70">
        <v>0.28299999999999997</v>
      </c>
      <c r="F360" s="66"/>
      <c r="G360" s="67" t="s">
        <v>0</v>
      </c>
      <c r="H360" s="70">
        <v>0.28299999999999997</v>
      </c>
      <c r="I360" s="66"/>
      <c r="J360" s="66"/>
    </row>
    <row r="361" spans="1:10" x14ac:dyDescent="0.4">
      <c r="A361" s="71" t="s">
        <v>1</v>
      </c>
      <c r="B361" s="1">
        <v>2.2629999999999999</v>
      </c>
      <c r="C361" s="66"/>
      <c r="D361" s="71" t="s">
        <v>1</v>
      </c>
      <c r="E361" s="1">
        <v>2.2629999999999999</v>
      </c>
      <c r="F361" s="66"/>
      <c r="G361" s="71" t="s">
        <v>1</v>
      </c>
      <c r="H361" s="1">
        <v>2.2629999999999999</v>
      </c>
      <c r="J361" s="66"/>
    </row>
    <row r="363" spans="1:10" x14ac:dyDescent="0.4">
      <c r="A363" s="67" t="s">
        <v>49</v>
      </c>
      <c r="B363" s="68" t="s">
        <v>152</v>
      </c>
      <c r="C363" s="66"/>
      <c r="D363" s="67" t="s">
        <v>174</v>
      </c>
      <c r="E363" s="68" t="s">
        <v>152</v>
      </c>
      <c r="F363" s="66"/>
      <c r="G363" s="67" t="s">
        <v>172</v>
      </c>
      <c r="H363" s="68" t="s">
        <v>152</v>
      </c>
      <c r="I363" s="66"/>
      <c r="J363" s="66"/>
    </row>
    <row r="364" spans="1:10" x14ac:dyDescent="0.4">
      <c r="A364" s="67" t="s">
        <v>11</v>
      </c>
      <c r="B364" s="51">
        <v>-9.8841000000000001</v>
      </c>
      <c r="C364" s="66"/>
      <c r="D364" s="67" t="s">
        <v>11</v>
      </c>
      <c r="E364" s="51">
        <v>-9.7779000000000007</v>
      </c>
      <c r="F364" s="66"/>
      <c r="G364" s="67" t="s">
        <v>11</v>
      </c>
      <c r="H364" s="51">
        <v>-9.9572000000000003</v>
      </c>
      <c r="I364" s="67" t="s">
        <v>2</v>
      </c>
      <c r="J364" s="70">
        <v>3.198</v>
      </c>
    </row>
    <row r="365" spans="1:10" x14ac:dyDescent="0.4">
      <c r="A365" s="67" t="s">
        <v>19</v>
      </c>
      <c r="B365" s="69">
        <v>22.501000000000001</v>
      </c>
      <c r="C365" s="66"/>
      <c r="D365" s="67" t="s">
        <v>19</v>
      </c>
      <c r="E365" s="70">
        <v>22.212</v>
      </c>
      <c r="F365" s="66"/>
      <c r="G365" s="67" t="s">
        <v>19</v>
      </c>
      <c r="H365" s="1">
        <v>22.482500000000002</v>
      </c>
      <c r="I365" s="67" t="s">
        <v>252</v>
      </c>
      <c r="J365" s="70">
        <v>5.0750000000000002</v>
      </c>
    </row>
    <row r="366" spans="1:10" x14ac:dyDescent="0.4">
      <c r="A366" s="67" t="s">
        <v>0</v>
      </c>
      <c r="B366" s="70">
        <v>0.65600000000000003</v>
      </c>
      <c r="C366" s="66"/>
      <c r="D366" s="67" t="s">
        <v>0</v>
      </c>
      <c r="E366" s="70">
        <v>0.65600000000000003</v>
      </c>
      <c r="F366" s="66"/>
      <c r="G366" s="67" t="s">
        <v>0</v>
      </c>
      <c r="H366" s="70">
        <v>0.65600000000000003</v>
      </c>
      <c r="I366" s="66"/>
      <c r="J366" s="66"/>
    </row>
    <row r="367" spans="1:10" x14ac:dyDescent="0.4">
      <c r="A367" s="71" t="s">
        <v>1</v>
      </c>
      <c r="B367" s="1">
        <v>2.3410000000000002</v>
      </c>
      <c r="C367" s="66"/>
      <c r="D367" s="71" t="s">
        <v>1</v>
      </c>
      <c r="E367" s="1">
        <v>2.3410000000000002</v>
      </c>
      <c r="F367" s="66"/>
      <c r="G367" s="71" t="s">
        <v>1</v>
      </c>
      <c r="H367" s="1">
        <v>2.3410000000000002</v>
      </c>
      <c r="J367" s="66"/>
    </row>
    <row r="369" spans="1:10" x14ac:dyDescent="0.4">
      <c r="A369" s="67" t="s">
        <v>49</v>
      </c>
      <c r="B369" s="68" t="s">
        <v>153</v>
      </c>
      <c r="C369" s="66"/>
      <c r="D369" s="67" t="s">
        <v>174</v>
      </c>
      <c r="E369" s="68" t="s">
        <v>153</v>
      </c>
      <c r="F369" s="66"/>
      <c r="G369" s="67" t="s">
        <v>172</v>
      </c>
      <c r="H369" s="68" t="s">
        <v>153</v>
      </c>
      <c r="I369" s="66"/>
      <c r="J369" s="66"/>
    </row>
    <row r="370" spans="1:10" x14ac:dyDescent="0.4">
      <c r="A370" s="67" t="s">
        <v>11</v>
      </c>
      <c r="B370" s="51">
        <v>-11.6129</v>
      </c>
      <c r="C370" s="66"/>
      <c r="D370" s="67" t="s">
        <v>11</v>
      </c>
      <c r="E370" s="51">
        <v>-11.857799999999999</v>
      </c>
      <c r="F370" s="66"/>
      <c r="G370" s="67" t="s">
        <v>11</v>
      </c>
      <c r="H370" s="51"/>
      <c r="I370" s="67" t="s">
        <v>2</v>
      </c>
      <c r="J370" s="70"/>
    </row>
    <row r="371" spans="1:10" x14ac:dyDescent="0.4">
      <c r="A371" s="67" t="s">
        <v>19</v>
      </c>
      <c r="B371" s="69">
        <v>18.88</v>
      </c>
      <c r="C371" s="66"/>
      <c r="D371" s="67" t="s">
        <v>19</v>
      </c>
      <c r="E371" s="69">
        <v>18.335000000000001</v>
      </c>
      <c r="F371" s="66"/>
      <c r="G371" s="67" t="s">
        <v>19</v>
      </c>
      <c r="H371" s="1"/>
      <c r="I371" s="67" t="s">
        <v>252</v>
      </c>
      <c r="J371" s="70"/>
    </row>
    <row r="372" spans="1:10" x14ac:dyDescent="0.4">
      <c r="A372" s="67" t="s">
        <v>0</v>
      </c>
      <c r="B372" s="70">
        <v>1.181</v>
      </c>
      <c r="C372" s="66"/>
      <c r="D372" s="67" t="s">
        <v>0</v>
      </c>
      <c r="E372" s="70">
        <v>1.181</v>
      </c>
      <c r="F372" s="66"/>
      <c r="G372" s="67" t="s">
        <v>0</v>
      </c>
      <c r="H372" s="70">
        <v>1.181</v>
      </c>
      <c r="I372" s="66"/>
      <c r="J372" s="66"/>
    </row>
    <row r="373" spans="1:10" x14ac:dyDescent="0.4">
      <c r="A373" s="71" t="s">
        <v>1</v>
      </c>
      <c r="B373" s="1">
        <v>2.6859999999999999</v>
      </c>
      <c r="C373" s="66"/>
      <c r="D373" s="71" t="s">
        <v>1</v>
      </c>
      <c r="E373" s="1">
        <v>2.6859999999999999</v>
      </c>
      <c r="F373" s="66"/>
      <c r="G373" s="71" t="s">
        <v>1</v>
      </c>
      <c r="H373" s="1">
        <v>2.6859999999999999</v>
      </c>
      <c r="J373" s="66"/>
    </row>
    <row r="375" spans="1:10" x14ac:dyDescent="0.4">
      <c r="A375" s="67" t="s">
        <v>49</v>
      </c>
      <c r="B375" s="68" t="s">
        <v>154</v>
      </c>
      <c r="C375" s="66"/>
      <c r="D375" s="67" t="s">
        <v>174</v>
      </c>
      <c r="E375" s="68" t="s">
        <v>154</v>
      </c>
      <c r="F375" s="66"/>
      <c r="G375" s="67" t="s">
        <v>172</v>
      </c>
      <c r="H375" s="68" t="s">
        <v>154</v>
      </c>
      <c r="I375" s="66"/>
      <c r="J375" s="66"/>
    </row>
    <row r="376" spans="1:10" x14ac:dyDescent="0.4">
      <c r="A376" s="67" t="s">
        <v>11</v>
      </c>
      <c r="B376" s="51">
        <v>-12.486700000000001</v>
      </c>
      <c r="C376" s="66"/>
      <c r="D376" s="67" t="s">
        <v>11</v>
      </c>
      <c r="E376" s="51">
        <v>-12.9581</v>
      </c>
      <c r="F376" s="66"/>
      <c r="G376" s="67" t="s">
        <v>11</v>
      </c>
      <c r="H376" s="51"/>
      <c r="I376" s="67" t="s">
        <v>2</v>
      </c>
      <c r="J376" s="70"/>
    </row>
    <row r="377" spans="1:10" x14ac:dyDescent="0.4">
      <c r="A377" s="67" t="s">
        <v>19</v>
      </c>
      <c r="B377" s="69">
        <v>16.524999999999999</v>
      </c>
      <c r="C377" s="66"/>
      <c r="D377" s="67" t="s">
        <v>19</v>
      </c>
      <c r="E377" s="69">
        <v>16.190999999999999</v>
      </c>
      <c r="F377" s="66"/>
      <c r="G377" s="67" t="s">
        <v>19</v>
      </c>
      <c r="H377" s="1"/>
      <c r="I377" s="67" t="s">
        <v>252</v>
      </c>
      <c r="J377" s="70"/>
    </row>
    <row r="378" spans="1:10" x14ac:dyDescent="0.4">
      <c r="A378" s="67" t="s">
        <v>0</v>
      </c>
      <c r="B378" s="70">
        <v>1.8280000000000001</v>
      </c>
      <c r="C378" s="66"/>
      <c r="D378" s="67" t="s">
        <v>0</v>
      </c>
      <c r="E378" s="70">
        <v>1.8280000000000001</v>
      </c>
      <c r="F378" s="66"/>
      <c r="G378" s="67" t="s">
        <v>0</v>
      </c>
      <c r="H378" s="70">
        <v>1.8280000000000001</v>
      </c>
      <c r="I378" s="66"/>
      <c r="J378" s="66"/>
    </row>
    <row r="379" spans="1:10" x14ac:dyDescent="0.4">
      <c r="A379" s="71" t="s">
        <v>1</v>
      </c>
      <c r="B379" s="1">
        <v>3.11</v>
      </c>
      <c r="C379" s="66"/>
      <c r="D379" s="71" t="s">
        <v>1</v>
      </c>
      <c r="E379" s="1">
        <v>3.11</v>
      </c>
      <c r="F379" s="66"/>
      <c r="G379" s="71" t="s">
        <v>1</v>
      </c>
      <c r="H379" s="1">
        <v>3.11</v>
      </c>
      <c r="J379" s="66"/>
    </row>
    <row r="381" spans="1:10" x14ac:dyDescent="0.4">
      <c r="A381" s="67" t="s">
        <v>49</v>
      </c>
      <c r="B381" s="68" t="s">
        <v>155</v>
      </c>
      <c r="C381" s="66"/>
      <c r="D381" s="67" t="s">
        <v>174</v>
      </c>
      <c r="E381" s="68" t="s">
        <v>155</v>
      </c>
      <c r="F381" s="66"/>
      <c r="G381" s="67" t="s">
        <v>172</v>
      </c>
      <c r="H381" s="68" t="s">
        <v>155</v>
      </c>
      <c r="I381" s="66"/>
      <c r="J381" s="66"/>
    </row>
    <row r="382" spans="1:10" x14ac:dyDescent="0.4">
      <c r="A382" s="67" t="s">
        <v>11</v>
      </c>
      <c r="B382" s="51">
        <v>-12.3818</v>
      </c>
      <c r="C382" s="66"/>
      <c r="D382" s="67" t="s">
        <v>11</v>
      </c>
      <c r="E382" s="51"/>
      <c r="F382" s="66"/>
      <c r="G382" s="67" t="s">
        <v>11</v>
      </c>
      <c r="H382" s="51">
        <v>-12.4445</v>
      </c>
      <c r="I382" s="67" t="s">
        <v>2</v>
      </c>
      <c r="J382" s="70">
        <v>2.7810000000000001</v>
      </c>
    </row>
    <row r="383" spans="1:10" x14ac:dyDescent="0.4">
      <c r="A383" s="67" t="s">
        <v>19</v>
      </c>
      <c r="B383" s="69">
        <v>15.116</v>
      </c>
      <c r="C383" s="66"/>
      <c r="D383" s="67" t="s">
        <v>19</v>
      </c>
      <c r="E383" s="69"/>
      <c r="F383" s="66"/>
      <c r="G383" s="67" t="s">
        <v>19</v>
      </c>
      <c r="H383" s="1">
        <v>15.061</v>
      </c>
      <c r="I383" s="67" t="s">
        <v>252</v>
      </c>
      <c r="J383" s="70">
        <v>4.4969999999999999</v>
      </c>
    </row>
    <row r="384" spans="1:10" x14ac:dyDescent="0.4">
      <c r="A384" s="67" t="s">
        <v>0</v>
      </c>
      <c r="B384" s="70">
        <v>2.1779999999999999</v>
      </c>
      <c r="C384" s="66"/>
      <c r="D384" s="67" t="s">
        <v>0</v>
      </c>
      <c r="E384" s="70">
        <v>2.1779999999999999</v>
      </c>
      <c r="F384" s="66"/>
      <c r="G384" s="67" t="s">
        <v>0</v>
      </c>
      <c r="H384" s="70">
        <v>2.1779999999999999</v>
      </c>
      <c r="I384" s="66"/>
      <c r="J384" s="66"/>
    </row>
    <row r="385" spans="1:10" x14ac:dyDescent="0.4">
      <c r="A385" s="71" t="s">
        <v>1</v>
      </c>
      <c r="B385" s="1">
        <v>3.359</v>
      </c>
      <c r="C385" s="66"/>
      <c r="D385" s="71" t="s">
        <v>1</v>
      </c>
      <c r="E385" s="1">
        <v>3.359</v>
      </c>
      <c r="F385" s="66"/>
      <c r="G385" s="71" t="s">
        <v>1</v>
      </c>
      <c r="H385" s="1">
        <v>3.359</v>
      </c>
      <c r="J385" s="66"/>
    </row>
    <row r="387" spans="1:10" x14ac:dyDescent="0.4">
      <c r="A387" s="67" t="s">
        <v>49</v>
      </c>
      <c r="B387" s="68" t="s">
        <v>215</v>
      </c>
      <c r="C387" s="66"/>
      <c r="D387" s="67" t="s">
        <v>174</v>
      </c>
      <c r="E387" s="68" t="s">
        <v>215</v>
      </c>
      <c r="F387" s="66"/>
      <c r="G387" s="67" t="s">
        <v>172</v>
      </c>
      <c r="H387" s="68" t="s">
        <v>215</v>
      </c>
      <c r="I387" s="66"/>
      <c r="J387" s="66"/>
    </row>
    <row r="388" spans="1:10" x14ac:dyDescent="0.4">
      <c r="A388" s="67" t="s">
        <v>11</v>
      </c>
      <c r="B388" s="51">
        <v>-11.093999999999999</v>
      </c>
      <c r="C388" s="66"/>
      <c r="D388" s="67" t="s">
        <v>11</v>
      </c>
      <c r="E388" s="51"/>
      <c r="F388" s="66"/>
      <c r="G388" s="67" t="s">
        <v>11</v>
      </c>
      <c r="H388" s="51">
        <v>-11.2273</v>
      </c>
      <c r="I388" s="67" t="s">
        <v>2</v>
      </c>
      <c r="J388" s="70">
        <v>2.7589999999999999</v>
      </c>
    </row>
    <row r="389" spans="1:10" x14ac:dyDescent="0.4">
      <c r="A389" s="67" t="s">
        <v>19</v>
      </c>
      <c r="B389" s="69">
        <v>14.417</v>
      </c>
      <c r="C389" s="66"/>
      <c r="D389" s="67" t="s">
        <v>19</v>
      </c>
      <c r="E389" s="69"/>
      <c r="F389" s="66"/>
      <c r="G389" s="67" t="s">
        <v>19</v>
      </c>
      <c r="H389" s="1">
        <v>14.355499999999999</v>
      </c>
      <c r="I389" s="67" t="s">
        <v>252</v>
      </c>
      <c r="J389" s="70">
        <v>4.3570000000000002</v>
      </c>
    </row>
    <row r="390" spans="1:10" x14ac:dyDescent="0.4">
      <c r="A390" s="67" t="s">
        <v>0</v>
      </c>
      <c r="B390" s="70">
        <v>2.3889999999999998</v>
      </c>
      <c r="C390" s="66"/>
      <c r="D390" s="67" t="s">
        <v>0</v>
      </c>
      <c r="E390" s="70">
        <v>2.3889999999999998</v>
      </c>
      <c r="F390" s="66"/>
      <c r="G390" s="67" t="s">
        <v>0</v>
      </c>
      <c r="H390" s="70">
        <v>2.3889999999999998</v>
      </c>
      <c r="I390" s="66"/>
      <c r="J390" s="66"/>
    </row>
    <row r="391" spans="1:10" x14ac:dyDescent="0.4">
      <c r="A391" s="71" t="s">
        <v>1</v>
      </c>
      <c r="B391" s="1">
        <v>3.6960000000000002</v>
      </c>
      <c r="C391" s="66"/>
      <c r="D391" s="71" t="s">
        <v>1</v>
      </c>
      <c r="E391" s="1">
        <v>3.6960000000000002</v>
      </c>
      <c r="F391" s="66"/>
      <c r="G391" s="71" t="s">
        <v>1</v>
      </c>
      <c r="H391" s="1">
        <v>3.6960000000000002</v>
      </c>
      <c r="J391" s="66"/>
    </row>
    <row r="393" spans="1:10" x14ac:dyDescent="0.4">
      <c r="A393" s="67" t="s">
        <v>49</v>
      </c>
      <c r="B393" s="68" t="s">
        <v>156</v>
      </c>
      <c r="C393" s="66"/>
      <c r="D393" s="67" t="s">
        <v>174</v>
      </c>
      <c r="E393" s="68" t="s">
        <v>156</v>
      </c>
      <c r="F393" s="66"/>
      <c r="G393" s="67" t="s">
        <v>172</v>
      </c>
      <c r="H393" s="68" t="s">
        <v>156</v>
      </c>
      <c r="I393" s="66"/>
      <c r="J393" s="66"/>
    </row>
    <row r="394" spans="1:10" x14ac:dyDescent="0.4">
      <c r="A394" s="67" t="s">
        <v>11</v>
      </c>
      <c r="B394" s="51">
        <v>-8.8384</v>
      </c>
      <c r="C394" s="66"/>
      <c r="D394" s="67" t="s">
        <v>11</v>
      </c>
      <c r="E394" s="51"/>
      <c r="F394" s="66"/>
      <c r="G394" s="67" t="s">
        <v>11</v>
      </c>
      <c r="H394" s="51"/>
      <c r="I394" s="67" t="s">
        <v>2</v>
      </c>
      <c r="J394" s="70"/>
    </row>
    <row r="395" spans="1:10" x14ac:dyDescent="0.4">
      <c r="A395" s="67" t="s">
        <v>19</v>
      </c>
      <c r="B395" s="69">
        <v>14.555</v>
      </c>
      <c r="C395" s="66"/>
      <c r="D395" s="67" t="s">
        <v>19</v>
      </c>
      <c r="E395" s="69"/>
      <c r="F395" s="66"/>
      <c r="G395" s="67" t="s">
        <v>19</v>
      </c>
      <c r="H395" s="1"/>
      <c r="I395" s="67" t="s">
        <v>252</v>
      </c>
      <c r="J395" s="70"/>
    </row>
    <row r="396" spans="1:10" x14ac:dyDescent="0.4">
      <c r="A396" s="67" t="s">
        <v>0</v>
      </c>
      <c r="B396" s="70">
        <v>2.0499999999999998</v>
      </c>
      <c r="C396" s="66"/>
      <c r="D396" s="67" t="s">
        <v>0</v>
      </c>
      <c r="E396" s="70">
        <v>2.0499999999999998</v>
      </c>
      <c r="F396" s="66"/>
      <c r="G396" s="67" t="s">
        <v>0</v>
      </c>
      <c r="H396" s="70">
        <v>2.0499999999999998</v>
      </c>
      <c r="I396" s="66"/>
      <c r="J396" s="66"/>
    </row>
    <row r="397" spans="1:10" x14ac:dyDescent="0.4">
      <c r="A397" s="71" t="s">
        <v>1</v>
      </c>
      <c r="B397" s="1">
        <v>3.883</v>
      </c>
      <c r="C397" s="66"/>
      <c r="D397" s="71" t="s">
        <v>1</v>
      </c>
      <c r="E397" s="1">
        <v>3.883</v>
      </c>
      <c r="F397" s="66"/>
      <c r="G397" s="71" t="s">
        <v>1</v>
      </c>
      <c r="H397" s="1">
        <v>3.883</v>
      </c>
      <c r="J397" s="66"/>
    </row>
    <row r="399" spans="1:10" x14ac:dyDescent="0.4">
      <c r="A399" s="67" t="s">
        <v>49</v>
      </c>
      <c r="B399" s="68" t="s">
        <v>157</v>
      </c>
      <c r="C399" s="66"/>
      <c r="D399" s="67" t="s">
        <v>174</v>
      </c>
      <c r="E399" s="68" t="s">
        <v>157</v>
      </c>
      <c r="F399" s="66"/>
      <c r="G399" s="67" t="s">
        <v>172</v>
      </c>
      <c r="H399" s="68" t="s">
        <v>157</v>
      </c>
      <c r="I399" s="66"/>
      <c r="J399" s="66"/>
    </row>
    <row r="400" spans="1:10" x14ac:dyDescent="0.4">
      <c r="A400" s="67" t="s">
        <v>11</v>
      </c>
      <c r="B400" s="51">
        <v>-6.0709</v>
      </c>
      <c r="C400" s="66"/>
      <c r="D400" s="67" t="s">
        <v>11</v>
      </c>
      <c r="E400" s="51"/>
      <c r="F400" s="66"/>
      <c r="G400" s="67" t="s">
        <v>11</v>
      </c>
      <c r="H400" s="51"/>
      <c r="I400" s="67" t="s">
        <v>2</v>
      </c>
      <c r="J400" s="70"/>
    </row>
    <row r="401" spans="1:10" x14ac:dyDescent="0.4">
      <c r="A401" s="67" t="s">
        <v>19</v>
      </c>
      <c r="B401" s="69">
        <v>15.723000000000001</v>
      </c>
      <c r="C401" s="66"/>
      <c r="D401" s="67" t="s">
        <v>19</v>
      </c>
      <c r="E401" s="69"/>
      <c r="F401" s="66"/>
      <c r="G401" s="67" t="s">
        <v>19</v>
      </c>
      <c r="H401" s="1"/>
      <c r="I401" s="67" t="s">
        <v>252</v>
      </c>
      <c r="J401" s="70"/>
    </row>
    <row r="402" spans="1:10" x14ac:dyDescent="0.4">
      <c r="A402" s="67" t="s">
        <v>0</v>
      </c>
      <c r="B402" s="70">
        <v>1.45</v>
      </c>
      <c r="C402" s="66"/>
      <c r="D402" s="67" t="s">
        <v>0</v>
      </c>
      <c r="E402" s="70">
        <v>1.45</v>
      </c>
      <c r="F402" s="66"/>
      <c r="G402" s="67" t="s">
        <v>0</v>
      </c>
      <c r="H402" s="70">
        <v>1.45</v>
      </c>
      <c r="I402" s="66"/>
      <c r="J402" s="66"/>
    </row>
    <row r="403" spans="1:10" x14ac:dyDescent="0.4">
      <c r="A403" s="71" t="s">
        <v>1</v>
      </c>
      <c r="B403" s="1">
        <v>4.2439999999999998</v>
      </c>
      <c r="C403" s="66"/>
      <c r="D403" s="71" t="s">
        <v>1</v>
      </c>
      <c r="E403" s="1">
        <v>4.2439999999999998</v>
      </c>
      <c r="F403" s="66"/>
      <c r="G403" s="71" t="s">
        <v>1</v>
      </c>
      <c r="H403" s="1">
        <v>4.2439999999999998</v>
      </c>
      <c r="J403" s="66"/>
    </row>
    <row r="405" spans="1:10" x14ac:dyDescent="0.4">
      <c r="A405" s="67" t="s">
        <v>49</v>
      </c>
      <c r="B405" s="68" t="s">
        <v>158</v>
      </c>
      <c r="C405" s="66"/>
      <c r="D405" s="67" t="s">
        <v>174</v>
      </c>
      <c r="E405" s="68" t="s">
        <v>158</v>
      </c>
      <c r="F405" s="66"/>
      <c r="G405" s="67" t="s">
        <v>172</v>
      </c>
      <c r="H405" s="68" t="s">
        <v>158</v>
      </c>
      <c r="I405" s="66"/>
      <c r="J405" s="66"/>
    </row>
    <row r="406" spans="1:10" x14ac:dyDescent="0.4">
      <c r="A406" s="67" t="s">
        <v>11</v>
      </c>
      <c r="B406" s="51">
        <v>-3.2738999999999998</v>
      </c>
      <c r="C406" s="66"/>
      <c r="D406" s="67" t="s">
        <v>11</v>
      </c>
      <c r="E406" s="51"/>
      <c r="F406" s="66"/>
      <c r="G406" s="67" t="s">
        <v>11</v>
      </c>
      <c r="H406" s="51"/>
      <c r="I406" s="67" t="s">
        <v>2</v>
      </c>
      <c r="J406" s="70"/>
    </row>
    <row r="407" spans="1:10" x14ac:dyDescent="0.4">
      <c r="A407" s="67" t="s">
        <v>19</v>
      </c>
      <c r="B407" s="69">
        <v>18.145</v>
      </c>
      <c r="C407" s="66"/>
      <c r="D407" s="67" t="s">
        <v>19</v>
      </c>
      <c r="E407" s="69"/>
      <c r="F407" s="66"/>
      <c r="G407" s="67" t="s">
        <v>19</v>
      </c>
      <c r="H407" s="1"/>
      <c r="I407" s="67" t="s">
        <v>252</v>
      </c>
      <c r="J407" s="70"/>
    </row>
    <row r="408" spans="1:10" x14ac:dyDescent="0.4">
      <c r="A408" s="67" t="s">
        <v>0</v>
      </c>
      <c r="B408" s="70">
        <v>0.79600000000000004</v>
      </c>
      <c r="C408" s="66"/>
      <c r="D408" s="67" t="s">
        <v>0</v>
      </c>
      <c r="E408" s="70">
        <v>0.79600000000000004</v>
      </c>
      <c r="F408" s="66"/>
      <c r="G408" s="67" t="s">
        <v>0</v>
      </c>
      <c r="H408" s="70">
        <v>0.79600000000000004</v>
      </c>
      <c r="I408" s="66"/>
      <c r="J408" s="66"/>
    </row>
    <row r="409" spans="1:10" x14ac:dyDescent="0.4">
      <c r="A409" s="71" t="s">
        <v>1</v>
      </c>
      <c r="B409" s="1">
        <v>4.6050000000000004</v>
      </c>
      <c r="C409" s="66"/>
      <c r="D409" s="71" t="s">
        <v>1</v>
      </c>
      <c r="E409" s="1">
        <v>4.6050000000000004</v>
      </c>
      <c r="F409" s="66"/>
      <c r="G409" s="71" t="s">
        <v>1</v>
      </c>
      <c r="H409" s="1">
        <v>4.6050000000000004</v>
      </c>
      <c r="J409" s="66"/>
    </row>
    <row r="411" spans="1:10" x14ac:dyDescent="0.4">
      <c r="A411" s="67" t="s">
        <v>49</v>
      </c>
      <c r="B411" s="68" t="s">
        <v>276</v>
      </c>
      <c r="C411" s="66"/>
      <c r="D411" s="67" t="s">
        <v>174</v>
      </c>
      <c r="E411" s="68" t="s">
        <v>276</v>
      </c>
      <c r="F411" s="66"/>
      <c r="G411" s="67" t="s">
        <v>172</v>
      </c>
      <c r="H411" s="68" t="s">
        <v>276</v>
      </c>
      <c r="I411" s="66"/>
      <c r="J411" s="66"/>
    </row>
    <row r="412" spans="1:10" x14ac:dyDescent="0.4">
      <c r="A412" s="67" t="s">
        <v>11</v>
      </c>
      <c r="B412" s="51">
        <v>-0.29120000000000001</v>
      </c>
      <c r="C412" s="66"/>
      <c r="D412" s="67" t="s">
        <v>11</v>
      </c>
      <c r="E412" s="51">
        <v>-0.30259999999999998</v>
      </c>
      <c r="F412" s="66"/>
      <c r="G412" s="67" t="s">
        <v>11</v>
      </c>
      <c r="H412" s="51">
        <v>-0.30359999999999998</v>
      </c>
      <c r="I412" s="67" t="s">
        <v>2</v>
      </c>
      <c r="J412" s="70">
        <v>3.58</v>
      </c>
    </row>
    <row r="413" spans="1:10" x14ac:dyDescent="0.4">
      <c r="A413" s="67" t="s">
        <v>19</v>
      </c>
      <c r="B413" s="69">
        <v>32.597000000000001</v>
      </c>
      <c r="C413" s="66"/>
      <c r="D413" s="67" t="s">
        <v>19</v>
      </c>
      <c r="E413" s="69">
        <v>30.373000000000001</v>
      </c>
      <c r="F413" s="66"/>
      <c r="G413" s="67" t="s">
        <v>19</v>
      </c>
      <c r="H413" s="1">
        <v>31.823</v>
      </c>
      <c r="I413" s="67" t="s">
        <v>252</v>
      </c>
      <c r="J413" s="70">
        <v>5.7350000000000003</v>
      </c>
    </row>
    <row r="414" spans="1:10" x14ac:dyDescent="0.4">
      <c r="A414" s="67" t="s">
        <v>0</v>
      </c>
      <c r="B414" s="70">
        <v>4.1000000000000002E-2</v>
      </c>
      <c r="C414" s="66"/>
      <c r="D414" s="67" t="s">
        <v>0</v>
      </c>
      <c r="E414" s="70">
        <v>4.1000000000000002E-2</v>
      </c>
      <c r="F414" s="66"/>
      <c r="G414" s="67" t="s">
        <v>0</v>
      </c>
      <c r="H414" s="70">
        <v>4.1000000000000002E-2</v>
      </c>
      <c r="I414" s="66"/>
      <c r="J414" s="66"/>
    </row>
    <row r="415" spans="1:10" x14ac:dyDescent="0.4">
      <c r="A415" s="71" t="s">
        <v>1</v>
      </c>
      <c r="B415" s="1">
        <v>5.0860000000000003</v>
      </c>
      <c r="C415" s="66"/>
      <c r="D415" s="71" t="s">
        <v>1</v>
      </c>
      <c r="E415" s="1">
        <v>5.0860000000000003</v>
      </c>
      <c r="F415" s="66"/>
      <c r="G415" s="71" t="s">
        <v>1</v>
      </c>
      <c r="H415" s="1">
        <v>5.0860000000000003</v>
      </c>
      <c r="J415" s="66"/>
    </row>
    <row r="417" spans="1:10" x14ac:dyDescent="0.4">
      <c r="A417" s="67" t="s">
        <v>49</v>
      </c>
      <c r="B417" s="68" t="s">
        <v>159</v>
      </c>
      <c r="C417" s="66"/>
      <c r="D417" s="67" t="s">
        <v>174</v>
      </c>
      <c r="E417" s="68" t="s">
        <v>159</v>
      </c>
      <c r="F417" s="66"/>
      <c r="G417" s="67" t="s">
        <v>172</v>
      </c>
      <c r="H417" s="68" t="s">
        <v>159</v>
      </c>
      <c r="I417" s="66"/>
      <c r="J417" s="66"/>
    </row>
    <row r="418" spans="1:10" x14ac:dyDescent="0.4">
      <c r="A418" s="67" t="s">
        <v>11</v>
      </c>
      <c r="B418" s="51">
        <v>-2.3519999999999999</v>
      </c>
      <c r="C418" s="66"/>
      <c r="D418" s="67" t="s">
        <v>11</v>
      </c>
      <c r="E418" s="51">
        <v>-2.3616999999999999</v>
      </c>
      <c r="F418" s="66"/>
      <c r="G418" s="67" t="s">
        <v>11</v>
      </c>
      <c r="H418" s="51">
        <v>-2.3586999999999998</v>
      </c>
      <c r="I418" s="67" t="s">
        <v>2</v>
      </c>
      <c r="J418" s="70">
        <v>3.5489999999999999</v>
      </c>
    </row>
    <row r="419" spans="1:10" x14ac:dyDescent="0.4">
      <c r="A419" s="67" t="s">
        <v>19</v>
      </c>
      <c r="B419" s="69">
        <v>31.123000000000001</v>
      </c>
      <c r="C419" s="66"/>
      <c r="D419" s="67" t="s">
        <v>19</v>
      </c>
      <c r="E419" s="69">
        <v>31.132999999999999</v>
      </c>
      <c r="F419" s="66"/>
      <c r="G419" s="67" t="s">
        <v>19</v>
      </c>
      <c r="H419" s="1">
        <v>31.295999999999999</v>
      </c>
      <c r="I419" s="67" t="s">
        <v>252</v>
      </c>
      <c r="J419" s="70">
        <v>5.7380000000000004</v>
      </c>
    </row>
    <row r="420" spans="1:10" x14ac:dyDescent="0.4">
      <c r="A420" s="67" t="s">
        <v>0</v>
      </c>
      <c r="B420" s="70">
        <v>0.158</v>
      </c>
      <c r="C420" s="66"/>
      <c r="D420" s="67" t="s">
        <v>0</v>
      </c>
      <c r="E420" s="70">
        <v>0.158</v>
      </c>
      <c r="F420" s="66"/>
      <c r="G420" s="67" t="s">
        <v>0</v>
      </c>
      <c r="H420" s="70">
        <v>0.158</v>
      </c>
      <c r="I420" s="66"/>
      <c r="J420" s="66"/>
    </row>
    <row r="421" spans="1:10" x14ac:dyDescent="0.4">
      <c r="A421" s="71" t="s">
        <v>1</v>
      </c>
      <c r="B421" s="1">
        <v>4.1470000000000002</v>
      </c>
      <c r="C421" s="66"/>
      <c r="D421" s="71" t="s">
        <v>1</v>
      </c>
      <c r="E421" s="1">
        <v>4.1470000000000002</v>
      </c>
      <c r="F421" s="66"/>
      <c r="G421" s="71" t="s">
        <v>1</v>
      </c>
      <c r="H421" s="1">
        <v>4.1470000000000002</v>
      </c>
      <c r="J421" s="66"/>
    </row>
    <row r="423" spans="1:10" x14ac:dyDescent="0.4">
      <c r="A423" s="67" t="s">
        <v>49</v>
      </c>
      <c r="B423" s="68" t="s">
        <v>160</v>
      </c>
      <c r="C423" s="66"/>
      <c r="D423" s="67" t="s">
        <v>174</v>
      </c>
      <c r="E423" s="68" t="s">
        <v>160</v>
      </c>
      <c r="F423" s="66"/>
      <c r="G423" s="67" t="s">
        <v>172</v>
      </c>
      <c r="H423" s="68" t="s">
        <v>160</v>
      </c>
      <c r="I423" s="66"/>
      <c r="J423" s="66"/>
    </row>
    <row r="424" spans="1:10" x14ac:dyDescent="0.4">
      <c r="A424" s="67" t="s">
        <v>11</v>
      </c>
      <c r="B424" s="51">
        <v>-3.7126000000000001</v>
      </c>
      <c r="C424" s="66"/>
      <c r="D424" s="67" t="s">
        <v>11</v>
      </c>
      <c r="E424" s="51">
        <v>-3.665</v>
      </c>
      <c r="F424" s="66"/>
      <c r="G424" s="67" t="s">
        <v>11</v>
      </c>
      <c r="H424" s="51">
        <v>-3.6983000000000001</v>
      </c>
      <c r="I424" s="67" t="s">
        <v>2</v>
      </c>
      <c r="J424" s="70">
        <v>3.548</v>
      </c>
    </row>
    <row r="425" spans="1:10" x14ac:dyDescent="0.4">
      <c r="A425" s="67" t="s">
        <v>19</v>
      </c>
      <c r="B425" s="69">
        <v>32.207000000000001</v>
      </c>
      <c r="C425" s="66"/>
      <c r="D425" s="67" t="s">
        <v>19</v>
      </c>
      <c r="E425" s="69">
        <v>32.106000000000002</v>
      </c>
      <c r="F425" s="66"/>
      <c r="G425" s="67" t="s">
        <v>19</v>
      </c>
      <c r="H425" s="1">
        <v>31.847000000000001</v>
      </c>
      <c r="I425" s="67" t="s">
        <v>252</v>
      </c>
      <c r="J425" s="70">
        <v>5.8410000000000002</v>
      </c>
    </row>
    <row r="426" spans="1:10" x14ac:dyDescent="0.4">
      <c r="A426" s="67" t="s">
        <v>0</v>
      </c>
      <c r="B426" s="70">
        <v>0.23899999999999999</v>
      </c>
      <c r="C426" s="66"/>
      <c r="D426" s="67" t="s">
        <v>0</v>
      </c>
      <c r="E426" s="70">
        <v>0.23899999999999999</v>
      </c>
      <c r="F426" s="66"/>
      <c r="G426" s="67" t="s">
        <v>0</v>
      </c>
      <c r="H426" s="70">
        <v>0.23899999999999999</v>
      </c>
      <c r="I426" s="66"/>
      <c r="J426" s="66"/>
    </row>
    <row r="427" spans="1:10" x14ac:dyDescent="0.4">
      <c r="A427" s="71" t="s">
        <v>1</v>
      </c>
      <c r="B427" s="1">
        <v>3.62</v>
      </c>
      <c r="C427" s="66"/>
      <c r="D427" s="71" t="s">
        <v>1</v>
      </c>
      <c r="E427" s="1">
        <v>3.62</v>
      </c>
      <c r="F427" s="66"/>
      <c r="G427" s="71" t="s">
        <v>1</v>
      </c>
      <c r="H427" s="1">
        <v>3.62</v>
      </c>
      <c r="J427" s="66"/>
    </row>
    <row r="429" spans="1:10" x14ac:dyDescent="0.4">
      <c r="A429" s="67" t="s">
        <v>49</v>
      </c>
      <c r="B429" s="68" t="s">
        <v>165</v>
      </c>
      <c r="C429" s="66"/>
      <c r="D429" s="67" t="s">
        <v>174</v>
      </c>
      <c r="E429" s="68" t="s">
        <v>165</v>
      </c>
      <c r="F429" s="66"/>
      <c r="G429" s="67" t="s">
        <v>172</v>
      </c>
      <c r="H429" s="68" t="s">
        <v>165</v>
      </c>
      <c r="I429" s="66"/>
      <c r="J429" s="66"/>
    </row>
    <row r="430" spans="1:10" x14ac:dyDescent="0.4">
      <c r="A430" s="67" t="s">
        <v>11</v>
      </c>
      <c r="B430" s="51"/>
      <c r="C430" s="66"/>
      <c r="D430" s="67" t="s">
        <v>11</v>
      </c>
      <c r="E430" s="51">
        <v>-3.7507000000000001</v>
      </c>
      <c r="F430" s="66"/>
      <c r="G430" s="67" t="s">
        <v>11</v>
      </c>
      <c r="H430" s="51"/>
      <c r="I430" s="67" t="s">
        <v>2</v>
      </c>
      <c r="J430" s="70"/>
    </row>
    <row r="431" spans="1:10" x14ac:dyDescent="0.4">
      <c r="A431" s="67" t="s">
        <v>19</v>
      </c>
      <c r="B431" s="69"/>
      <c r="C431" s="66"/>
      <c r="D431" s="67" t="s">
        <v>19</v>
      </c>
      <c r="E431" s="69">
        <v>31.706</v>
      </c>
      <c r="F431" s="66"/>
      <c r="G431" s="67" t="s">
        <v>19</v>
      </c>
      <c r="H431" s="1"/>
      <c r="I431" s="67" t="s">
        <v>252</v>
      </c>
      <c r="J431" s="70"/>
    </row>
    <row r="432" spans="1:10" x14ac:dyDescent="0.4">
      <c r="A432" s="67" t="s">
        <v>0</v>
      </c>
      <c r="B432" s="70">
        <v>0.26</v>
      </c>
      <c r="C432" s="66"/>
      <c r="D432" s="67" t="s">
        <v>0</v>
      </c>
      <c r="E432" s="70">
        <v>0.26</v>
      </c>
      <c r="F432" s="66"/>
      <c r="G432" s="67" t="s">
        <v>0</v>
      </c>
      <c r="H432" s="70">
        <v>0.26</v>
      </c>
      <c r="I432" s="66"/>
      <c r="J432" s="66"/>
    </row>
    <row r="433" spans="1:10" x14ac:dyDescent="0.4">
      <c r="A433" s="71" t="s">
        <v>1</v>
      </c>
      <c r="B433" s="1">
        <v>3.4940000000000002</v>
      </c>
      <c r="C433" s="66"/>
      <c r="D433" s="71" t="s">
        <v>1</v>
      </c>
      <c r="E433" s="1">
        <v>3.4940000000000002</v>
      </c>
      <c r="F433" s="66"/>
      <c r="G433" s="71" t="s">
        <v>1</v>
      </c>
      <c r="H433" s="1">
        <v>3.4940000000000002</v>
      </c>
      <c r="J433" s="66"/>
    </row>
    <row r="435" spans="1:10" x14ac:dyDescent="0.4">
      <c r="A435" s="67" t="s">
        <v>49</v>
      </c>
      <c r="B435" s="68" t="s">
        <v>216</v>
      </c>
      <c r="C435" s="66"/>
      <c r="D435" s="67" t="s">
        <v>174</v>
      </c>
      <c r="E435" s="68" t="s">
        <v>216</v>
      </c>
      <c r="F435" s="66"/>
      <c r="G435" s="67" t="s">
        <v>172</v>
      </c>
      <c r="H435" s="68" t="s">
        <v>216</v>
      </c>
      <c r="I435" s="66"/>
      <c r="J435" s="66"/>
    </row>
    <row r="436" spans="1:10" x14ac:dyDescent="0.4">
      <c r="A436" s="67" t="s">
        <v>11</v>
      </c>
      <c r="B436" s="51">
        <v>-4.1007999999999996</v>
      </c>
      <c r="C436" s="66"/>
      <c r="D436" s="67" t="s">
        <v>11</v>
      </c>
      <c r="E436" s="51"/>
      <c r="F436" s="66"/>
      <c r="G436" s="67" t="s">
        <v>11</v>
      </c>
      <c r="H436" s="51"/>
      <c r="I436" s="67" t="s">
        <v>2</v>
      </c>
      <c r="J436" s="70"/>
    </row>
    <row r="437" spans="1:10" x14ac:dyDescent="0.4">
      <c r="A437" s="67" t="s">
        <v>19</v>
      </c>
      <c r="B437" s="69">
        <v>45.384999999999998</v>
      </c>
      <c r="C437" s="66"/>
      <c r="D437" s="67" t="s">
        <v>19</v>
      </c>
      <c r="E437" s="69"/>
      <c r="F437" s="66"/>
      <c r="G437" s="67" t="s">
        <v>19</v>
      </c>
      <c r="H437" s="1"/>
      <c r="I437" s="67" t="s">
        <v>252</v>
      </c>
      <c r="J437" s="70"/>
    </row>
    <row r="438" spans="1:10" x14ac:dyDescent="0.4">
      <c r="A438" s="67" t="s">
        <v>0</v>
      </c>
      <c r="B438" s="70">
        <v>0.151</v>
      </c>
      <c r="C438" s="66"/>
      <c r="D438" s="67" t="s">
        <v>0</v>
      </c>
      <c r="E438" s="70">
        <v>0.151</v>
      </c>
      <c r="F438" s="66"/>
      <c r="G438" s="67" t="s">
        <v>0</v>
      </c>
      <c r="H438" s="70">
        <v>0.151</v>
      </c>
      <c r="I438" s="66"/>
      <c r="J438" s="66"/>
    </row>
    <row r="439" spans="1:10" x14ac:dyDescent="0.4">
      <c r="A439" s="71" t="s">
        <v>1</v>
      </c>
      <c r="B439" s="1">
        <v>2.0489999999999999</v>
      </c>
      <c r="C439" s="66"/>
      <c r="D439" s="71" t="s">
        <v>1</v>
      </c>
      <c r="E439" s="1">
        <v>2.0489999999999999</v>
      </c>
      <c r="F439" s="66"/>
      <c r="G439" s="71" t="s">
        <v>1</v>
      </c>
      <c r="H439" s="1">
        <v>2.0489999999999999</v>
      </c>
      <c r="J439" s="66"/>
    </row>
    <row r="441" spans="1:10" x14ac:dyDescent="0.4">
      <c r="A441" s="67" t="s">
        <v>49</v>
      </c>
      <c r="B441" s="68" t="s">
        <v>161</v>
      </c>
      <c r="C441" s="66"/>
      <c r="D441" s="67" t="s">
        <v>174</v>
      </c>
      <c r="E441" s="68" t="s">
        <v>161</v>
      </c>
      <c r="F441" s="66"/>
      <c r="G441" s="67" t="s">
        <v>172</v>
      </c>
      <c r="H441" s="68" t="s">
        <v>161</v>
      </c>
      <c r="I441" s="66"/>
      <c r="J441" s="66"/>
    </row>
    <row r="442" spans="1:10" x14ac:dyDescent="0.4">
      <c r="A442" s="67" t="s">
        <v>11</v>
      </c>
      <c r="B442" s="51">
        <v>-7.4138999999999999</v>
      </c>
      <c r="C442" s="66"/>
      <c r="D442" s="67" t="s">
        <v>11</v>
      </c>
      <c r="E442" s="51"/>
      <c r="F442" s="66"/>
      <c r="G442" s="67" t="s">
        <v>11</v>
      </c>
      <c r="H442" s="51"/>
      <c r="I442" s="67" t="s">
        <v>2</v>
      </c>
      <c r="J442" s="70"/>
    </row>
    <row r="443" spans="1:10" x14ac:dyDescent="0.4">
      <c r="A443" s="67" t="s">
        <v>19</v>
      </c>
      <c r="B443" s="69">
        <v>32.029000000000003</v>
      </c>
      <c r="C443" s="66"/>
      <c r="D443" s="67" t="s">
        <v>19</v>
      </c>
      <c r="E443" s="69"/>
      <c r="F443" s="66"/>
      <c r="G443" s="67" t="s">
        <v>19</v>
      </c>
      <c r="H443" s="1"/>
      <c r="I443" s="67" t="s">
        <v>252</v>
      </c>
      <c r="J443" s="70"/>
    </row>
    <row r="444" spans="1:10" x14ac:dyDescent="0.4">
      <c r="A444" s="67" t="s">
        <v>0</v>
      </c>
      <c r="B444" s="70">
        <v>0.34599999999999997</v>
      </c>
      <c r="C444" s="66"/>
      <c r="D444" s="67" t="s">
        <v>0</v>
      </c>
      <c r="E444" s="70">
        <v>0.34599999999999997</v>
      </c>
      <c r="F444" s="66"/>
      <c r="G444" s="67" t="s">
        <v>0</v>
      </c>
      <c r="H444" s="70">
        <v>0.34599999999999997</v>
      </c>
      <c r="I444" s="66"/>
      <c r="J444" s="66"/>
    </row>
    <row r="445" spans="1:10" x14ac:dyDescent="0.4">
      <c r="A445" s="71" t="s">
        <v>1</v>
      </c>
      <c r="B445" s="1">
        <v>2.3109999999999999</v>
      </c>
      <c r="C445" s="66"/>
      <c r="D445" s="71" t="s">
        <v>1</v>
      </c>
      <c r="E445" s="1">
        <v>2.3109999999999999</v>
      </c>
      <c r="F445" s="66"/>
      <c r="G445" s="71" t="s">
        <v>1</v>
      </c>
      <c r="H445" s="1">
        <v>2.3109999999999999</v>
      </c>
      <c r="J445" s="66"/>
    </row>
    <row r="447" spans="1:10" x14ac:dyDescent="0.4">
      <c r="A447" s="67" t="s">
        <v>49</v>
      </c>
      <c r="B447" s="68" t="s">
        <v>218</v>
      </c>
      <c r="C447" s="66"/>
      <c r="D447" s="67" t="s">
        <v>174</v>
      </c>
      <c r="E447" s="68" t="s">
        <v>218</v>
      </c>
      <c r="F447" s="66"/>
      <c r="G447" s="67" t="s">
        <v>172</v>
      </c>
      <c r="H447" s="68" t="s">
        <v>218</v>
      </c>
      <c r="I447" s="66"/>
      <c r="J447" s="66"/>
    </row>
    <row r="448" spans="1:10" x14ac:dyDescent="0.4">
      <c r="A448" s="67" t="s">
        <v>11</v>
      </c>
      <c r="B448" s="51">
        <v>-9.5146999999999995</v>
      </c>
      <c r="C448" s="66"/>
      <c r="D448" s="67" t="s">
        <v>11</v>
      </c>
      <c r="E448" s="51"/>
      <c r="F448" s="66"/>
      <c r="G448" s="67" t="s">
        <v>11</v>
      </c>
      <c r="H448" s="51"/>
      <c r="I448" s="67" t="s">
        <v>2</v>
      </c>
      <c r="J448" s="70"/>
    </row>
    <row r="449" spans="1:10" x14ac:dyDescent="0.4">
      <c r="A449" s="67" t="s">
        <v>19</v>
      </c>
      <c r="B449" s="69">
        <v>25.21</v>
      </c>
      <c r="C449" s="66"/>
      <c r="D449" s="67" t="s">
        <v>19</v>
      </c>
      <c r="E449" s="69"/>
      <c r="F449" s="66"/>
      <c r="G449" s="67" t="s">
        <v>19</v>
      </c>
      <c r="H449" s="1"/>
      <c r="I449" s="67" t="s">
        <v>252</v>
      </c>
      <c r="J449" s="70"/>
    </row>
    <row r="450" spans="1:10" x14ac:dyDescent="0.4">
      <c r="A450" s="67" t="s">
        <v>0</v>
      </c>
      <c r="B450" s="70">
        <v>0.57699999999999996</v>
      </c>
      <c r="C450" s="66"/>
      <c r="D450" s="67" t="s">
        <v>0</v>
      </c>
      <c r="E450" s="70">
        <v>0.57699999999999996</v>
      </c>
      <c r="F450" s="66"/>
      <c r="G450" s="67" t="s">
        <v>0</v>
      </c>
      <c r="H450" s="70">
        <v>0.57699999999999996</v>
      </c>
      <c r="I450" s="66"/>
      <c r="J450" s="66"/>
    </row>
    <row r="451" spans="1:10" x14ac:dyDescent="0.4">
      <c r="A451" s="71" t="s">
        <v>1</v>
      </c>
      <c r="B451" s="1">
        <v>2.94</v>
      </c>
      <c r="C451" s="66"/>
      <c r="D451" s="71" t="s">
        <v>1</v>
      </c>
      <c r="E451" s="1">
        <v>2.94</v>
      </c>
      <c r="F451" s="66"/>
      <c r="G451" s="71" t="s">
        <v>1</v>
      </c>
      <c r="H451" s="1">
        <v>2.94</v>
      </c>
      <c r="J451" s="66"/>
    </row>
    <row r="453" spans="1:10" x14ac:dyDescent="0.4">
      <c r="A453" s="67" t="s">
        <v>49</v>
      </c>
      <c r="B453" s="68" t="s">
        <v>219</v>
      </c>
      <c r="C453" s="66"/>
      <c r="D453" s="67" t="s">
        <v>174</v>
      </c>
      <c r="E453" s="68" t="s">
        <v>219</v>
      </c>
      <c r="F453" s="66"/>
      <c r="G453" s="67" t="s">
        <v>172</v>
      </c>
      <c r="H453" s="68" t="s">
        <v>219</v>
      </c>
      <c r="I453" s="66"/>
      <c r="J453" s="66"/>
    </row>
    <row r="454" spans="1:10" x14ac:dyDescent="0.4">
      <c r="A454" s="67" t="s">
        <v>11</v>
      </c>
      <c r="B454" s="51">
        <v>-10.919</v>
      </c>
      <c r="C454" s="66"/>
      <c r="D454" s="67" t="s">
        <v>11</v>
      </c>
      <c r="E454" s="51">
        <v>-11.02</v>
      </c>
      <c r="F454" s="66"/>
      <c r="G454" s="67" t="s">
        <v>11</v>
      </c>
      <c r="H454" s="51"/>
      <c r="I454" s="67" t="s">
        <v>2</v>
      </c>
      <c r="J454" s="70"/>
    </row>
    <row r="455" spans="1:10" x14ac:dyDescent="0.4">
      <c r="A455" s="67" t="s">
        <v>19</v>
      </c>
      <c r="B455" s="69">
        <v>21.765999999999998</v>
      </c>
      <c r="C455" s="66"/>
      <c r="D455" s="67" t="s">
        <v>19</v>
      </c>
      <c r="E455" s="69">
        <v>20.228000000000002</v>
      </c>
      <c r="F455" s="66"/>
      <c r="G455" s="67" t="s">
        <v>19</v>
      </c>
      <c r="H455" s="1"/>
      <c r="I455" s="67" t="s">
        <v>252</v>
      </c>
      <c r="J455" s="70"/>
    </row>
    <row r="456" spans="1:10" x14ac:dyDescent="0.4">
      <c r="A456" s="67" t="s">
        <v>0</v>
      </c>
      <c r="B456" s="70">
        <v>0.89900000000000002</v>
      </c>
      <c r="C456" s="66"/>
      <c r="D456" s="67" t="s">
        <v>0</v>
      </c>
      <c r="E456" s="70">
        <v>0.89900000000000002</v>
      </c>
      <c r="F456" s="66"/>
      <c r="G456" s="67" t="s">
        <v>0</v>
      </c>
      <c r="H456" s="70">
        <v>0.89900000000000002</v>
      </c>
      <c r="I456" s="66"/>
      <c r="J456" s="66"/>
    </row>
    <row r="457" spans="1:10" x14ac:dyDescent="0.4">
      <c r="A457" s="71" t="s">
        <v>1</v>
      </c>
      <c r="B457" s="1">
        <v>3.9710000000000001</v>
      </c>
      <c r="C457" s="66"/>
      <c r="D457" s="71" t="s">
        <v>1</v>
      </c>
      <c r="E457" s="1">
        <v>3.9710000000000001</v>
      </c>
      <c r="F457" s="66"/>
      <c r="G457" s="71" t="s">
        <v>1</v>
      </c>
      <c r="H457" s="1">
        <v>3.9710000000000001</v>
      </c>
      <c r="J457" s="66"/>
    </row>
    <row r="459" spans="1:10" x14ac:dyDescent="0.4">
      <c r="A459" s="67" t="s">
        <v>49</v>
      </c>
      <c r="B459" s="68" t="s">
        <v>221</v>
      </c>
      <c r="C459" s="66"/>
      <c r="D459" s="67" t="s">
        <v>174</v>
      </c>
      <c r="E459" s="68" t="s">
        <v>221</v>
      </c>
      <c r="F459" s="66"/>
      <c r="G459" s="67" t="s">
        <v>172</v>
      </c>
      <c r="H459" s="68" t="s">
        <v>221</v>
      </c>
      <c r="I459" s="66"/>
      <c r="J459" s="66"/>
    </row>
    <row r="460" spans="1:10" x14ac:dyDescent="0.4">
      <c r="A460" s="67" t="s">
        <v>11</v>
      </c>
      <c r="B460" s="51"/>
      <c r="C460" s="66"/>
      <c r="D460" s="67" t="s">
        <v>11</v>
      </c>
      <c r="E460" s="51">
        <v>-12.500299999999999</v>
      </c>
      <c r="F460" s="66"/>
      <c r="G460" s="67" t="s">
        <v>11</v>
      </c>
      <c r="H460" s="51"/>
      <c r="I460" s="67" t="s">
        <v>2</v>
      </c>
      <c r="J460" s="70"/>
    </row>
    <row r="461" spans="1:10" x14ac:dyDescent="0.4">
      <c r="A461" s="67" t="s">
        <v>19</v>
      </c>
      <c r="B461" s="69"/>
      <c r="C461" s="66"/>
      <c r="D461" s="67" t="s">
        <v>19</v>
      </c>
      <c r="E461" s="69">
        <v>17.754999999999999</v>
      </c>
      <c r="F461" s="66"/>
      <c r="G461" s="67" t="s">
        <v>19</v>
      </c>
      <c r="H461" s="1"/>
      <c r="I461" s="67" t="s">
        <v>252</v>
      </c>
      <c r="J461" s="70"/>
    </row>
    <row r="462" spans="1:10" x14ac:dyDescent="0.4">
      <c r="A462" s="67" t="s">
        <v>0</v>
      </c>
      <c r="B462" s="70">
        <v>1.272</v>
      </c>
      <c r="C462" s="66"/>
      <c r="D462" s="67" t="s">
        <v>0</v>
      </c>
      <c r="E462" s="70">
        <v>1.272</v>
      </c>
      <c r="F462" s="66"/>
      <c r="G462" s="67" t="s">
        <v>0</v>
      </c>
      <c r="H462" s="70">
        <v>1.272</v>
      </c>
      <c r="I462" s="66"/>
      <c r="J462" s="66"/>
    </row>
    <row r="463" spans="1:10" x14ac:dyDescent="0.4">
      <c r="A463" s="71" t="s">
        <v>1</v>
      </c>
      <c r="B463" s="1">
        <v>4.274</v>
      </c>
      <c r="C463" s="66"/>
      <c r="D463" s="71" t="s">
        <v>1</v>
      </c>
      <c r="E463" s="1">
        <v>4.274</v>
      </c>
      <c r="F463" s="66"/>
      <c r="G463" s="71" t="s">
        <v>1</v>
      </c>
      <c r="H463" s="1">
        <v>4.274</v>
      </c>
      <c r="J463" s="66"/>
    </row>
    <row r="465" spans="1:10" x14ac:dyDescent="0.4">
      <c r="A465" s="67" t="s">
        <v>49</v>
      </c>
      <c r="B465" s="68" t="s">
        <v>240</v>
      </c>
      <c r="C465" s="66"/>
      <c r="D465" s="67" t="s">
        <v>174</v>
      </c>
      <c r="E465" s="68" t="s">
        <v>240</v>
      </c>
      <c r="F465" s="66"/>
      <c r="G465" s="67" t="s">
        <v>172</v>
      </c>
      <c r="H465" s="68" t="s">
        <v>240</v>
      </c>
      <c r="I465" s="66"/>
      <c r="J465" s="66"/>
    </row>
    <row r="466" spans="1:10" x14ac:dyDescent="0.4">
      <c r="A466" s="67" t="s">
        <v>11</v>
      </c>
      <c r="B466" s="51">
        <v>-13.990600000000001</v>
      </c>
      <c r="C466" s="66"/>
      <c r="D466" s="67" t="s">
        <v>11</v>
      </c>
      <c r="E466" s="51">
        <v>-13.722099999999999</v>
      </c>
      <c r="F466" s="66"/>
      <c r="G466" s="67" t="s">
        <v>11</v>
      </c>
      <c r="H466" s="51"/>
      <c r="I466" s="67" t="s">
        <v>2</v>
      </c>
      <c r="J466" s="70"/>
    </row>
    <row r="467" spans="1:10" x14ac:dyDescent="0.4">
      <c r="A467" s="67" t="s">
        <v>19</v>
      </c>
      <c r="B467" s="69">
        <v>27.449000000000002</v>
      </c>
      <c r="C467" s="66"/>
      <c r="D467" s="67" t="s">
        <v>19</v>
      </c>
      <c r="E467" s="69">
        <v>16.484000000000002</v>
      </c>
      <c r="F467" s="66"/>
      <c r="G467" s="67" t="s">
        <v>19</v>
      </c>
      <c r="H467" s="1"/>
      <c r="I467" s="67" t="s">
        <v>252</v>
      </c>
      <c r="J467" s="70"/>
    </row>
    <row r="468" spans="1:10" x14ac:dyDescent="0.4">
      <c r="A468" s="67" t="s">
        <v>0</v>
      </c>
      <c r="B468" s="70"/>
      <c r="C468" s="66"/>
      <c r="D468" s="67" t="s">
        <v>0</v>
      </c>
      <c r="E468" s="70"/>
      <c r="F468" s="66"/>
      <c r="G468" s="67" t="s">
        <v>0</v>
      </c>
      <c r="H468" s="70"/>
      <c r="I468" s="66"/>
      <c r="J468" s="66"/>
    </row>
    <row r="469" spans="1:10" x14ac:dyDescent="0.4">
      <c r="A469" s="71" t="s">
        <v>1</v>
      </c>
      <c r="B469" s="1"/>
      <c r="C469" s="66"/>
      <c r="D469" s="71" t="s">
        <v>1</v>
      </c>
      <c r="E469" s="1"/>
      <c r="F469" s="66"/>
      <c r="G469" s="71" t="s">
        <v>1</v>
      </c>
      <c r="H469" s="1"/>
      <c r="J469" s="66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fit_4NN_FCC</vt:lpstr>
      <vt:lpstr>fit_4NN_BCC</vt:lpstr>
      <vt:lpstr>fit_4NN_HCP</vt:lpstr>
      <vt:lpstr>table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manabu inukai</dc:creator>
  <cp:lastModifiedBy>manabu inukai</cp:lastModifiedBy>
  <dcterms:created xsi:type="dcterms:W3CDTF">2024-11-14T07:11:18Z</dcterms:created>
  <dcterms:modified xsi:type="dcterms:W3CDTF">2024-11-26T04:14:34Z</dcterms:modified>
</cp:coreProperties>
</file>