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Rose_function_old_code\"/>
    </mc:Choice>
  </mc:AlternateContent>
  <xr:revisionPtr revIDLastSave="0" documentId="13_ncr:1_{E94909AA-4446-4AE7-A017-E18C2CB1E7E7}" xr6:coauthVersionLast="47" xr6:coauthVersionMax="47" xr10:uidLastSave="{00000000-0000-0000-0000-000000000000}"/>
  <bookViews>
    <workbookView xWindow="1140" yWindow="120" windowWidth="19545" windowHeight="15420" firstSheet="1" activeTab="7" xr2:uid="{B1CE91EC-0DE3-4F38-BC70-60547E21D489}"/>
  </bookViews>
  <sheets>
    <sheet name="fit_2NN_FCC" sheetId="11" r:id="rId1"/>
    <sheet name="fit_2NN_BCC" sheetId="10" r:id="rId2"/>
    <sheet name="fit_2NN_HCP" sheetId="5" r:id="rId3"/>
    <sheet name="table" sheetId="3" r:id="rId4"/>
    <sheet name="Data" sheetId="12" r:id="rId5"/>
    <sheet name="FCC" sheetId="13" r:id="rId6"/>
    <sheet name="BCC" sheetId="14" r:id="rId7"/>
    <sheet name="HCP" sheetId="15" r:id="rId8"/>
  </sheets>
  <definedNames>
    <definedName name="solver_adj" localSheetId="1" hidden="1">fit_2NN_BCC!$O$5:$O$7</definedName>
    <definedName name="solver_adj" localSheetId="0" hidden="1">fit_2NN_FCC!$O$5:$O$7</definedName>
    <definedName name="solver_adj" localSheetId="2" hidden="1">fit_2NN_HCP!$O$5:$O$7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fit_2NN_BCC!$O$4</definedName>
    <definedName name="solver_lhs1" localSheetId="0" hidden="1">fit_2NN_FCC!$O$4</definedName>
    <definedName name="solver_lhs1" localSheetId="2" hidden="1">fit_2NN_HCP!$O$4</definedName>
    <definedName name="solver_lhs2" localSheetId="1" hidden="1">fit_2NN_BCC!$O$6</definedName>
    <definedName name="solver_lhs2" localSheetId="0" hidden="1">fit_2NN_FCC!$O$6</definedName>
    <definedName name="solver_lhs2" localSheetId="2" hidden="1">fit_2NN_HCP!$O$6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fit_2NN_BCC!$P$19</definedName>
    <definedName name="solver_opt" localSheetId="0" hidden="1">fit_2NN_FCC!$P$19</definedName>
    <definedName name="solver_opt" localSheetId="2" hidden="1">fit_2NN_HCP!$P$19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27" i="12" l="1"/>
  <c r="H330" i="12"/>
  <c r="H96" i="12"/>
  <c r="H90" i="12"/>
  <c r="H42" i="12"/>
  <c r="E32" i="12"/>
  <c r="X5" i="5"/>
  <c r="W5" i="5"/>
  <c r="X5" i="11"/>
  <c r="W5" i="11"/>
  <c r="X5" i="10"/>
  <c r="W5" i="10"/>
  <c r="X9" i="10"/>
  <c r="W9" i="10"/>
  <c r="X9" i="11" l="1"/>
  <c r="W9" i="11"/>
  <c r="X9" i="5"/>
  <c r="W9" i="5"/>
  <c r="L7" i="5"/>
  <c r="L5" i="5"/>
  <c r="L4" i="5"/>
  <c r="L7" i="10"/>
  <c r="L5" i="10"/>
  <c r="L4" i="10"/>
  <c r="L7" i="11"/>
  <c r="L5" i="11"/>
  <c r="L4" i="11"/>
  <c r="O4" i="5" l="1"/>
  <c r="L6" i="5" l="1"/>
  <c r="M19" i="5"/>
  <c r="O4" i="10"/>
  <c r="L6" i="10" s="1"/>
  <c r="O4" i="11"/>
  <c r="L6" i="11" s="1"/>
  <c r="O9" i="5" l="1"/>
  <c r="O10" i="5" s="1"/>
  <c r="E5" i="5" s="1"/>
  <c r="O9" i="11"/>
  <c r="O10" i="11" s="1"/>
  <c r="E5" i="11" s="1"/>
  <c r="H462" i="11" s="1"/>
  <c r="I462" i="11" s="1"/>
  <c r="O9" i="10"/>
  <c r="O10" i="10" s="1"/>
  <c r="E5" i="10" s="1"/>
  <c r="H462" i="10" s="1"/>
  <c r="I462" i="10" s="1"/>
  <c r="H11" i="5"/>
  <c r="H13" i="5" s="1"/>
  <c r="G3" i="5"/>
  <c r="B11" i="5"/>
  <c r="H469" i="11"/>
  <c r="I469" i="11" s="1"/>
  <c r="E469" i="11"/>
  <c r="H468" i="11"/>
  <c r="I468" i="11" s="1"/>
  <c r="E468" i="11"/>
  <c r="H467" i="11"/>
  <c r="I467" i="11" s="1"/>
  <c r="E467" i="11"/>
  <c r="H466" i="11"/>
  <c r="I466" i="11" s="1"/>
  <c r="E466" i="11"/>
  <c r="H465" i="11"/>
  <c r="I465" i="11" s="1"/>
  <c r="E465" i="11"/>
  <c r="H464" i="11"/>
  <c r="I464" i="11" s="1"/>
  <c r="E464" i="11"/>
  <c r="H463" i="11"/>
  <c r="I463" i="11" s="1"/>
  <c r="E463" i="11"/>
  <c r="R29" i="11"/>
  <c r="Y27" i="11"/>
  <c r="W25" i="11"/>
  <c r="W30" i="11" s="1"/>
  <c r="E23" i="11"/>
  <c r="T21" i="11"/>
  <c r="E12" i="11"/>
  <c r="B14" i="11" s="1"/>
  <c r="B12" i="11"/>
  <c r="B11" i="11"/>
  <c r="E11" i="11" s="1"/>
  <c r="AA9" i="11"/>
  <c r="Z9" i="11"/>
  <c r="T9" i="11"/>
  <c r="L9" i="11"/>
  <c r="E8" i="11"/>
  <c r="S9" i="11"/>
  <c r="AA5" i="11"/>
  <c r="Z5" i="11"/>
  <c r="V5" i="11"/>
  <c r="U5" i="11"/>
  <c r="T5" i="11"/>
  <c r="S5" i="11"/>
  <c r="O3" i="11"/>
  <c r="N3" i="11"/>
  <c r="K3" i="11"/>
  <c r="E3" i="11"/>
  <c r="W24" i="11" s="1"/>
  <c r="D3" i="11"/>
  <c r="V24" i="11" s="1"/>
  <c r="H469" i="10"/>
  <c r="I469" i="10" s="1"/>
  <c r="E469" i="10"/>
  <c r="H468" i="10"/>
  <c r="I468" i="10" s="1"/>
  <c r="E468" i="10"/>
  <c r="H467" i="10"/>
  <c r="I467" i="10" s="1"/>
  <c r="E467" i="10"/>
  <c r="H466" i="10"/>
  <c r="I466" i="10" s="1"/>
  <c r="E466" i="10"/>
  <c r="H465" i="10"/>
  <c r="I465" i="10" s="1"/>
  <c r="E465" i="10"/>
  <c r="H464" i="10"/>
  <c r="I464" i="10" s="1"/>
  <c r="E464" i="10"/>
  <c r="H463" i="10"/>
  <c r="I463" i="10" s="1"/>
  <c r="E463" i="10"/>
  <c r="R29" i="10"/>
  <c r="Y27" i="10"/>
  <c r="W25" i="10"/>
  <c r="V24" i="10"/>
  <c r="E12" i="10"/>
  <c r="B12" i="10"/>
  <c r="B11" i="10"/>
  <c r="AA9" i="10"/>
  <c r="Z9" i="10"/>
  <c r="T9" i="10"/>
  <c r="L9" i="10"/>
  <c r="E8" i="10"/>
  <c r="AA5" i="10"/>
  <c r="Z5" i="10"/>
  <c r="V5" i="10"/>
  <c r="U5" i="10"/>
  <c r="T5" i="10"/>
  <c r="S5" i="10"/>
  <c r="N3" i="10"/>
  <c r="L3" i="10"/>
  <c r="O3" i="10" s="1"/>
  <c r="K3" i="10"/>
  <c r="E3" i="10"/>
  <c r="W24" i="10" s="1"/>
  <c r="D3" i="10"/>
  <c r="AD4" i="3"/>
  <c r="H26" i="11" l="1"/>
  <c r="I26" i="11" s="1"/>
  <c r="E21" i="10"/>
  <c r="H28" i="10"/>
  <c r="I28" i="10" s="1"/>
  <c r="H29" i="10"/>
  <c r="I29" i="10" s="1"/>
  <c r="E37" i="10"/>
  <c r="E38" i="10"/>
  <c r="H45" i="10"/>
  <c r="I45" i="10" s="1"/>
  <c r="E46" i="10"/>
  <c r="E48" i="10"/>
  <c r="E56" i="10"/>
  <c r="H56" i="10"/>
  <c r="I56" i="10" s="1"/>
  <c r="H63" i="10"/>
  <c r="I63" i="10" s="1"/>
  <c r="E64" i="10"/>
  <c r="E71" i="10"/>
  <c r="H71" i="10"/>
  <c r="I71" i="10" s="1"/>
  <c r="H73" i="10"/>
  <c r="I73" i="10" s="1"/>
  <c r="E80" i="10"/>
  <c r="H21" i="10"/>
  <c r="I21" i="10" s="1"/>
  <c r="H24" i="10"/>
  <c r="I24" i="10" s="1"/>
  <c r="E81" i="10"/>
  <c r="H81" i="10"/>
  <c r="I81" i="10" s="1"/>
  <c r="E88" i="10"/>
  <c r="E28" i="10"/>
  <c r="H89" i="10"/>
  <c r="I89" i="10" s="1"/>
  <c r="H92" i="10"/>
  <c r="I92" i="10" s="1"/>
  <c r="H32" i="10"/>
  <c r="I32" i="10" s="1"/>
  <c r="E96" i="10"/>
  <c r="E36" i="10"/>
  <c r="H36" i="10"/>
  <c r="I36" i="10" s="1"/>
  <c r="E100" i="10"/>
  <c r="E43" i="10"/>
  <c r="E101" i="10"/>
  <c r="E45" i="10"/>
  <c r="E107" i="10"/>
  <c r="H107" i="10"/>
  <c r="I107" i="10" s="1"/>
  <c r="E113" i="10"/>
  <c r="E22" i="10"/>
  <c r="E53" i="10"/>
  <c r="E23" i="10"/>
  <c r="H54" i="10"/>
  <c r="I54" i="10" s="1"/>
  <c r="E114" i="10"/>
  <c r="H119" i="10"/>
  <c r="I119" i="10" s="1"/>
  <c r="H58" i="10"/>
  <c r="I58" i="10" s="1"/>
  <c r="E63" i="10"/>
  <c r="E120" i="10"/>
  <c r="E126" i="10"/>
  <c r="E65" i="10"/>
  <c r="E30" i="10"/>
  <c r="H66" i="10"/>
  <c r="I66" i="10" s="1"/>
  <c r="H126" i="10"/>
  <c r="I126" i="10" s="1"/>
  <c r="H38" i="10"/>
  <c r="I38" i="10" s="1"/>
  <c r="H132" i="10"/>
  <c r="I132" i="10" s="1"/>
  <c r="E132" i="10"/>
  <c r="E20" i="10"/>
  <c r="H74" i="10"/>
  <c r="I74" i="10" s="1"/>
  <c r="H20" i="10"/>
  <c r="I20" i="10" s="1"/>
  <c r="H42" i="10"/>
  <c r="I42" i="10" s="1"/>
  <c r="E78" i="10"/>
  <c r="E138" i="10"/>
  <c r="H144" i="10"/>
  <c r="I144" i="10" s="1"/>
  <c r="H138" i="10"/>
  <c r="I138" i="10" s="1"/>
  <c r="E26" i="10"/>
  <c r="E51" i="10"/>
  <c r="E86" i="10"/>
  <c r="H26" i="10"/>
  <c r="I26" i="10" s="1"/>
  <c r="H51" i="10"/>
  <c r="I51" i="10" s="1"/>
  <c r="H87" i="10"/>
  <c r="I87" i="10" s="1"/>
  <c r="E145" i="10"/>
  <c r="H151" i="10"/>
  <c r="I151" i="10" s="1"/>
  <c r="E151" i="10"/>
  <c r="E33" i="10"/>
  <c r="E59" i="10"/>
  <c r="H93" i="10"/>
  <c r="I93" i="10" s="1"/>
  <c r="H35" i="10"/>
  <c r="I35" i="10" s="1"/>
  <c r="H62" i="10"/>
  <c r="I62" i="10" s="1"/>
  <c r="H94" i="10"/>
  <c r="I94" i="10" s="1"/>
  <c r="H156" i="10"/>
  <c r="I156" i="10" s="1"/>
  <c r="E163" i="10"/>
  <c r="E157" i="10"/>
  <c r="H43" i="10"/>
  <c r="I43" i="10" s="1"/>
  <c r="H69" i="10"/>
  <c r="I69" i="10" s="1"/>
  <c r="H101" i="10"/>
  <c r="I101" i="10" s="1"/>
  <c r="H44" i="10"/>
  <c r="I44" i="10" s="1"/>
  <c r="E70" i="10"/>
  <c r="H103" i="10"/>
  <c r="I103" i="10" s="1"/>
  <c r="H163" i="10"/>
  <c r="I163" i="10" s="1"/>
  <c r="H108" i="10"/>
  <c r="I108" i="10" s="1"/>
  <c r="H167" i="10"/>
  <c r="I167" i="10" s="1"/>
  <c r="E52" i="10"/>
  <c r="H76" i="10"/>
  <c r="I76" i="10" s="1"/>
  <c r="E32" i="10"/>
  <c r="H52" i="10"/>
  <c r="I52" i="10" s="1"/>
  <c r="H77" i="10"/>
  <c r="I77" i="10" s="1"/>
  <c r="H109" i="10"/>
  <c r="I109" i="10" s="1"/>
  <c r="H168" i="10"/>
  <c r="I168" i="10" s="1"/>
  <c r="H114" i="10"/>
  <c r="I114" i="10" s="1"/>
  <c r="E174" i="10"/>
  <c r="E39" i="10"/>
  <c r="H60" i="10"/>
  <c r="I60" i="10" s="1"/>
  <c r="H83" i="10"/>
  <c r="I83" i="10" s="1"/>
  <c r="E25" i="10"/>
  <c r="E42" i="10"/>
  <c r="H61" i="10"/>
  <c r="I61" i="10" s="1"/>
  <c r="E85" i="10"/>
  <c r="E116" i="10"/>
  <c r="E175" i="10"/>
  <c r="E121" i="10"/>
  <c r="H180" i="10"/>
  <c r="I180" i="10" s="1"/>
  <c r="E31" i="10"/>
  <c r="H67" i="10"/>
  <c r="I67" i="10" s="1"/>
  <c r="E90" i="10"/>
  <c r="H31" i="10"/>
  <c r="I31" i="10" s="1"/>
  <c r="E50" i="10"/>
  <c r="H68" i="10"/>
  <c r="I68" i="10" s="1"/>
  <c r="E92" i="10"/>
  <c r="E123" i="10"/>
  <c r="E182" i="10"/>
  <c r="H97" i="10"/>
  <c r="I97" i="10" s="1"/>
  <c r="H127" i="10"/>
  <c r="I127" i="10" s="1"/>
  <c r="H186" i="10"/>
  <c r="I186" i="10" s="1"/>
  <c r="E27" i="10"/>
  <c r="H39" i="10"/>
  <c r="I39" i="10" s="1"/>
  <c r="H57" i="10"/>
  <c r="I57" i="10" s="1"/>
  <c r="E75" i="10"/>
  <c r="H27" i="10"/>
  <c r="I27" i="10" s="1"/>
  <c r="E41" i="10"/>
  <c r="E58" i="10"/>
  <c r="E76" i="10"/>
  <c r="H98" i="10"/>
  <c r="I98" i="10" s="1"/>
  <c r="H129" i="10"/>
  <c r="I129" i="10" s="1"/>
  <c r="E187" i="10"/>
  <c r="E105" i="10"/>
  <c r="E133" i="10"/>
  <c r="H192" i="10"/>
  <c r="I192" i="10" s="1"/>
  <c r="E49" i="10"/>
  <c r="E82" i="10"/>
  <c r="H23" i="10"/>
  <c r="I23" i="10" s="1"/>
  <c r="H34" i="10"/>
  <c r="I34" i="10" s="1"/>
  <c r="H49" i="10"/>
  <c r="I49" i="10" s="1"/>
  <c r="H64" i="10"/>
  <c r="I64" i="10" s="1"/>
  <c r="H82" i="10"/>
  <c r="I82" i="10" s="1"/>
  <c r="E106" i="10"/>
  <c r="H135" i="10"/>
  <c r="I135" i="10" s="1"/>
  <c r="E193" i="10"/>
  <c r="E139" i="10"/>
  <c r="E199" i="10"/>
  <c r="E40" i="10"/>
  <c r="H55" i="10"/>
  <c r="I55" i="10" s="1"/>
  <c r="H70" i="10"/>
  <c r="I70" i="10" s="1"/>
  <c r="H88" i="10"/>
  <c r="I88" i="10" s="1"/>
  <c r="E112" i="10"/>
  <c r="H141" i="10"/>
  <c r="I141" i="10" s="1"/>
  <c r="E200" i="10"/>
  <c r="E118" i="10"/>
  <c r="E147" i="10"/>
  <c r="H205" i="10"/>
  <c r="I205" i="10" s="1"/>
  <c r="E24" i="10"/>
  <c r="H33" i="10"/>
  <c r="I33" i="10" s="1"/>
  <c r="H47" i="10"/>
  <c r="I47" i="10" s="1"/>
  <c r="E62" i="10"/>
  <c r="E77" i="10"/>
  <c r="E95" i="10"/>
  <c r="H118" i="10"/>
  <c r="I118" i="10" s="1"/>
  <c r="E148" i="10"/>
  <c r="E206" i="10"/>
  <c r="H124" i="10"/>
  <c r="I124" i="10" s="1"/>
  <c r="E153" i="10"/>
  <c r="E212" i="10"/>
  <c r="H19" i="10"/>
  <c r="I19" i="10" s="1"/>
  <c r="E29" i="10"/>
  <c r="H40" i="10"/>
  <c r="I40" i="10" s="1"/>
  <c r="E54" i="10"/>
  <c r="E68" i="10"/>
  <c r="E83" i="10"/>
  <c r="E102" i="10"/>
  <c r="E125" i="10"/>
  <c r="H153" i="10"/>
  <c r="I153" i="10" s="1"/>
  <c r="H212" i="10"/>
  <c r="I212" i="10" s="1"/>
  <c r="H157" i="10"/>
  <c r="I157" i="10" s="1"/>
  <c r="H217" i="10"/>
  <c r="I217" i="10" s="1"/>
  <c r="H25" i="10"/>
  <c r="I25" i="10" s="1"/>
  <c r="E35" i="10"/>
  <c r="H46" i="10"/>
  <c r="I46" i="10" s="1"/>
  <c r="H59" i="10"/>
  <c r="I59" i="10" s="1"/>
  <c r="E74" i="10"/>
  <c r="E89" i="10"/>
  <c r="E108" i="10"/>
  <c r="H130" i="10"/>
  <c r="I130" i="10" s="1"/>
  <c r="E159" i="10"/>
  <c r="E218" i="10"/>
  <c r="E136" i="10"/>
  <c r="E165" i="10"/>
  <c r="H223" i="10"/>
  <c r="I223" i="10" s="1"/>
  <c r="H22" i="10"/>
  <c r="I22" i="10" s="1"/>
  <c r="H30" i="10"/>
  <c r="I30" i="10" s="1"/>
  <c r="H41" i="10"/>
  <c r="I41" i="10" s="1"/>
  <c r="H53" i="10"/>
  <c r="I53" i="10" s="1"/>
  <c r="H65" i="10"/>
  <c r="I65" i="10" s="1"/>
  <c r="H80" i="10"/>
  <c r="I80" i="10" s="1"/>
  <c r="H95" i="10"/>
  <c r="I95" i="10" s="1"/>
  <c r="E115" i="10"/>
  <c r="H136" i="10"/>
  <c r="I136" i="10" s="1"/>
  <c r="H165" i="10"/>
  <c r="I165" i="10" s="1"/>
  <c r="E224" i="10"/>
  <c r="H142" i="10"/>
  <c r="I142" i="10" s="1"/>
  <c r="E169" i="10"/>
  <c r="H229" i="10"/>
  <c r="I229" i="10" s="1"/>
  <c r="E19" i="10"/>
  <c r="H37" i="10"/>
  <c r="I37" i="10" s="1"/>
  <c r="H48" i="10"/>
  <c r="I48" i="10" s="1"/>
  <c r="E60" i="10"/>
  <c r="H72" i="10"/>
  <c r="I72" i="10" s="1"/>
  <c r="H86" i="10"/>
  <c r="I86" i="10" s="1"/>
  <c r="H102" i="10"/>
  <c r="I102" i="10" s="1"/>
  <c r="H121" i="10"/>
  <c r="I121" i="10" s="1"/>
  <c r="E143" i="10"/>
  <c r="E171" i="10"/>
  <c r="E230" i="10"/>
  <c r="H149" i="10"/>
  <c r="I149" i="10" s="1"/>
  <c r="E176" i="10"/>
  <c r="H234" i="10"/>
  <c r="I234" i="10" s="1"/>
  <c r="E34" i="10"/>
  <c r="E44" i="10"/>
  <c r="E55" i="10"/>
  <c r="E66" i="10"/>
  <c r="E79" i="10"/>
  <c r="E93" i="10"/>
  <c r="E109" i="10"/>
  <c r="H128" i="10"/>
  <c r="I128" i="10" s="1"/>
  <c r="H150" i="10"/>
  <c r="I150" i="10" s="1"/>
  <c r="H177" i="10"/>
  <c r="I177" i="10" s="1"/>
  <c r="E235" i="10"/>
  <c r="H182" i="10"/>
  <c r="I182" i="10" s="1"/>
  <c r="E240" i="10"/>
  <c r="H50" i="10"/>
  <c r="I50" i="10" s="1"/>
  <c r="E61" i="10"/>
  <c r="E72" i="10"/>
  <c r="H84" i="10"/>
  <c r="I84" i="10" s="1"/>
  <c r="E99" i="10"/>
  <c r="H115" i="10"/>
  <c r="I115" i="10" s="1"/>
  <c r="H133" i="10"/>
  <c r="I133" i="10" s="1"/>
  <c r="H155" i="10"/>
  <c r="I155" i="10" s="1"/>
  <c r="H183" i="10"/>
  <c r="I183" i="10" s="1"/>
  <c r="H240" i="10"/>
  <c r="I240" i="10" s="1"/>
  <c r="E160" i="10"/>
  <c r="H188" i="10"/>
  <c r="I188" i="10" s="1"/>
  <c r="E246" i="10"/>
  <c r="E47" i="10"/>
  <c r="E57" i="10"/>
  <c r="E67" i="10"/>
  <c r="H78" i="10"/>
  <c r="I78" i="10" s="1"/>
  <c r="H91" i="10"/>
  <c r="I91" i="10" s="1"/>
  <c r="H106" i="10"/>
  <c r="I106" i="10" s="1"/>
  <c r="E122" i="10"/>
  <c r="E140" i="10"/>
  <c r="H162" i="10"/>
  <c r="I162" i="10" s="1"/>
  <c r="E189" i="10"/>
  <c r="H246" i="10"/>
  <c r="I246" i="10" s="1"/>
  <c r="E195" i="10"/>
  <c r="H251" i="10"/>
  <c r="I251" i="10" s="1"/>
  <c r="E73" i="10"/>
  <c r="E84" i="10"/>
  <c r="H96" i="10"/>
  <c r="I96" i="10" s="1"/>
  <c r="H112" i="10"/>
  <c r="I112" i="10" s="1"/>
  <c r="E128" i="10"/>
  <c r="H145" i="10"/>
  <c r="I145" i="10" s="1"/>
  <c r="E166" i="10"/>
  <c r="H195" i="10"/>
  <c r="I195" i="10" s="1"/>
  <c r="E252" i="10"/>
  <c r="H171" i="10"/>
  <c r="I171" i="10" s="1"/>
  <c r="H201" i="10"/>
  <c r="I201" i="10" s="1"/>
  <c r="E257" i="10"/>
  <c r="E69" i="10"/>
  <c r="H79" i="10"/>
  <c r="I79" i="10" s="1"/>
  <c r="E91" i="10"/>
  <c r="H104" i="10"/>
  <c r="I104" i="10" s="1"/>
  <c r="E119" i="10"/>
  <c r="E134" i="10"/>
  <c r="E152" i="10"/>
  <c r="E172" i="10"/>
  <c r="H204" i="10"/>
  <c r="I204" i="10" s="1"/>
  <c r="H257" i="10"/>
  <c r="I257" i="10" s="1"/>
  <c r="E178" i="10"/>
  <c r="H206" i="10"/>
  <c r="I206" i="10" s="1"/>
  <c r="E263" i="10"/>
  <c r="H75" i="10"/>
  <c r="I75" i="10" s="1"/>
  <c r="H85" i="10"/>
  <c r="I85" i="10" s="1"/>
  <c r="E97" i="10"/>
  <c r="H111" i="10"/>
  <c r="I111" i="10" s="1"/>
  <c r="H125" i="10"/>
  <c r="I125" i="10" s="1"/>
  <c r="H140" i="10"/>
  <c r="I140" i="10" s="1"/>
  <c r="E158" i="10"/>
  <c r="E179" i="10"/>
  <c r="H210" i="10"/>
  <c r="I210" i="10" s="1"/>
  <c r="E264" i="10"/>
  <c r="E213" i="10"/>
  <c r="H269" i="10"/>
  <c r="I269" i="10" s="1"/>
  <c r="E104" i="10"/>
  <c r="H116" i="10"/>
  <c r="I116" i="10" s="1"/>
  <c r="H131" i="10"/>
  <c r="I131" i="10" s="1"/>
  <c r="H146" i="10"/>
  <c r="I146" i="10" s="1"/>
  <c r="H164" i="10"/>
  <c r="I164" i="10" s="1"/>
  <c r="H184" i="10"/>
  <c r="I184" i="10" s="1"/>
  <c r="H216" i="10"/>
  <c r="I216" i="10" s="1"/>
  <c r="E270" i="10"/>
  <c r="E190" i="10"/>
  <c r="H218" i="10"/>
  <c r="I218" i="10" s="1"/>
  <c r="E275" i="10"/>
  <c r="E87" i="10"/>
  <c r="E98" i="10"/>
  <c r="E110" i="10"/>
  <c r="H123" i="10"/>
  <c r="I123" i="10" s="1"/>
  <c r="H137" i="10"/>
  <c r="I137" i="10" s="1"/>
  <c r="H152" i="10"/>
  <c r="I152" i="10" s="1"/>
  <c r="H170" i="10"/>
  <c r="I170" i="10" s="1"/>
  <c r="E192" i="10"/>
  <c r="E223" i="10"/>
  <c r="H275" i="10"/>
  <c r="I275" i="10" s="1"/>
  <c r="H196" i="10"/>
  <c r="I196" i="10" s="1"/>
  <c r="H224" i="10"/>
  <c r="I224" i="10" s="1"/>
  <c r="H280" i="10"/>
  <c r="I280" i="10" s="1"/>
  <c r="E94" i="10"/>
  <c r="H105" i="10"/>
  <c r="I105" i="10" s="1"/>
  <c r="E117" i="10"/>
  <c r="E130" i="10"/>
  <c r="E144" i="10"/>
  <c r="H158" i="10"/>
  <c r="I158" i="10" s="1"/>
  <c r="E177" i="10"/>
  <c r="H198" i="10"/>
  <c r="I198" i="10" s="1"/>
  <c r="E229" i="10"/>
  <c r="E281" i="10"/>
  <c r="E286" i="10"/>
  <c r="H99" i="10"/>
  <c r="I99" i="10" s="1"/>
  <c r="E111" i="10"/>
  <c r="H122" i="10"/>
  <c r="I122" i="10" s="1"/>
  <c r="H134" i="10"/>
  <c r="I134" i="10" s="1"/>
  <c r="E149" i="10"/>
  <c r="E164" i="10"/>
  <c r="H181" i="10"/>
  <c r="I181" i="10" s="1"/>
  <c r="E203" i="10"/>
  <c r="E232" i="10"/>
  <c r="E287" i="10"/>
  <c r="H207" i="10"/>
  <c r="I207" i="10" s="1"/>
  <c r="H236" i="10"/>
  <c r="I236" i="10" s="1"/>
  <c r="H292" i="10"/>
  <c r="I292" i="10" s="1"/>
  <c r="H117" i="10"/>
  <c r="I117" i="10" s="1"/>
  <c r="E129" i="10"/>
  <c r="E141" i="10"/>
  <c r="E155" i="10"/>
  <c r="E170" i="10"/>
  <c r="E188" i="10"/>
  <c r="H209" i="10"/>
  <c r="I209" i="10" s="1"/>
  <c r="E238" i="10"/>
  <c r="E293" i="10"/>
  <c r="H215" i="10"/>
  <c r="I215" i="10" s="1"/>
  <c r="E243" i="10"/>
  <c r="H298" i="10"/>
  <c r="I298" i="10" s="1"/>
  <c r="E103" i="10"/>
  <c r="H113" i="10"/>
  <c r="I113" i="10" s="1"/>
  <c r="E124" i="10"/>
  <c r="E135" i="10"/>
  <c r="H147" i="10"/>
  <c r="I147" i="10" s="1"/>
  <c r="H161" i="10"/>
  <c r="I161" i="10" s="1"/>
  <c r="H176" i="10"/>
  <c r="I176" i="10" s="1"/>
  <c r="H194" i="10"/>
  <c r="I194" i="10" s="1"/>
  <c r="E216" i="10"/>
  <c r="H243" i="10"/>
  <c r="I243" i="10" s="1"/>
  <c r="H299" i="10"/>
  <c r="I299" i="10" s="1"/>
  <c r="H200" i="10"/>
  <c r="I200" i="10" s="1"/>
  <c r="H221" i="10"/>
  <c r="I221" i="10" s="1"/>
  <c r="H249" i="10"/>
  <c r="I249" i="10" s="1"/>
  <c r="E304" i="10"/>
  <c r="H90" i="10"/>
  <c r="I90" i="10" s="1"/>
  <c r="H100" i="10"/>
  <c r="I100" i="10" s="1"/>
  <c r="H110" i="10"/>
  <c r="I110" i="10" s="1"/>
  <c r="H120" i="10"/>
  <c r="I120" i="10" s="1"/>
  <c r="E131" i="10"/>
  <c r="E142" i="10"/>
  <c r="E154" i="10"/>
  <c r="E168" i="10"/>
  <c r="E183" i="10"/>
  <c r="E201" i="10"/>
  <c r="E222" i="10"/>
  <c r="E250" i="10"/>
  <c r="H304" i="10"/>
  <c r="I304" i="10" s="1"/>
  <c r="H227" i="10"/>
  <c r="I227" i="10" s="1"/>
  <c r="E254" i="10"/>
  <c r="E310" i="10"/>
  <c r="E127" i="10"/>
  <c r="E137" i="10"/>
  <c r="H148" i="10"/>
  <c r="I148" i="10" s="1"/>
  <c r="H160" i="10"/>
  <c r="I160" i="10" s="1"/>
  <c r="H174" i="10"/>
  <c r="I174" i="10" s="1"/>
  <c r="H189" i="10"/>
  <c r="I189" i="10" s="1"/>
  <c r="E207" i="10"/>
  <c r="H228" i="10"/>
  <c r="I228" i="10" s="1"/>
  <c r="H255" i="10"/>
  <c r="I255" i="10" s="1"/>
  <c r="H310" i="10"/>
  <c r="I310" i="10" s="1"/>
  <c r="E233" i="10"/>
  <c r="H258" i="10"/>
  <c r="I258" i="10" s="1"/>
  <c r="H316" i="10"/>
  <c r="I316" i="10" s="1"/>
  <c r="H143" i="10"/>
  <c r="I143" i="10" s="1"/>
  <c r="H154" i="10"/>
  <c r="I154" i="10" s="1"/>
  <c r="H166" i="10"/>
  <c r="I166" i="10" s="1"/>
  <c r="E181" i="10"/>
  <c r="E196" i="10"/>
  <c r="H213" i="10"/>
  <c r="I213" i="10" s="1"/>
  <c r="E234" i="10"/>
  <c r="E261" i="10"/>
  <c r="H318" i="10"/>
  <c r="I318" i="10" s="1"/>
  <c r="H238" i="10"/>
  <c r="I238" i="10" s="1"/>
  <c r="E267" i="10"/>
  <c r="H322" i="10"/>
  <c r="I322" i="10" s="1"/>
  <c r="H139" i="10"/>
  <c r="I139" i="10" s="1"/>
  <c r="E150" i="10"/>
  <c r="E161" i="10"/>
  <c r="E173" i="10"/>
  <c r="H187" i="10"/>
  <c r="I187" i="10" s="1"/>
  <c r="E202" i="10"/>
  <c r="H219" i="10"/>
  <c r="I219" i="10" s="1"/>
  <c r="H239" i="10"/>
  <c r="I239" i="10" s="1"/>
  <c r="H267" i="10"/>
  <c r="I267" i="10" s="1"/>
  <c r="E325" i="10"/>
  <c r="E244" i="10"/>
  <c r="H272" i="10"/>
  <c r="I272" i="10" s="1"/>
  <c r="E329" i="10"/>
  <c r="E146" i="10"/>
  <c r="E156" i="10"/>
  <c r="E167" i="10"/>
  <c r="H179" i="10"/>
  <c r="I179" i="10" s="1"/>
  <c r="H193" i="10"/>
  <c r="I193" i="10" s="1"/>
  <c r="E208" i="10"/>
  <c r="H225" i="10"/>
  <c r="I225" i="10" s="1"/>
  <c r="H245" i="10"/>
  <c r="I245" i="10" s="1"/>
  <c r="E273" i="10"/>
  <c r="H330" i="10"/>
  <c r="I330" i="10" s="1"/>
  <c r="E276" i="10"/>
  <c r="H334" i="10"/>
  <c r="I334" i="10" s="1"/>
  <c r="E162" i="10"/>
  <c r="H172" i="10"/>
  <c r="I172" i="10" s="1"/>
  <c r="H185" i="10"/>
  <c r="I185" i="10" s="1"/>
  <c r="H199" i="10"/>
  <c r="I199" i="10" s="1"/>
  <c r="E214" i="10"/>
  <c r="H230" i="10"/>
  <c r="I230" i="10" s="1"/>
  <c r="E251" i="10"/>
  <c r="H278" i="10"/>
  <c r="I278" i="10" s="1"/>
  <c r="E336" i="10"/>
  <c r="H281" i="10"/>
  <c r="I281" i="10" s="1"/>
  <c r="E339" i="10"/>
  <c r="H178" i="10"/>
  <c r="I178" i="10" s="1"/>
  <c r="H190" i="10"/>
  <c r="I190" i="10" s="1"/>
  <c r="E205" i="10"/>
  <c r="E219" i="10"/>
  <c r="H235" i="10"/>
  <c r="I235" i="10" s="1"/>
  <c r="H256" i="10"/>
  <c r="I256" i="10" s="1"/>
  <c r="H283" i="10"/>
  <c r="I283" i="10" s="1"/>
  <c r="H342" i="10"/>
  <c r="I342" i="10" s="1"/>
  <c r="H261" i="10"/>
  <c r="I261" i="10" s="1"/>
  <c r="H289" i="10"/>
  <c r="I289" i="10" s="1"/>
  <c r="E347" i="10"/>
  <c r="H173" i="10"/>
  <c r="I173" i="10" s="1"/>
  <c r="E185" i="10"/>
  <c r="H197" i="10"/>
  <c r="I197" i="10" s="1"/>
  <c r="H211" i="10"/>
  <c r="I211" i="10" s="1"/>
  <c r="E225" i="10"/>
  <c r="H241" i="10"/>
  <c r="I241" i="10" s="1"/>
  <c r="H262" i="10"/>
  <c r="I262" i="10" s="1"/>
  <c r="E290" i="10"/>
  <c r="H349" i="10"/>
  <c r="I349" i="10" s="1"/>
  <c r="E268" i="10"/>
  <c r="H295" i="10"/>
  <c r="I295" i="10" s="1"/>
  <c r="E352" i="10"/>
  <c r="H159" i="10"/>
  <c r="I159" i="10" s="1"/>
  <c r="H169" i="10"/>
  <c r="I169" i="10" s="1"/>
  <c r="E180" i="10"/>
  <c r="E191" i="10"/>
  <c r="H203" i="10"/>
  <c r="I203" i="10" s="1"/>
  <c r="E217" i="10"/>
  <c r="E231" i="10"/>
  <c r="H247" i="10"/>
  <c r="I247" i="10" s="1"/>
  <c r="E269" i="10"/>
  <c r="E296" i="10"/>
  <c r="H354" i="10"/>
  <c r="I354" i="10" s="1"/>
  <c r="H301" i="10"/>
  <c r="I301" i="10" s="1"/>
  <c r="H359" i="10"/>
  <c r="I359" i="10" s="1"/>
  <c r="H175" i="10"/>
  <c r="I175" i="10" s="1"/>
  <c r="E186" i="10"/>
  <c r="E197" i="10"/>
  <c r="E209" i="10"/>
  <c r="H222" i="10"/>
  <c r="I222" i="10" s="1"/>
  <c r="E236" i="10"/>
  <c r="H252" i="10"/>
  <c r="I252" i="10" s="1"/>
  <c r="H274" i="10"/>
  <c r="I274" i="10" s="1"/>
  <c r="H302" i="10"/>
  <c r="I302" i="10" s="1"/>
  <c r="H360" i="10"/>
  <c r="I360" i="10" s="1"/>
  <c r="E306" i="10"/>
  <c r="E365" i="10"/>
  <c r="H191" i="10"/>
  <c r="I191" i="10" s="1"/>
  <c r="H202" i="10"/>
  <c r="I202" i="10" s="1"/>
  <c r="H214" i="10"/>
  <c r="I214" i="10" s="1"/>
  <c r="E228" i="10"/>
  <c r="E241" i="10"/>
  <c r="E258" i="10"/>
  <c r="H279" i="10"/>
  <c r="I279" i="10" s="1"/>
  <c r="H308" i="10"/>
  <c r="I308" i="10" s="1"/>
  <c r="E366" i="10"/>
  <c r="E285" i="10"/>
  <c r="E312" i="10"/>
  <c r="H370" i="10"/>
  <c r="I370" i="10" s="1"/>
  <c r="E198" i="10"/>
  <c r="H208" i="10"/>
  <c r="I208" i="10" s="1"/>
  <c r="E220" i="10"/>
  <c r="H233" i="10"/>
  <c r="I233" i="10" s="1"/>
  <c r="E247" i="10"/>
  <c r="H264" i="10"/>
  <c r="I264" i="10" s="1"/>
  <c r="H285" i="10"/>
  <c r="I285" i="10" s="1"/>
  <c r="E313" i="10"/>
  <c r="H371" i="10"/>
  <c r="I371" i="10" s="1"/>
  <c r="E291" i="10"/>
  <c r="E319" i="10"/>
  <c r="H377" i="10"/>
  <c r="I377" i="10" s="1"/>
  <c r="E184" i="10"/>
  <c r="E194" i="10"/>
  <c r="E204" i="10"/>
  <c r="E215" i="10"/>
  <c r="H226" i="10"/>
  <c r="I226" i="10" s="1"/>
  <c r="E239" i="10"/>
  <c r="E253" i="10"/>
  <c r="E272" i="10"/>
  <c r="E292" i="10"/>
  <c r="H319" i="10"/>
  <c r="I319" i="10" s="1"/>
  <c r="E379" i="10"/>
  <c r="H297" i="10"/>
  <c r="I297" i="10" s="1"/>
  <c r="H325" i="10"/>
  <c r="I325" i="10" s="1"/>
  <c r="H383" i="10"/>
  <c r="I383" i="10" s="1"/>
  <c r="E210" i="10"/>
  <c r="H220" i="10"/>
  <c r="I220" i="10" s="1"/>
  <c r="H232" i="10"/>
  <c r="I232" i="10" s="1"/>
  <c r="H244" i="10"/>
  <c r="I244" i="10" s="1"/>
  <c r="H259" i="10"/>
  <c r="I259" i="10" s="1"/>
  <c r="H277" i="10"/>
  <c r="I277" i="10" s="1"/>
  <c r="E298" i="10"/>
  <c r="E326" i="10"/>
  <c r="E385" i="10"/>
  <c r="E331" i="10"/>
  <c r="H389" i="10"/>
  <c r="I389" i="10" s="1"/>
  <c r="E226" i="10"/>
  <c r="H237" i="10"/>
  <c r="I237" i="10" s="1"/>
  <c r="H250" i="10"/>
  <c r="I250" i="10" s="1"/>
  <c r="E265" i="10"/>
  <c r="E282" i="10"/>
  <c r="H303" i="10"/>
  <c r="I303" i="10" s="1"/>
  <c r="H331" i="10"/>
  <c r="I331" i="10" s="1"/>
  <c r="E390" i="10"/>
  <c r="E337" i="10"/>
  <c r="H394" i="10"/>
  <c r="I394" i="10" s="1"/>
  <c r="E211" i="10"/>
  <c r="E221" i="10"/>
  <c r="H231" i="10"/>
  <c r="I231" i="10" s="1"/>
  <c r="E242" i="10"/>
  <c r="E256" i="10"/>
  <c r="H270" i="10"/>
  <c r="I270" i="10" s="1"/>
  <c r="H287" i="10"/>
  <c r="I287" i="10" s="1"/>
  <c r="E309" i="10"/>
  <c r="H337" i="10"/>
  <c r="I337" i="10" s="1"/>
  <c r="E396" i="10"/>
  <c r="E315" i="10"/>
  <c r="E343" i="10"/>
  <c r="H399" i="10"/>
  <c r="I399" i="10" s="1"/>
  <c r="E227" i="10"/>
  <c r="E237" i="10"/>
  <c r="E249" i="10"/>
  <c r="E262" i="10"/>
  <c r="H276" i="10"/>
  <c r="I276" i="10" s="1"/>
  <c r="H294" i="10"/>
  <c r="I294" i="10" s="1"/>
  <c r="H315" i="10"/>
  <c r="I315" i="10" s="1"/>
  <c r="H344" i="10"/>
  <c r="I344" i="10" s="1"/>
  <c r="E400" i="10"/>
  <c r="H320" i="10"/>
  <c r="I320" i="10" s="1"/>
  <c r="E350" i="10"/>
  <c r="E405" i="10"/>
  <c r="H242" i="10"/>
  <c r="I242" i="10" s="1"/>
  <c r="H254" i="10"/>
  <c r="I254" i="10" s="1"/>
  <c r="H268" i="10"/>
  <c r="I268" i="10" s="1"/>
  <c r="H282" i="10"/>
  <c r="I282" i="10" s="1"/>
  <c r="H300" i="10"/>
  <c r="I300" i="10" s="1"/>
  <c r="E322" i="10"/>
  <c r="E351" i="10"/>
  <c r="H405" i="10"/>
  <c r="I405" i="10" s="1"/>
  <c r="E357" i="10"/>
  <c r="H409" i="10"/>
  <c r="I409" i="10" s="1"/>
  <c r="E248" i="10"/>
  <c r="E260" i="10"/>
  <c r="E274" i="10"/>
  <c r="E288" i="10"/>
  <c r="E305" i="10"/>
  <c r="H328" i="10"/>
  <c r="I328" i="10" s="1"/>
  <c r="H357" i="10"/>
  <c r="I357" i="10" s="1"/>
  <c r="E410" i="10"/>
  <c r="E361" i="10"/>
  <c r="E414" i="10"/>
  <c r="H253" i="10"/>
  <c r="I253" i="10" s="1"/>
  <c r="H265" i="10"/>
  <c r="I265" i="10" s="1"/>
  <c r="E279" i="10"/>
  <c r="H293" i="10"/>
  <c r="I293" i="10" s="1"/>
  <c r="E311" i="10"/>
  <c r="E332" i="10"/>
  <c r="H362" i="10"/>
  <c r="I362" i="10" s="1"/>
  <c r="H414" i="10"/>
  <c r="I414" i="10" s="1"/>
  <c r="H366" i="10"/>
  <c r="I366" i="10" s="1"/>
  <c r="E417" i="10"/>
  <c r="H248" i="10"/>
  <c r="I248" i="10" s="1"/>
  <c r="E259" i="10"/>
  <c r="E271" i="10"/>
  <c r="H284" i="10"/>
  <c r="I284" i="10" s="1"/>
  <c r="E299" i="10"/>
  <c r="E317" i="10"/>
  <c r="H338" i="10"/>
  <c r="I338" i="10" s="1"/>
  <c r="E368" i="10"/>
  <c r="E418" i="10"/>
  <c r="E324" i="10"/>
  <c r="E345" i="10"/>
  <c r="E373" i="10"/>
  <c r="H421" i="10"/>
  <c r="I421" i="10" s="1"/>
  <c r="E245" i="10"/>
  <c r="E255" i="10"/>
  <c r="E266" i="10"/>
  <c r="E278" i="10"/>
  <c r="H291" i="10"/>
  <c r="I291" i="10" s="1"/>
  <c r="H305" i="10"/>
  <c r="I305" i="10" s="1"/>
  <c r="H324" i="10"/>
  <c r="I324" i="10" s="1"/>
  <c r="H345" i="10"/>
  <c r="I345" i="10" s="1"/>
  <c r="H373" i="10"/>
  <c r="I373" i="10" s="1"/>
  <c r="E423" i="10"/>
  <c r="H379" i="10"/>
  <c r="I379" i="10" s="1"/>
  <c r="H426" i="10"/>
  <c r="I426" i="10" s="1"/>
  <c r="H260" i="10"/>
  <c r="I260" i="10" s="1"/>
  <c r="H271" i="10"/>
  <c r="I271" i="10" s="1"/>
  <c r="E283" i="10"/>
  <c r="E297" i="10"/>
  <c r="H311" i="10"/>
  <c r="I311" i="10" s="1"/>
  <c r="E330" i="10"/>
  <c r="H351" i="10"/>
  <c r="I351" i="10" s="1"/>
  <c r="E380" i="10"/>
  <c r="E427" i="10"/>
  <c r="H385" i="10"/>
  <c r="I385" i="10" s="1"/>
  <c r="E430" i="10"/>
  <c r="H266" i="10"/>
  <c r="I266" i="10" s="1"/>
  <c r="E277" i="10"/>
  <c r="E289" i="10"/>
  <c r="E302" i="10"/>
  <c r="E318" i="10"/>
  <c r="E335" i="10"/>
  <c r="H358" i="10"/>
  <c r="I358" i="10" s="1"/>
  <c r="E386" i="10"/>
  <c r="H430" i="10"/>
  <c r="I430" i="10" s="1"/>
  <c r="H390" i="10"/>
  <c r="I390" i="10" s="1"/>
  <c r="E434" i="10"/>
  <c r="E294" i="10"/>
  <c r="E308" i="10"/>
  <c r="H323" i="10"/>
  <c r="I323" i="10" s="1"/>
  <c r="H341" i="10"/>
  <c r="I341" i="10" s="1"/>
  <c r="E363" i="10"/>
  <c r="E391" i="10"/>
  <c r="H434" i="10"/>
  <c r="I434" i="10" s="1"/>
  <c r="E369" i="10"/>
  <c r="H396" i="10"/>
  <c r="I396" i="10" s="1"/>
  <c r="E437" i="10"/>
  <c r="H288" i="10"/>
  <c r="I288" i="10" s="1"/>
  <c r="E300" i="10"/>
  <c r="E314" i="10"/>
  <c r="H329" i="10"/>
  <c r="I329" i="10" s="1"/>
  <c r="E348" i="10"/>
  <c r="H369" i="10"/>
  <c r="I369" i="10" s="1"/>
  <c r="E398" i="10"/>
  <c r="H437" i="10"/>
  <c r="I437" i="10" s="1"/>
  <c r="E355" i="10"/>
  <c r="H375" i="10"/>
  <c r="I375" i="10" s="1"/>
  <c r="E403" i="10"/>
  <c r="E440" i="10"/>
  <c r="H263" i="10"/>
  <c r="I263" i="10" s="1"/>
  <c r="H273" i="10"/>
  <c r="I273" i="10" s="1"/>
  <c r="E284" i="10"/>
  <c r="E295" i="10"/>
  <c r="H306" i="10"/>
  <c r="I306" i="10" s="1"/>
  <c r="H321" i="10"/>
  <c r="I321" i="10" s="1"/>
  <c r="H336" i="10"/>
  <c r="I336" i="10" s="1"/>
  <c r="E356" i="10"/>
  <c r="E377" i="10"/>
  <c r="H403" i="10"/>
  <c r="I403" i="10" s="1"/>
  <c r="H440" i="10"/>
  <c r="I440" i="10" s="1"/>
  <c r="H381" i="10"/>
  <c r="I381" i="10" s="1"/>
  <c r="E407" i="10"/>
  <c r="E443" i="10"/>
  <c r="E280" i="10"/>
  <c r="H290" i="10"/>
  <c r="I290" i="10" s="1"/>
  <c r="E301" i="10"/>
  <c r="H313" i="10"/>
  <c r="I313" i="10" s="1"/>
  <c r="E328" i="10"/>
  <c r="E344" i="10"/>
  <c r="E362" i="10"/>
  <c r="E382" i="10"/>
  <c r="E408" i="10"/>
  <c r="H443" i="10"/>
  <c r="I443" i="10" s="1"/>
  <c r="H387" i="10"/>
  <c r="I387" i="10" s="1"/>
  <c r="E411" i="10"/>
  <c r="E445" i="10"/>
  <c r="H286" i="10"/>
  <c r="I286" i="10" s="1"/>
  <c r="H296" i="10"/>
  <c r="I296" i="10" s="1"/>
  <c r="E307" i="10"/>
  <c r="E320" i="10"/>
  <c r="E334" i="10"/>
  <c r="H350" i="10"/>
  <c r="I350" i="10" s="1"/>
  <c r="H368" i="10"/>
  <c r="I368" i="10" s="1"/>
  <c r="E388" i="10"/>
  <c r="H411" i="10"/>
  <c r="I411" i="10" s="1"/>
  <c r="H445" i="10"/>
  <c r="I445" i="10" s="1"/>
  <c r="H374" i="10"/>
  <c r="I374" i="10" s="1"/>
  <c r="H393" i="10"/>
  <c r="I393" i="10" s="1"/>
  <c r="H415" i="10"/>
  <c r="I415" i="10" s="1"/>
  <c r="E447" i="10"/>
  <c r="E303" i="10"/>
  <c r="H314" i="10"/>
  <c r="I314" i="10" s="1"/>
  <c r="H326" i="10"/>
  <c r="I326" i="10" s="1"/>
  <c r="E342" i="10"/>
  <c r="E358" i="10"/>
  <c r="E375" i="10"/>
  <c r="E394" i="10"/>
  <c r="E416" i="10"/>
  <c r="H447" i="10"/>
  <c r="I447" i="10" s="1"/>
  <c r="H398" i="10"/>
  <c r="I398" i="10" s="1"/>
  <c r="H418" i="10"/>
  <c r="I418" i="10" s="1"/>
  <c r="E449" i="10"/>
  <c r="H309" i="10"/>
  <c r="I309" i="10" s="1"/>
  <c r="E321" i="10"/>
  <c r="H332" i="10"/>
  <c r="I332" i="10" s="1"/>
  <c r="H348" i="10"/>
  <c r="I348" i="10" s="1"/>
  <c r="E364" i="10"/>
  <c r="H380" i="10"/>
  <c r="I380" i="10" s="1"/>
  <c r="E399" i="10"/>
  <c r="E420" i="10"/>
  <c r="H449" i="10"/>
  <c r="I449" i="10" s="1"/>
  <c r="E404" i="10"/>
  <c r="H423" i="10"/>
  <c r="I423" i="10" s="1"/>
  <c r="E451" i="10"/>
  <c r="E316" i="10"/>
  <c r="E327" i="10"/>
  <c r="E340" i="10"/>
  <c r="H355" i="10"/>
  <c r="I355" i="10" s="1"/>
  <c r="E370" i="10"/>
  <c r="E387" i="10"/>
  <c r="H404" i="10"/>
  <c r="I404" i="10" s="1"/>
  <c r="E425" i="10"/>
  <c r="H451" i="10"/>
  <c r="I451" i="10" s="1"/>
  <c r="H408" i="10"/>
  <c r="I408" i="10" s="1"/>
  <c r="H427" i="10"/>
  <c r="I427" i="10" s="1"/>
  <c r="E453" i="10"/>
  <c r="E333" i="10"/>
  <c r="H347" i="10"/>
  <c r="I347" i="10" s="1"/>
  <c r="H361" i="10"/>
  <c r="I361" i="10" s="1"/>
  <c r="E376" i="10"/>
  <c r="E393" i="10"/>
  <c r="E409" i="10"/>
  <c r="E429" i="10"/>
  <c r="H453" i="10"/>
  <c r="I453" i="10" s="1"/>
  <c r="E431" i="10"/>
  <c r="E454" i="10"/>
  <c r="H339" i="10"/>
  <c r="I339" i="10" s="1"/>
  <c r="E354" i="10"/>
  <c r="H367" i="10"/>
  <c r="I367" i="10" s="1"/>
  <c r="E381" i="10"/>
  <c r="E397" i="10"/>
  <c r="H413" i="10"/>
  <c r="I413" i="10" s="1"/>
  <c r="H431" i="10"/>
  <c r="I431" i="10" s="1"/>
  <c r="H454" i="10"/>
  <c r="I454" i="10" s="1"/>
  <c r="E435" i="10"/>
  <c r="E455" i="10"/>
  <c r="H312" i="10"/>
  <c r="I312" i="10" s="1"/>
  <c r="E323" i="10"/>
  <c r="H333" i="10"/>
  <c r="I333" i="10" s="1"/>
  <c r="H346" i="10"/>
  <c r="I346" i="10" s="1"/>
  <c r="E359" i="10"/>
  <c r="E372" i="10"/>
  <c r="H386" i="10"/>
  <c r="I386" i="10" s="1"/>
  <c r="E401" i="10"/>
  <c r="H416" i="10"/>
  <c r="I416" i="10" s="1"/>
  <c r="H435" i="10"/>
  <c r="I435" i="10" s="1"/>
  <c r="H455" i="10"/>
  <c r="I455" i="10" s="1"/>
  <c r="H420" i="10"/>
  <c r="I420" i="10" s="1"/>
  <c r="E438" i="10"/>
  <c r="E456" i="10"/>
  <c r="H340" i="10"/>
  <c r="I340" i="10" s="1"/>
  <c r="E353" i="10"/>
  <c r="H365" i="10"/>
  <c r="I365" i="10" s="1"/>
  <c r="H378" i="10"/>
  <c r="I378" i="10" s="1"/>
  <c r="H391" i="10"/>
  <c r="I391" i="10" s="1"/>
  <c r="E406" i="10"/>
  <c r="E421" i="10"/>
  <c r="H438" i="10"/>
  <c r="I438" i="10" s="1"/>
  <c r="H456" i="10"/>
  <c r="I456" i="10" s="1"/>
  <c r="H425" i="10"/>
  <c r="I425" i="10" s="1"/>
  <c r="E441" i="10"/>
  <c r="E457" i="10"/>
  <c r="E384" i="10"/>
  <c r="H397" i="10"/>
  <c r="I397" i="10" s="1"/>
  <c r="H410" i="10"/>
  <c r="I410" i="10" s="1"/>
  <c r="E426" i="10"/>
  <c r="H441" i="10"/>
  <c r="I441" i="10" s="1"/>
  <c r="H457" i="10"/>
  <c r="I457" i="10" s="1"/>
  <c r="E444" i="10"/>
  <c r="E458" i="10"/>
  <c r="E341" i="10"/>
  <c r="H352" i="10"/>
  <c r="I352" i="10" s="1"/>
  <c r="H364" i="10"/>
  <c r="I364" i="10" s="1"/>
  <c r="H376" i="10"/>
  <c r="I376" i="10" s="1"/>
  <c r="H388" i="10"/>
  <c r="I388" i="10" s="1"/>
  <c r="H401" i="10"/>
  <c r="I401" i="10" s="1"/>
  <c r="E415" i="10"/>
  <c r="H429" i="10"/>
  <c r="I429" i="10" s="1"/>
  <c r="H444" i="10"/>
  <c r="I444" i="10" s="1"/>
  <c r="H458" i="10"/>
  <c r="I458" i="10" s="1"/>
  <c r="E419" i="10"/>
  <c r="E433" i="10"/>
  <c r="E446" i="10"/>
  <c r="E459" i="10"/>
  <c r="H307" i="10"/>
  <c r="I307" i="10" s="1"/>
  <c r="H317" i="10"/>
  <c r="I317" i="10" s="1"/>
  <c r="H327" i="10"/>
  <c r="I327" i="10" s="1"/>
  <c r="E338" i="10"/>
  <c r="E349" i="10"/>
  <c r="E360" i="10"/>
  <c r="E371" i="10"/>
  <c r="E383" i="10"/>
  <c r="E395" i="10"/>
  <c r="H407" i="10"/>
  <c r="I407" i="10" s="1"/>
  <c r="H419" i="10"/>
  <c r="I419" i="10" s="1"/>
  <c r="H433" i="10"/>
  <c r="I433" i="10" s="1"/>
  <c r="H446" i="10"/>
  <c r="I446" i="10" s="1"/>
  <c r="H459" i="10"/>
  <c r="I459" i="10" s="1"/>
  <c r="E424" i="10"/>
  <c r="E436" i="10"/>
  <c r="E448" i="10"/>
  <c r="E460" i="10"/>
  <c r="H335" i="10"/>
  <c r="I335" i="10" s="1"/>
  <c r="E346" i="10"/>
  <c r="H356" i="10"/>
  <c r="I356" i="10" s="1"/>
  <c r="E367" i="10"/>
  <c r="E378" i="10"/>
  <c r="E389" i="10"/>
  <c r="H400" i="10"/>
  <c r="I400" i="10" s="1"/>
  <c r="E413" i="10"/>
  <c r="H424" i="10"/>
  <c r="I424" i="10" s="1"/>
  <c r="H436" i="10"/>
  <c r="I436" i="10" s="1"/>
  <c r="H448" i="10"/>
  <c r="I448" i="10" s="1"/>
  <c r="H460" i="10"/>
  <c r="I460" i="10" s="1"/>
  <c r="E428" i="10"/>
  <c r="E439" i="10"/>
  <c r="E450" i="10"/>
  <c r="E461" i="10"/>
  <c r="H343" i="10"/>
  <c r="I343" i="10" s="1"/>
  <c r="H353" i="10"/>
  <c r="I353" i="10" s="1"/>
  <c r="H363" i="10"/>
  <c r="I363" i="10" s="1"/>
  <c r="E374" i="10"/>
  <c r="H384" i="10"/>
  <c r="I384" i="10" s="1"/>
  <c r="H395" i="10"/>
  <c r="I395" i="10" s="1"/>
  <c r="H406" i="10"/>
  <c r="I406" i="10" s="1"/>
  <c r="H417" i="10"/>
  <c r="I417" i="10" s="1"/>
  <c r="H428" i="10"/>
  <c r="I428" i="10" s="1"/>
  <c r="H439" i="10"/>
  <c r="I439" i="10" s="1"/>
  <c r="H450" i="10"/>
  <c r="I450" i="10" s="1"/>
  <c r="H461" i="10"/>
  <c r="I461" i="10" s="1"/>
  <c r="E392" i="10"/>
  <c r="E402" i="10"/>
  <c r="E412" i="10"/>
  <c r="E422" i="10"/>
  <c r="E432" i="10"/>
  <c r="E442" i="10"/>
  <c r="E452" i="10"/>
  <c r="E462" i="10"/>
  <c r="H372" i="10"/>
  <c r="I372" i="10" s="1"/>
  <c r="H382" i="10"/>
  <c r="I382" i="10" s="1"/>
  <c r="H392" i="10"/>
  <c r="I392" i="10" s="1"/>
  <c r="H402" i="10"/>
  <c r="I402" i="10" s="1"/>
  <c r="H412" i="10"/>
  <c r="I412" i="10" s="1"/>
  <c r="H422" i="10"/>
  <c r="I422" i="10" s="1"/>
  <c r="H432" i="10"/>
  <c r="I432" i="10" s="1"/>
  <c r="H442" i="10"/>
  <c r="I442" i="10" s="1"/>
  <c r="H452" i="10"/>
  <c r="I452" i="10" s="1"/>
  <c r="H32" i="11"/>
  <c r="I32" i="11" s="1"/>
  <c r="H35" i="11"/>
  <c r="I35" i="11" s="1"/>
  <c r="H38" i="11"/>
  <c r="I38" i="11" s="1"/>
  <c r="E42" i="11"/>
  <c r="H44" i="11"/>
  <c r="I44" i="11" s="1"/>
  <c r="H47" i="11"/>
  <c r="I47" i="11" s="1"/>
  <c r="E51" i="11"/>
  <c r="H54" i="11"/>
  <c r="I54" i="11" s="1"/>
  <c r="H57" i="11"/>
  <c r="I57" i="11" s="1"/>
  <c r="E61" i="11"/>
  <c r="E64" i="11"/>
  <c r="E67" i="11"/>
  <c r="E70" i="11"/>
  <c r="H19" i="11"/>
  <c r="I19" i="11" s="1"/>
  <c r="E73" i="11"/>
  <c r="H75" i="11"/>
  <c r="I75" i="11" s="1"/>
  <c r="H24" i="11"/>
  <c r="I24" i="11" s="1"/>
  <c r="E79" i="11"/>
  <c r="E82" i="11"/>
  <c r="E27" i="11"/>
  <c r="E85" i="11"/>
  <c r="H28" i="11"/>
  <c r="I28" i="11" s="1"/>
  <c r="H87" i="11"/>
  <c r="I87" i="11" s="1"/>
  <c r="H31" i="11"/>
  <c r="I31" i="11" s="1"/>
  <c r="H90" i="11"/>
  <c r="I90" i="11" s="1"/>
  <c r="H34" i="11"/>
  <c r="I34" i="11" s="1"/>
  <c r="H93" i="11"/>
  <c r="I93" i="11" s="1"/>
  <c r="H37" i="11"/>
  <c r="I37" i="11" s="1"/>
  <c r="H96" i="11"/>
  <c r="I96" i="11" s="1"/>
  <c r="H40" i="11"/>
  <c r="I40" i="11" s="1"/>
  <c r="H99" i="11"/>
  <c r="I99" i="11" s="1"/>
  <c r="H43" i="11"/>
  <c r="I43" i="11" s="1"/>
  <c r="H102" i="11"/>
  <c r="I102" i="11" s="1"/>
  <c r="H20" i="11"/>
  <c r="I20" i="11" s="1"/>
  <c r="E46" i="11"/>
  <c r="H105" i="11"/>
  <c r="I105" i="11" s="1"/>
  <c r="E24" i="11"/>
  <c r="H49" i="11"/>
  <c r="I49" i="11" s="1"/>
  <c r="E109" i="11"/>
  <c r="E26" i="11"/>
  <c r="E52" i="11"/>
  <c r="E112" i="11"/>
  <c r="H27" i="11"/>
  <c r="I27" i="11" s="1"/>
  <c r="H55" i="11"/>
  <c r="I55" i="11" s="1"/>
  <c r="H114" i="11"/>
  <c r="I114" i="11" s="1"/>
  <c r="E29" i="11"/>
  <c r="H58" i="11"/>
  <c r="I58" i="11" s="1"/>
  <c r="H115" i="11"/>
  <c r="I115" i="11" s="1"/>
  <c r="E32" i="11"/>
  <c r="E62" i="11"/>
  <c r="H118" i="11"/>
  <c r="I118" i="11" s="1"/>
  <c r="E19" i="11"/>
  <c r="E35" i="11"/>
  <c r="E65" i="11"/>
  <c r="H121" i="11"/>
  <c r="I121" i="11" s="1"/>
  <c r="H22" i="11"/>
  <c r="I22" i="11" s="1"/>
  <c r="E38" i="11"/>
  <c r="H67" i="11"/>
  <c r="I67" i="11" s="1"/>
  <c r="H124" i="11"/>
  <c r="I124" i="11" s="1"/>
  <c r="H25" i="11"/>
  <c r="I25" i="11" s="1"/>
  <c r="H41" i="11"/>
  <c r="I41" i="11" s="1"/>
  <c r="H70" i="11"/>
  <c r="I70" i="11" s="1"/>
  <c r="E127" i="11"/>
  <c r="E44" i="11"/>
  <c r="H73" i="11"/>
  <c r="I73" i="11" s="1"/>
  <c r="E130" i="11"/>
  <c r="E28" i="11"/>
  <c r="E47" i="11"/>
  <c r="E76" i="11"/>
  <c r="H132" i="11"/>
  <c r="I132" i="11" s="1"/>
  <c r="E31" i="11"/>
  <c r="H50" i="11"/>
  <c r="I50" i="11" s="1"/>
  <c r="H79" i="11"/>
  <c r="I79" i="11" s="1"/>
  <c r="H135" i="11"/>
  <c r="I135" i="11" s="1"/>
  <c r="E22" i="11"/>
  <c r="E34" i="11"/>
  <c r="E54" i="11"/>
  <c r="H82" i="11"/>
  <c r="I82" i="11" s="1"/>
  <c r="H138" i="11"/>
  <c r="I138" i="11" s="1"/>
  <c r="E25" i="11"/>
  <c r="E37" i="11"/>
  <c r="E57" i="11"/>
  <c r="H85" i="11"/>
  <c r="I85" i="11" s="1"/>
  <c r="H141" i="11"/>
  <c r="I141" i="11" s="1"/>
  <c r="H60" i="11"/>
  <c r="I60" i="11" s="1"/>
  <c r="H88" i="11"/>
  <c r="I88" i="11" s="1"/>
  <c r="H144" i="11"/>
  <c r="I144" i="11" s="1"/>
  <c r="H42" i="11"/>
  <c r="I42" i="11" s="1"/>
  <c r="H63" i="11"/>
  <c r="I63" i="11" s="1"/>
  <c r="H91" i="11"/>
  <c r="I91" i="11" s="1"/>
  <c r="E147" i="11"/>
  <c r="E20" i="11"/>
  <c r="H30" i="11"/>
  <c r="I30" i="11" s="1"/>
  <c r="E45" i="11"/>
  <c r="H66" i="11"/>
  <c r="I66" i="11" s="1"/>
  <c r="H94" i="11"/>
  <c r="I94" i="11" s="1"/>
  <c r="E150" i="11"/>
  <c r="H23" i="11"/>
  <c r="I23" i="11" s="1"/>
  <c r="E33" i="11"/>
  <c r="E48" i="11"/>
  <c r="H69" i="11"/>
  <c r="I69" i="11" s="1"/>
  <c r="H97" i="11"/>
  <c r="I97" i="11" s="1"/>
  <c r="E153" i="11"/>
  <c r="E36" i="11"/>
  <c r="H51" i="11"/>
  <c r="I51" i="11" s="1"/>
  <c r="H72" i="11"/>
  <c r="I72" i="11" s="1"/>
  <c r="H100" i="11"/>
  <c r="I100" i="11" s="1"/>
  <c r="E156" i="11"/>
  <c r="E40" i="11"/>
  <c r="E55" i="11"/>
  <c r="E75" i="11"/>
  <c r="H103" i="11"/>
  <c r="I103" i="11" s="1"/>
  <c r="E159" i="11"/>
  <c r="E43" i="11"/>
  <c r="E58" i="11"/>
  <c r="H78" i="11"/>
  <c r="I78" i="11" s="1"/>
  <c r="H106" i="11"/>
  <c r="I106" i="11" s="1"/>
  <c r="H162" i="11"/>
  <c r="I162" i="11" s="1"/>
  <c r="H33" i="11"/>
  <c r="I33" i="11" s="1"/>
  <c r="H45" i="11"/>
  <c r="I45" i="11" s="1"/>
  <c r="H61" i="11"/>
  <c r="I61" i="11" s="1"/>
  <c r="H81" i="11"/>
  <c r="I81" i="11" s="1"/>
  <c r="E110" i="11"/>
  <c r="E165" i="11"/>
  <c r="H36" i="11"/>
  <c r="I36" i="11" s="1"/>
  <c r="H48" i="11"/>
  <c r="I48" i="11" s="1"/>
  <c r="H64" i="11"/>
  <c r="I64" i="11" s="1"/>
  <c r="H84" i="11"/>
  <c r="I84" i="11" s="1"/>
  <c r="E113" i="11"/>
  <c r="E171" i="11"/>
  <c r="H167" i="11"/>
  <c r="I167" i="11" s="1"/>
  <c r="H21" i="11"/>
  <c r="I21" i="11" s="1"/>
  <c r="E30" i="11"/>
  <c r="E41" i="11"/>
  <c r="E53" i="11"/>
  <c r="E68" i="11"/>
  <c r="E88" i="11"/>
  <c r="H117" i="11"/>
  <c r="I117" i="11" s="1"/>
  <c r="H174" i="11"/>
  <c r="I174" i="11" s="1"/>
  <c r="E56" i="11"/>
  <c r="E71" i="11"/>
  <c r="E91" i="11"/>
  <c r="H120" i="11"/>
  <c r="I120" i="11" s="1"/>
  <c r="H177" i="11"/>
  <c r="I177" i="11" s="1"/>
  <c r="H46" i="11"/>
  <c r="I46" i="11" s="1"/>
  <c r="H59" i="11"/>
  <c r="I59" i="11" s="1"/>
  <c r="E74" i="11"/>
  <c r="E94" i="11"/>
  <c r="H123" i="11"/>
  <c r="I123" i="11" s="1"/>
  <c r="H180" i="11"/>
  <c r="I180" i="11" s="1"/>
  <c r="E21" i="11"/>
  <c r="H29" i="11"/>
  <c r="I29" i="11" s="1"/>
  <c r="H39" i="11"/>
  <c r="I39" i="11" s="1"/>
  <c r="E50" i="11"/>
  <c r="H62" i="11"/>
  <c r="I62" i="11" s="1"/>
  <c r="H76" i="11"/>
  <c r="I76" i="11" s="1"/>
  <c r="E97" i="11"/>
  <c r="E126" i="11"/>
  <c r="H183" i="11"/>
  <c r="I183" i="11" s="1"/>
  <c r="H53" i="11"/>
  <c r="I53" i="11" s="1"/>
  <c r="H65" i="11"/>
  <c r="I65" i="11" s="1"/>
  <c r="E80" i="11"/>
  <c r="E100" i="11"/>
  <c r="H128" i="11"/>
  <c r="I128" i="11" s="1"/>
  <c r="E186" i="11"/>
  <c r="H56" i="11"/>
  <c r="I56" i="11" s="1"/>
  <c r="H68" i="11"/>
  <c r="I68" i="11" s="1"/>
  <c r="E83" i="11"/>
  <c r="E103" i="11"/>
  <c r="H131" i="11"/>
  <c r="I131" i="11" s="1"/>
  <c r="E189" i="11"/>
  <c r="E39" i="11"/>
  <c r="E49" i="11"/>
  <c r="E60" i="11"/>
  <c r="H71" i="11"/>
  <c r="I71" i="11" s="1"/>
  <c r="E86" i="11"/>
  <c r="E106" i="11"/>
  <c r="E134" i="11"/>
  <c r="E192" i="11"/>
  <c r="H52" i="11"/>
  <c r="I52" i="11" s="1"/>
  <c r="E63" i="11"/>
  <c r="H74" i="11"/>
  <c r="I74" i="11" s="1"/>
  <c r="E89" i="11"/>
  <c r="H109" i="11"/>
  <c r="I109" i="11" s="1"/>
  <c r="H137" i="11"/>
  <c r="I137" i="11" s="1"/>
  <c r="E195" i="11"/>
  <c r="E66" i="11"/>
  <c r="H77" i="11"/>
  <c r="I77" i="11" s="1"/>
  <c r="E92" i="11"/>
  <c r="H112" i="11"/>
  <c r="I112" i="11" s="1"/>
  <c r="H140" i="11"/>
  <c r="I140" i="11" s="1"/>
  <c r="E198" i="11"/>
  <c r="E59" i="11"/>
  <c r="E69" i="11"/>
  <c r="H80" i="11"/>
  <c r="I80" i="11" s="1"/>
  <c r="E95" i="11"/>
  <c r="E115" i="11"/>
  <c r="E143" i="11"/>
  <c r="E201" i="11"/>
  <c r="E72" i="11"/>
  <c r="H83" i="11"/>
  <c r="I83" i="11" s="1"/>
  <c r="E98" i="11"/>
  <c r="E118" i="11"/>
  <c r="E146" i="11"/>
  <c r="E204" i="11"/>
  <c r="H86" i="11"/>
  <c r="I86" i="11" s="1"/>
  <c r="E101" i="11"/>
  <c r="E121" i="11"/>
  <c r="E149" i="11"/>
  <c r="H206" i="11"/>
  <c r="I206" i="11" s="1"/>
  <c r="E78" i="11"/>
  <c r="H89" i="11"/>
  <c r="I89" i="11" s="1"/>
  <c r="E104" i="11"/>
  <c r="E124" i="11"/>
  <c r="E152" i="11"/>
  <c r="E210" i="11"/>
  <c r="E81" i="11"/>
  <c r="H92" i="11"/>
  <c r="I92" i="11" s="1"/>
  <c r="H107" i="11"/>
  <c r="I107" i="11" s="1"/>
  <c r="H126" i="11"/>
  <c r="I126" i="11" s="1"/>
  <c r="E155" i="11"/>
  <c r="E213" i="11"/>
  <c r="E84" i="11"/>
  <c r="H95" i="11"/>
  <c r="I95" i="11" s="1"/>
  <c r="H110" i="11"/>
  <c r="I110" i="11" s="1"/>
  <c r="H129" i="11"/>
  <c r="I129" i="11" s="1"/>
  <c r="E158" i="11"/>
  <c r="E216" i="11"/>
  <c r="E77" i="11"/>
  <c r="E87" i="11"/>
  <c r="H98" i="11"/>
  <c r="I98" i="11" s="1"/>
  <c r="H113" i="11"/>
  <c r="I113" i="11" s="1"/>
  <c r="E132" i="11"/>
  <c r="H160" i="11"/>
  <c r="I160" i="11" s="1"/>
  <c r="H218" i="11"/>
  <c r="I218" i="11" s="1"/>
  <c r="E90" i="11"/>
  <c r="H101" i="11"/>
  <c r="I101" i="11" s="1"/>
  <c r="E116" i="11"/>
  <c r="H134" i="11"/>
  <c r="I134" i="11" s="1"/>
  <c r="E164" i="11"/>
  <c r="E221" i="11"/>
  <c r="E93" i="11"/>
  <c r="H104" i="11"/>
  <c r="I104" i="11" s="1"/>
  <c r="E119" i="11"/>
  <c r="E138" i="11"/>
  <c r="H166" i="11"/>
  <c r="I166" i="11" s="1"/>
  <c r="E224" i="11"/>
  <c r="E96" i="11"/>
  <c r="E108" i="11"/>
  <c r="E122" i="11"/>
  <c r="E141" i="11"/>
  <c r="E170" i="11"/>
  <c r="E227" i="11"/>
  <c r="E99" i="11"/>
  <c r="E111" i="11"/>
  <c r="E125" i="11"/>
  <c r="H143" i="11"/>
  <c r="I143" i="11" s="1"/>
  <c r="H173" i="11"/>
  <c r="I173" i="11" s="1"/>
  <c r="E230" i="11"/>
  <c r="E102" i="11"/>
  <c r="E114" i="11"/>
  <c r="H127" i="11"/>
  <c r="I127" i="11" s="1"/>
  <c r="H146" i="11"/>
  <c r="I146" i="11" s="1"/>
  <c r="H176" i="11"/>
  <c r="I176" i="11" s="1"/>
  <c r="E233" i="11"/>
  <c r="E105" i="11"/>
  <c r="H116" i="11"/>
  <c r="I116" i="11" s="1"/>
  <c r="H130" i="11"/>
  <c r="I130" i="11" s="1"/>
  <c r="H149" i="11"/>
  <c r="I149" i="11" s="1"/>
  <c r="H179" i="11"/>
  <c r="I179" i="11" s="1"/>
  <c r="E235" i="11"/>
  <c r="H108" i="11"/>
  <c r="I108" i="11" s="1"/>
  <c r="H119" i="11"/>
  <c r="I119" i="11" s="1"/>
  <c r="E133" i="11"/>
  <c r="H152" i="11"/>
  <c r="I152" i="11" s="1"/>
  <c r="H182" i="11"/>
  <c r="I182" i="11" s="1"/>
  <c r="H237" i="11"/>
  <c r="I237" i="11" s="1"/>
  <c r="H111" i="11"/>
  <c r="I111" i="11" s="1"/>
  <c r="H122" i="11"/>
  <c r="I122" i="11" s="1"/>
  <c r="E136" i="11"/>
  <c r="H155" i="11"/>
  <c r="I155" i="11" s="1"/>
  <c r="E185" i="11"/>
  <c r="E240" i="11"/>
  <c r="H125" i="11"/>
  <c r="I125" i="11" s="1"/>
  <c r="E139" i="11"/>
  <c r="H158" i="11"/>
  <c r="I158" i="11" s="1"/>
  <c r="E188" i="11"/>
  <c r="E243" i="11"/>
  <c r="E107" i="11"/>
  <c r="E117" i="11"/>
  <c r="E128" i="11"/>
  <c r="E142" i="11"/>
  <c r="E161" i="11"/>
  <c r="E191" i="11"/>
  <c r="H245" i="11"/>
  <c r="I245" i="11" s="1"/>
  <c r="E120" i="11"/>
  <c r="E131" i="11"/>
  <c r="E145" i="11"/>
  <c r="H164" i="11"/>
  <c r="I164" i="11" s="1"/>
  <c r="E194" i="11"/>
  <c r="E249" i="11"/>
  <c r="E123" i="11"/>
  <c r="H133" i="11"/>
  <c r="I133" i="11" s="1"/>
  <c r="E148" i="11"/>
  <c r="E167" i="11"/>
  <c r="E197" i="11"/>
  <c r="H251" i="11"/>
  <c r="I251" i="11" s="1"/>
  <c r="E137" i="11"/>
  <c r="H150" i="11"/>
  <c r="I150" i="11" s="1"/>
  <c r="H170" i="11"/>
  <c r="I170" i="11" s="1"/>
  <c r="E200" i="11"/>
  <c r="H254" i="11"/>
  <c r="I254" i="11" s="1"/>
  <c r="E140" i="11"/>
  <c r="H153" i="11"/>
  <c r="I153" i="11" s="1"/>
  <c r="E174" i="11"/>
  <c r="H202" i="11"/>
  <c r="I202" i="11" s="1"/>
  <c r="H257" i="11"/>
  <c r="I257" i="11" s="1"/>
  <c r="H142" i="11"/>
  <c r="I142" i="11" s="1"/>
  <c r="H156" i="11"/>
  <c r="I156" i="11" s="1"/>
  <c r="E177" i="11"/>
  <c r="H205" i="11"/>
  <c r="I205" i="11" s="1"/>
  <c r="H260" i="11"/>
  <c r="I260" i="11" s="1"/>
  <c r="H159" i="11"/>
  <c r="I159" i="11" s="1"/>
  <c r="E180" i="11"/>
  <c r="E209" i="11"/>
  <c r="H263" i="11"/>
  <c r="I263" i="11" s="1"/>
  <c r="H136" i="11"/>
  <c r="I136" i="11" s="1"/>
  <c r="H148" i="11"/>
  <c r="I148" i="11" s="1"/>
  <c r="E163" i="11"/>
  <c r="E183" i="11"/>
  <c r="E212" i="11"/>
  <c r="H266" i="11"/>
  <c r="I266" i="11" s="1"/>
  <c r="E129" i="11"/>
  <c r="H139" i="11"/>
  <c r="I139" i="11" s="1"/>
  <c r="E151" i="11"/>
  <c r="H165" i="11"/>
  <c r="I165" i="11" s="1"/>
  <c r="H185" i="11"/>
  <c r="I185" i="11" s="1"/>
  <c r="E215" i="11"/>
  <c r="H269" i="11"/>
  <c r="I269" i="11" s="1"/>
  <c r="E154" i="11"/>
  <c r="E168" i="11"/>
  <c r="H188" i="11"/>
  <c r="I188" i="11" s="1"/>
  <c r="H217" i="11"/>
  <c r="I217" i="11" s="1"/>
  <c r="E273" i="11"/>
  <c r="E135" i="11"/>
  <c r="H145" i="11"/>
  <c r="I145" i="11" s="1"/>
  <c r="E157" i="11"/>
  <c r="H171" i="11"/>
  <c r="I171" i="11" s="1"/>
  <c r="H191" i="11"/>
  <c r="I191" i="11" s="1"/>
  <c r="E220" i="11"/>
  <c r="E275" i="11"/>
  <c r="E160" i="11"/>
  <c r="E175" i="11"/>
  <c r="H194" i="11"/>
  <c r="I194" i="11" s="1"/>
  <c r="E223" i="11"/>
  <c r="E278" i="11"/>
  <c r="H151" i="11"/>
  <c r="I151" i="11" s="1"/>
  <c r="H163" i="11"/>
  <c r="I163" i="11" s="1"/>
  <c r="E178" i="11"/>
  <c r="H197" i="11"/>
  <c r="I197" i="11" s="1"/>
  <c r="E226" i="11"/>
  <c r="E281" i="11"/>
  <c r="E144" i="11"/>
  <c r="H154" i="11"/>
  <c r="I154" i="11" s="1"/>
  <c r="E166" i="11"/>
  <c r="E181" i="11"/>
  <c r="H200" i="11"/>
  <c r="I200" i="11" s="1"/>
  <c r="E229" i="11"/>
  <c r="E284" i="11"/>
  <c r="H147" i="11"/>
  <c r="I147" i="11" s="1"/>
  <c r="H157" i="11"/>
  <c r="I157" i="11" s="1"/>
  <c r="E169" i="11"/>
  <c r="E184" i="11"/>
  <c r="E203" i="11"/>
  <c r="H231" i="11"/>
  <c r="I231" i="11" s="1"/>
  <c r="E286" i="11"/>
  <c r="H172" i="11"/>
  <c r="I172" i="11" s="1"/>
  <c r="H186" i="11"/>
  <c r="I186" i="11" s="1"/>
  <c r="E206" i="11"/>
  <c r="E234" i="11"/>
  <c r="H288" i="11"/>
  <c r="I288" i="11" s="1"/>
  <c r="H175" i="11"/>
  <c r="I175" i="11" s="1"/>
  <c r="H189" i="11"/>
  <c r="I189" i="11" s="1"/>
  <c r="H209" i="11"/>
  <c r="I209" i="11" s="1"/>
  <c r="H236" i="11"/>
  <c r="I236" i="11" s="1"/>
  <c r="H291" i="11"/>
  <c r="I291" i="11" s="1"/>
  <c r="H178" i="11"/>
  <c r="I178" i="11" s="1"/>
  <c r="H192" i="11"/>
  <c r="I192" i="11" s="1"/>
  <c r="H212" i="11"/>
  <c r="I212" i="11" s="1"/>
  <c r="E239" i="11"/>
  <c r="E294" i="11"/>
  <c r="H169" i="11"/>
  <c r="I169" i="11" s="1"/>
  <c r="H181" i="11"/>
  <c r="I181" i="11" s="1"/>
  <c r="H195" i="11"/>
  <c r="I195" i="11" s="1"/>
  <c r="H215" i="11"/>
  <c r="I215" i="11" s="1"/>
  <c r="H241" i="11"/>
  <c r="I241" i="11" s="1"/>
  <c r="H296" i="11"/>
  <c r="I296" i="11" s="1"/>
  <c r="H161" i="11"/>
  <c r="I161" i="11" s="1"/>
  <c r="E173" i="11"/>
  <c r="H184" i="11"/>
  <c r="I184" i="11" s="1"/>
  <c r="H198" i="11"/>
  <c r="I198" i="11" s="1"/>
  <c r="E218" i="11"/>
  <c r="H244" i="11"/>
  <c r="I244" i="11" s="1"/>
  <c r="H299" i="11"/>
  <c r="I299" i="11" s="1"/>
  <c r="E176" i="11"/>
  <c r="E187" i="11"/>
  <c r="H201" i="11"/>
  <c r="I201" i="11" s="1"/>
  <c r="H220" i="11"/>
  <c r="I220" i="11" s="1"/>
  <c r="H247" i="11"/>
  <c r="I247" i="11" s="1"/>
  <c r="H302" i="11"/>
  <c r="I302" i="11" s="1"/>
  <c r="H168" i="11"/>
  <c r="I168" i="11" s="1"/>
  <c r="E179" i="11"/>
  <c r="E190" i="11"/>
  <c r="H204" i="11"/>
  <c r="I204" i="11" s="1"/>
  <c r="H223" i="11"/>
  <c r="I223" i="11" s="1"/>
  <c r="H250" i="11"/>
  <c r="I250" i="11" s="1"/>
  <c r="E306" i="11"/>
  <c r="E162" i="11"/>
  <c r="E172" i="11"/>
  <c r="E182" i="11"/>
  <c r="E193" i="11"/>
  <c r="H207" i="11"/>
  <c r="I207" i="11" s="1"/>
  <c r="H226" i="11"/>
  <c r="I226" i="11" s="1"/>
  <c r="H252" i="11"/>
  <c r="I252" i="11" s="1"/>
  <c r="H308" i="11"/>
  <c r="I308" i="11" s="1"/>
  <c r="E196" i="11"/>
  <c r="H210" i="11"/>
  <c r="I210" i="11" s="1"/>
  <c r="H229" i="11"/>
  <c r="I229" i="11" s="1"/>
  <c r="H255" i="11"/>
  <c r="I255" i="11" s="1"/>
  <c r="E311" i="11"/>
  <c r="H187" i="11"/>
  <c r="I187" i="11" s="1"/>
  <c r="E199" i="11"/>
  <c r="H213" i="11"/>
  <c r="I213" i="11" s="1"/>
  <c r="H232" i="11"/>
  <c r="I232" i="11" s="1"/>
  <c r="H258" i="11"/>
  <c r="I258" i="11" s="1"/>
  <c r="E312" i="11"/>
  <c r="H190" i="11"/>
  <c r="I190" i="11" s="1"/>
  <c r="E202" i="11"/>
  <c r="H216" i="11"/>
  <c r="I216" i="11" s="1"/>
  <c r="H234" i="11"/>
  <c r="I234" i="11" s="1"/>
  <c r="E262" i="11"/>
  <c r="H315" i="11"/>
  <c r="I315" i="11" s="1"/>
  <c r="H193" i="11"/>
  <c r="I193" i="11" s="1"/>
  <c r="E205" i="11"/>
  <c r="E219" i="11"/>
  <c r="E237" i="11"/>
  <c r="H264" i="11"/>
  <c r="I264" i="11" s="1"/>
  <c r="H318" i="11"/>
  <c r="I318" i="11" s="1"/>
  <c r="H196" i="11"/>
  <c r="I196" i="11" s="1"/>
  <c r="H208" i="11"/>
  <c r="I208" i="11" s="1"/>
  <c r="H221" i="11"/>
  <c r="I221" i="11" s="1"/>
  <c r="H239" i="11"/>
  <c r="I239" i="11" s="1"/>
  <c r="E267" i="11"/>
  <c r="H321" i="11"/>
  <c r="I321" i="11" s="1"/>
  <c r="H199" i="11"/>
  <c r="I199" i="11" s="1"/>
  <c r="H211" i="11"/>
  <c r="I211" i="11" s="1"/>
  <c r="H224" i="11"/>
  <c r="I224" i="11" s="1"/>
  <c r="H242" i="11"/>
  <c r="I242" i="11" s="1"/>
  <c r="E270" i="11"/>
  <c r="H323" i="11"/>
  <c r="I323" i="11" s="1"/>
  <c r="H214" i="11"/>
  <c r="I214" i="11" s="1"/>
  <c r="H227" i="11"/>
  <c r="I227" i="11" s="1"/>
  <c r="E245" i="11"/>
  <c r="H273" i="11"/>
  <c r="I273" i="11" s="1"/>
  <c r="E327" i="11"/>
  <c r="H230" i="11"/>
  <c r="I230" i="11" s="1"/>
  <c r="H248" i="11"/>
  <c r="I248" i="11" s="1"/>
  <c r="H275" i="11"/>
  <c r="I275" i="11" s="1"/>
  <c r="H329" i="11"/>
  <c r="I329" i="11" s="1"/>
  <c r="E208" i="11"/>
  <c r="H219" i="11"/>
  <c r="I219" i="11" s="1"/>
  <c r="H233" i="11"/>
  <c r="I233" i="11" s="1"/>
  <c r="E251" i="11"/>
  <c r="H278" i="11"/>
  <c r="I278" i="11" s="1"/>
  <c r="H331" i="11"/>
  <c r="I331" i="11" s="1"/>
  <c r="E211" i="11"/>
  <c r="H222" i="11"/>
  <c r="I222" i="11" s="1"/>
  <c r="H235" i="11"/>
  <c r="I235" i="11" s="1"/>
  <c r="E254" i="11"/>
  <c r="H281" i="11"/>
  <c r="I281" i="11" s="1"/>
  <c r="E334" i="11"/>
  <c r="H203" i="11"/>
  <c r="I203" i="11" s="1"/>
  <c r="E214" i="11"/>
  <c r="H225" i="11"/>
  <c r="I225" i="11" s="1"/>
  <c r="E238" i="11"/>
  <c r="E257" i="11"/>
  <c r="H284" i="11"/>
  <c r="I284" i="11" s="1"/>
  <c r="H336" i="11"/>
  <c r="I336" i="11" s="1"/>
  <c r="E207" i="11"/>
  <c r="E217" i="11"/>
  <c r="H228" i="11"/>
  <c r="I228" i="11" s="1"/>
  <c r="H240" i="11"/>
  <c r="I240" i="11" s="1"/>
  <c r="E260" i="11"/>
  <c r="E287" i="11"/>
  <c r="H339" i="11"/>
  <c r="I339" i="11" s="1"/>
  <c r="E231" i="11"/>
  <c r="H243" i="11"/>
  <c r="I243" i="11" s="1"/>
  <c r="E263" i="11"/>
  <c r="E290" i="11"/>
  <c r="E343" i="11"/>
  <c r="E246" i="11"/>
  <c r="E266" i="11"/>
  <c r="E293" i="11"/>
  <c r="E346" i="11"/>
  <c r="E225" i="11"/>
  <c r="E236" i="11"/>
  <c r="H249" i="11"/>
  <c r="I249" i="11" s="1"/>
  <c r="E269" i="11"/>
  <c r="E295" i="11"/>
  <c r="H349" i="11"/>
  <c r="I349" i="11" s="1"/>
  <c r="E228" i="11"/>
  <c r="H238" i="11"/>
  <c r="I238" i="11" s="1"/>
  <c r="E252" i="11"/>
  <c r="E272" i="11"/>
  <c r="H297" i="11"/>
  <c r="I297" i="11" s="1"/>
  <c r="H352" i="11"/>
  <c r="I352" i="11" s="1"/>
  <c r="E241" i="11"/>
  <c r="E255" i="11"/>
  <c r="H274" i="11"/>
  <c r="I274" i="11" s="1"/>
  <c r="H300" i="11"/>
  <c r="I300" i="11" s="1"/>
  <c r="H355" i="11"/>
  <c r="I355" i="11" s="1"/>
  <c r="E244" i="11"/>
  <c r="E258" i="11"/>
  <c r="H277" i="11"/>
  <c r="I277" i="11" s="1"/>
  <c r="H303" i="11"/>
  <c r="I303" i="11" s="1"/>
  <c r="H358" i="11"/>
  <c r="I358" i="11" s="1"/>
  <c r="E247" i="11"/>
  <c r="H261" i="11"/>
  <c r="I261" i="11" s="1"/>
  <c r="H280" i="11"/>
  <c r="I280" i="11" s="1"/>
  <c r="E307" i="11"/>
  <c r="E361" i="11"/>
  <c r="E250" i="11"/>
  <c r="E264" i="11"/>
  <c r="H283" i="11"/>
  <c r="I283" i="11" s="1"/>
  <c r="H309" i="11"/>
  <c r="I309" i="11" s="1"/>
  <c r="H363" i="11"/>
  <c r="I363" i="11" s="1"/>
  <c r="E366" i="11"/>
  <c r="E222" i="11"/>
  <c r="E232" i="11"/>
  <c r="E242" i="11"/>
  <c r="E253" i="11"/>
  <c r="H267" i="11"/>
  <c r="I267" i="11" s="1"/>
  <c r="H286" i="11"/>
  <c r="I286" i="11" s="1"/>
  <c r="H314" i="11"/>
  <c r="I314" i="11" s="1"/>
  <c r="E369" i="11"/>
  <c r="E256" i="11"/>
  <c r="H270" i="11"/>
  <c r="I270" i="11" s="1"/>
  <c r="E289" i="11"/>
  <c r="H317" i="11"/>
  <c r="I317" i="11" s="1"/>
  <c r="H373" i="11"/>
  <c r="I373" i="11" s="1"/>
  <c r="E248" i="11"/>
  <c r="E259" i="11"/>
  <c r="E274" i="11"/>
  <c r="E292" i="11"/>
  <c r="E320" i="11"/>
  <c r="H376" i="11"/>
  <c r="I376" i="11" s="1"/>
  <c r="H262" i="11"/>
  <c r="I262" i="11" s="1"/>
  <c r="E276" i="11"/>
  <c r="H294" i="11"/>
  <c r="I294" i="11" s="1"/>
  <c r="H322" i="11"/>
  <c r="I322" i="11" s="1"/>
  <c r="E379" i="11"/>
  <c r="H253" i="11"/>
  <c r="I253" i="11" s="1"/>
  <c r="H265" i="11"/>
  <c r="I265" i="11" s="1"/>
  <c r="E279" i="11"/>
  <c r="E297" i="11"/>
  <c r="E326" i="11"/>
  <c r="E382" i="11"/>
  <c r="H246" i="11"/>
  <c r="I246" i="11" s="1"/>
  <c r="H256" i="11"/>
  <c r="I256" i="11" s="1"/>
  <c r="H268" i="11"/>
  <c r="I268" i="11" s="1"/>
  <c r="E282" i="11"/>
  <c r="E300" i="11"/>
  <c r="H328" i="11"/>
  <c r="I328" i="11" s="1"/>
  <c r="H386" i="11"/>
  <c r="I386" i="11" s="1"/>
  <c r="H259" i="11"/>
  <c r="I259" i="11" s="1"/>
  <c r="H271" i="11"/>
  <c r="I271" i="11" s="1"/>
  <c r="E285" i="11"/>
  <c r="E303" i="11"/>
  <c r="H330" i="11"/>
  <c r="I330" i="11" s="1"/>
  <c r="E390" i="11"/>
  <c r="H287" i="11"/>
  <c r="I287" i="11" s="1"/>
  <c r="H306" i="11"/>
  <c r="I306" i="11" s="1"/>
  <c r="E333" i="11"/>
  <c r="E394" i="11"/>
  <c r="E265" i="11"/>
  <c r="H276" i="11"/>
  <c r="I276" i="11" s="1"/>
  <c r="H290" i="11"/>
  <c r="I290" i="11" s="1"/>
  <c r="E309" i="11"/>
  <c r="H335" i="11"/>
  <c r="I335" i="11" s="1"/>
  <c r="H397" i="11"/>
  <c r="I397" i="11" s="1"/>
  <c r="E268" i="11"/>
  <c r="H279" i="11"/>
  <c r="I279" i="11" s="1"/>
  <c r="H293" i="11"/>
  <c r="I293" i="11" s="1"/>
  <c r="H311" i="11"/>
  <c r="I311" i="11" s="1"/>
  <c r="H338" i="11"/>
  <c r="I338" i="11" s="1"/>
  <c r="E401" i="11"/>
  <c r="E261" i="11"/>
  <c r="E271" i="11"/>
  <c r="E283" i="11"/>
  <c r="E296" i="11"/>
  <c r="E315" i="11"/>
  <c r="E342" i="11"/>
  <c r="H404" i="11"/>
  <c r="I404" i="11" s="1"/>
  <c r="H285" i="11"/>
  <c r="I285" i="11" s="1"/>
  <c r="E299" i="11"/>
  <c r="E318" i="11"/>
  <c r="E345" i="11"/>
  <c r="H407" i="11"/>
  <c r="I407" i="11" s="1"/>
  <c r="E277" i="11"/>
  <c r="E288" i="11"/>
  <c r="H301" i="11"/>
  <c r="I301" i="11" s="1"/>
  <c r="H320" i="11"/>
  <c r="I320" i="11" s="1"/>
  <c r="H348" i="11"/>
  <c r="I348" i="11" s="1"/>
  <c r="H410" i="11"/>
  <c r="I410" i="11" s="1"/>
  <c r="E280" i="11"/>
  <c r="E291" i="11"/>
  <c r="E305" i="11"/>
  <c r="E323" i="11"/>
  <c r="H351" i="11"/>
  <c r="I351" i="11" s="1"/>
  <c r="H413" i="11"/>
  <c r="I413" i="11" s="1"/>
  <c r="H326" i="11"/>
  <c r="I326" i="11" s="1"/>
  <c r="H354" i="11"/>
  <c r="I354" i="11" s="1"/>
  <c r="E416" i="11"/>
  <c r="E310" i="11"/>
  <c r="E329" i="11"/>
  <c r="E357" i="11"/>
  <c r="H418" i="11"/>
  <c r="I418" i="11" s="1"/>
  <c r="E298" i="11"/>
  <c r="E313" i="11"/>
  <c r="E331" i="11"/>
  <c r="E360" i="11"/>
  <c r="E421" i="11"/>
  <c r="H289" i="11"/>
  <c r="I289" i="11" s="1"/>
  <c r="E301" i="11"/>
  <c r="H316" i="11"/>
  <c r="I316" i="11" s="1"/>
  <c r="H333" i="11"/>
  <c r="I333" i="11" s="1"/>
  <c r="H362" i="11"/>
  <c r="I362" i="11" s="1"/>
  <c r="H423" i="11"/>
  <c r="I423" i="11" s="1"/>
  <c r="H272" i="11"/>
  <c r="I272" i="11" s="1"/>
  <c r="H282" i="11"/>
  <c r="I282" i="11" s="1"/>
  <c r="H292" i="11"/>
  <c r="I292" i="11" s="1"/>
  <c r="E304" i="11"/>
  <c r="E319" i="11"/>
  <c r="E336" i="11"/>
  <c r="E365" i="11"/>
  <c r="H425" i="11"/>
  <c r="I425" i="11" s="1"/>
  <c r="H295" i="11"/>
  <c r="I295" i="11" s="1"/>
  <c r="H307" i="11"/>
  <c r="I307" i="11" s="1"/>
  <c r="E322" i="11"/>
  <c r="E339" i="11"/>
  <c r="E368" i="11"/>
  <c r="H427" i="11"/>
  <c r="I427" i="11" s="1"/>
  <c r="H298" i="11"/>
  <c r="I298" i="11" s="1"/>
  <c r="H310" i="11"/>
  <c r="I310" i="11" s="1"/>
  <c r="H325" i="11"/>
  <c r="I325" i="11" s="1"/>
  <c r="H342" i="11"/>
  <c r="I342" i="11" s="1"/>
  <c r="E371" i="11"/>
  <c r="H429" i="11"/>
  <c r="I429" i="11" s="1"/>
  <c r="H313" i="11"/>
  <c r="I313" i="11" s="1"/>
  <c r="E328" i="11"/>
  <c r="H345" i="11"/>
  <c r="I345" i="11" s="1"/>
  <c r="H375" i="11"/>
  <c r="I375" i="11" s="1"/>
  <c r="H431" i="11"/>
  <c r="I431" i="11" s="1"/>
  <c r="H304" i="11"/>
  <c r="I304" i="11" s="1"/>
  <c r="E317" i="11"/>
  <c r="E330" i="11"/>
  <c r="E349" i="11"/>
  <c r="H377" i="11"/>
  <c r="I377" i="11" s="1"/>
  <c r="H433" i="11"/>
  <c r="I433" i="11" s="1"/>
  <c r="E308" i="11"/>
  <c r="H319" i="11"/>
  <c r="I319" i="11" s="1"/>
  <c r="H332" i="11"/>
  <c r="I332" i="11" s="1"/>
  <c r="E352" i="11"/>
  <c r="E381" i="11"/>
  <c r="E435" i="11"/>
  <c r="E355" i="11"/>
  <c r="H385" i="11"/>
  <c r="I385" i="11" s="1"/>
  <c r="H436" i="11"/>
  <c r="I436" i="11" s="1"/>
  <c r="E302" i="11"/>
  <c r="H312" i="11"/>
  <c r="I312" i="11" s="1"/>
  <c r="H324" i="11"/>
  <c r="I324" i="11" s="1"/>
  <c r="E337" i="11"/>
  <c r="E358" i="11"/>
  <c r="E389" i="11"/>
  <c r="E438" i="11"/>
  <c r="H305" i="11"/>
  <c r="I305" i="11" s="1"/>
  <c r="E316" i="11"/>
  <c r="H327" i="11"/>
  <c r="I327" i="11" s="1"/>
  <c r="E340" i="11"/>
  <c r="H360" i="11"/>
  <c r="I360" i="11" s="1"/>
  <c r="E393" i="11"/>
  <c r="H439" i="11"/>
  <c r="I439" i="11" s="1"/>
  <c r="H343" i="11"/>
  <c r="I343" i="11" s="1"/>
  <c r="E363" i="11"/>
  <c r="H396" i="11"/>
  <c r="I396" i="11" s="1"/>
  <c r="H440" i="11"/>
  <c r="I440" i="11" s="1"/>
  <c r="E321" i="11"/>
  <c r="E332" i="11"/>
  <c r="H346" i="11"/>
  <c r="I346" i="11" s="1"/>
  <c r="H365" i="11"/>
  <c r="I365" i="11" s="1"/>
  <c r="E400" i="11"/>
  <c r="E442" i="11"/>
  <c r="E314" i="11"/>
  <c r="E324" i="11"/>
  <c r="H334" i="11"/>
  <c r="I334" i="11" s="1"/>
  <c r="E350" i="11"/>
  <c r="H368" i="11"/>
  <c r="I368" i="11" s="1"/>
  <c r="H403" i="11"/>
  <c r="I403" i="11" s="1"/>
  <c r="H443" i="11"/>
  <c r="I443" i="11" s="1"/>
  <c r="H337" i="11"/>
  <c r="I337" i="11" s="1"/>
  <c r="E353" i="11"/>
  <c r="E372" i="11"/>
  <c r="H406" i="11"/>
  <c r="I406" i="11" s="1"/>
  <c r="H444" i="11"/>
  <c r="I444" i="11" s="1"/>
  <c r="E341" i="11"/>
  <c r="E356" i="11"/>
  <c r="E376" i="11"/>
  <c r="E409" i="11"/>
  <c r="H445" i="11"/>
  <c r="I445" i="11" s="1"/>
  <c r="E344" i="11"/>
  <c r="E359" i="11"/>
  <c r="H378" i="11"/>
  <c r="I378" i="11" s="1"/>
  <c r="E412" i="11"/>
  <c r="H446" i="11"/>
  <c r="I446" i="11" s="1"/>
  <c r="E325" i="11"/>
  <c r="E335" i="11"/>
  <c r="E347" i="11"/>
  <c r="H361" i="11"/>
  <c r="I361" i="11" s="1"/>
  <c r="H381" i="11"/>
  <c r="I381" i="11" s="1"/>
  <c r="E415" i="11"/>
  <c r="H447" i="11"/>
  <c r="I447" i="11" s="1"/>
  <c r="E338" i="11"/>
  <c r="H350" i="11"/>
  <c r="I350" i="11" s="1"/>
  <c r="E364" i="11"/>
  <c r="E386" i="11"/>
  <c r="H417" i="11"/>
  <c r="I417" i="11" s="1"/>
  <c r="H448" i="11"/>
  <c r="I448" i="11" s="1"/>
  <c r="H341" i="11"/>
  <c r="I341" i="11" s="1"/>
  <c r="H353" i="11"/>
  <c r="I353" i="11" s="1"/>
  <c r="H366" i="11"/>
  <c r="I366" i="11" s="1"/>
  <c r="H389" i="11"/>
  <c r="I389" i="11" s="1"/>
  <c r="H419" i="11"/>
  <c r="I419" i="11" s="1"/>
  <c r="H449" i="11"/>
  <c r="I449" i="11" s="1"/>
  <c r="H344" i="11"/>
  <c r="I344" i="11" s="1"/>
  <c r="H356" i="11"/>
  <c r="I356" i="11" s="1"/>
  <c r="H369" i="11"/>
  <c r="I369" i="11" s="1"/>
  <c r="H393" i="11"/>
  <c r="I393" i="11" s="1"/>
  <c r="E422" i="11"/>
  <c r="H450" i="11"/>
  <c r="I450" i="11" s="1"/>
  <c r="E348" i="11"/>
  <c r="H359" i="11"/>
  <c r="I359" i="11" s="1"/>
  <c r="E374" i="11"/>
  <c r="E397" i="11"/>
  <c r="H424" i="11"/>
  <c r="I424" i="11" s="1"/>
  <c r="E451" i="11"/>
  <c r="H340" i="11"/>
  <c r="I340" i="11" s="1"/>
  <c r="E351" i="11"/>
  <c r="E362" i="11"/>
  <c r="E377" i="11"/>
  <c r="H400" i="11"/>
  <c r="I400" i="11" s="1"/>
  <c r="H426" i="11"/>
  <c r="I426" i="11" s="1"/>
  <c r="E452" i="11"/>
  <c r="E354" i="11"/>
  <c r="H364" i="11"/>
  <c r="I364" i="11" s="1"/>
  <c r="E380" i="11"/>
  <c r="E404" i="11"/>
  <c r="H428" i="11"/>
  <c r="I428" i="11" s="1"/>
  <c r="E453" i="11"/>
  <c r="E367" i="11"/>
  <c r="E383" i="11"/>
  <c r="E407" i="11"/>
  <c r="E430" i="11"/>
  <c r="H453" i="11"/>
  <c r="I453" i="11" s="1"/>
  <c r="H370" i="11"/>
  <c r="I370" i="11" s="1"/>
  <c r="E387" i="11"/>
  <c r="E410" i="11"/>
  <c r="E432" i="11"/>
  <c r="E454" i="11"/>
  <c r="E375" i="11"/>
  <c r="H390" i="11"/>
  <c r="I390" i="11" s="1"/>
  <c r="E413" i="11"/>
  <c r="E434" i="11"/>
  <c r="H454" i="11"/>
  <c r="I454" i="11" s="1"/>
  <c r="H394" i="11"/>
  <c r="I394" i="11" s="1"/>
  <c r="H415" i="11"/>
  <c r="I415" i="11" s="1"/>
  <c r="H435" i="11"/>
  <c r="I435" i="11" s="1"/>
  <c r="E455" i="11"/>
  <c r="H380" i="11"/>
  <c r="I380" i="11" s="1"/>
  <c r="E398" i="11"/>
  <c r="E418" i="11"/>
  <c r="E437" i="11"/>
  <c r="H455" i="11"/>
  <c r="I455" i="11" s="1"/>
  <c r="E370" i="11"/>
  <c r="H384" i="11"/>
  <c r="I384" i="11" s="1"/>
  <c r="H401" i="11"/>
  <c r="I401" i="11" s="1"/>
  <c r="H420" i="11"/>
  <c r="I420" i="11" s="1"/>
  <c r="H438" i="11"/>
  <c r="I438" i="11" s="1"/>
  <c r="E456" i="11"/>
  <c r="H374" i="11"/>
  <c r="I374" i="11" s="1"/>
  <c r="H387" i="11"/>
  <c r="I387" i="11" s="1"/>
  <c r="E405" i="11"/>
  <c r="E423" i="11"/>
  <c r="E440" i="11"/>
  <c r="H456" i="11"/>
  <c r="I456" i="11" s="1"/>
  <c r="H391" i="11"/>
  <c r="I391" i="11" s="1"/>
  <c r="E408" i="11"/>
  <c r="E425" i="11"/>
  <c r="H441" i="11"/>
  <c r="I441" i="11" s="1"/>
  <c r="E457" i="11"/>
  <c r="H395" i="11"/>
  <c r="I395" i="11" s="1"/>
  <c r="E411" i="11"/>
  <c r="E427" i="11"/>
  <c r="E443" i="11"/>
  <c r="H457" i="11"/>
  <c r="I457" i="11" s="1"/>
  <c r="E385" i="11"/>
  <c r="H398" i="11"/>
  <c r="I398" i="11" s="1"/>
  <c r="E414" i="11"/>
  <c r="E429" i="11"/>
  <c r="E444" i="11"/>
  <c r="E458" i="11"/>
  <c r="E388" i="11"/>
  <c r="E402" i="11"/>
  <c r="H416" i="11"/>
  <c r="I416" i="11" s="1"/>
  <c r="E431" i="11"/>
  <c r="E445" i="11"/>
  <c r="H458" i="11"/>
  <c r="I458" i="11" s="1"/>
  <c r="H379" i="11"/>
  <c r="I379" i="11" s="1"/>
  <c r="E392" i="11"/>
  <c r="H405" i="11"/>
  <c r="I405" i="11" s="1"/>
  <c r="E419" i="11"/>
  <c r="E433" i="11"/>
  <c r="E446" i="11"/>
  <c r="E459" i="11"/>
  <c r="H371" i="11"/>
  <c r="I371" i="11" s="1"/>
  <c r="H383" i="11"/>
  <c r="I383" i="11" s="1"/>
  <c r="E396" i="11"/>
  <c r="H408" i="11"/>
  <c r="I408" i="11" s="1"/>
  <c r="H421" i="11"/>
  <c r="I421" i="11" s="1"/>
  <c r="H434" i="11"/>
  <c r="I434" i="11" s="1"/>
  <c r="E447" i="11"/>
  <c r="H459" i="11"/>
  <c r="I459" i="11" s="1"/>
  <c r="H399" i="11"/>
  <c r="I399" i="11" s="1"/>
  <c r="H411" i="11"/>
  <c r="I411" i="11" s="1"/>
  <c r="E424" i="11"/>
  <c r="E436" i="11"/>
  <c r="E448" i="11"/>
  <c r="E460" i="11"/>
  <c r="E391" i="11"/>
  <c r="E403" i="11"/>
  <c r="H414" i="11"/>
  <c r="I414" i="11" s="1"/>
  <c r="E426" i="11"/>
  <c r="H437" i="11"/>
  <c r="I437" i="11" s="1"/>
  <c r="E449" i="11"/>
  <c r="H460" i="11"/>
  <c r="I460" i="11" s="1"/>
  <c r="E373" i="11"/>
  <c r="E384" i="11"/>
  <c r="E395" i="11"/>
  <c r="E406" i="11"/>
  <c r="E417" i="11"/>
  <c r="E428" i="11"/>
  <c r="E439" i="11"/>
  <c r="E450" i="11"/>
  <c r="H461" i="11"/>
  <c r="I461" i="11" s="1"/>
  <c r="E461" i="11"/>
  <c r="H347" i="11"/>
  <c r="I347" i="11" s="1"/>
  <c r="H357" i="11"/>
  <c r="I357" i="11" s="1"/>
  <c r="H367" i="11"/>
  <c r="I367" i="11" s="1"/>
  <c r="E378" i="11"/>
  <c r="H388" i="11"/>
  <c r="I388" i="11" s="1"/>
  <c r="E399" i="11"/>
  <c r="H409" i="11"/>
  <c r="I409" i="11" s="1"/>
  <c r="E420" i="11"/>
  <c r="H430" i="11"/>
  <c r="I430" i="11" s="1"/>
  <c r="E441" i="11"/>
  <c r="H451" i="11"/>
  <c r="I451" i="11" s="1"/>
  <c r="E462" i="11"/>
  <c r="H372" i="11"/>
  <c r="I372" i="11" s="1"/>
  <c r="H382" i="11"/>
  <c r="I382" i="11" s="1"/>
  <c r="H392" i="11"/>
  <c r="I392" i="11" s="1"/>
  <c r="H402" i="11"/>
  <c r="I402" i="11" s="1"/>
  <c r="H412" i="11"/>
  <c r="I412" i="11" s="1"/>
  <c r="H422" i="11"/>
  <c r="I422" i="11" s="1"/>
  <c r="H432" i="11"/>
  <c r="I432" i="11" s="1"/>
  <c r="H442" i="11"/>
  <c r="I442" i="11" s="1"/>
  <c r="H452" i="11"/>
  <c r="I452" i="11" s="1"/>
  <c r="B12" i="5"/>
  <c r="I13" i="5"/>
  <c r="E4" i="5"/>
  <c r="W28" i="11"/>
  <c r="W29" i="11" s="1"/>
  <c r="E11" i="10"/>
  <c r="G312" i="10" s="1"/>
  <c r="G40" i="10"/>
  <c r="G131" i="10"/>
  <c r="B14" i="10"/>
  <c r="G149" i="10"/>
  <c r="G60" i="10"/>
  <c r="G242" i="10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O11" i="11" s="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M19" i="11" s="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4" i="11"/>
  <c r="E13" i="11" s="1"/>
  <c r="G403" i="11"/>
  <c r="G34" i="11"/>
  <c r="G420" i="11"/>
  <c r="G310" i="11"/>
  <c r="G292" i="11"/>
  <c r="G197" i="11"/>
  <c r="G191" i="11"/>
  <c r="G137" i="11"/>
  <c r="G76" i="11"/>
  <c r="G72" i="11"/>
  <c r="L10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W30" i="10"/>
  <c r="W28" i="10"/>
  <c r="W29" i="10" s="1"/>
  <c r="R25" i="10"/>
  <c r="R24" i="10"/>
  <c r="S9" i="10"/>
  <c r="R17" i="10"/>
  <c r="R19" i="10"/>
  <c r="G452" i="10"/>
  <c r="G432" i="10"/>
  <c r="G412" i="10"/>
  <c r="G392" i="10"/>
  <c r="G372" i="10"/>
  <c r="G352" i="10"/>
  <c r="G252" i="10"/>
  <c r="G232" i="10"/>
  <c r="G212" i="10"/>
  <c r="G192" i="10"/>
  <c r="G172" i="10"/>
  <c r="G152" i="10"/>
  <c r="G466" i="10"/>
  <c r="G446" i="10"/>
  <c r="G426" i="10"/>
  <c r="G406" i="10"/>
  <c r="G386" i="10"/>
  <c r="G366" i="10"/>
  <c r="G346" i="10"/>
  <c r="G326" i="10"/>
  <c r="G306" i="10"/>
  <c r="G286" i="10"/>
  <c r="G266" i="10"/>
  <c r="G166" i="10"/>
  <c r="G146" i="10"/>
  <c r="G457" i="10"/>
  <c r="G437" i="10"/>
  <c r="G417" i="10"/>
  <c r="G397" i="10"/>
  <c r="G377" i="10"/>
  <c r="G357" i="10"/>
  <c r="G337" i="10"/>
  <c r="G317" i="10"/>
  <c r="G297" i="10"/>
  <c r="G277" i="10"/>
  <c r="G257" i="10"/>
  <c r="G237" i="10"/>
  <c r="G217" i="10"/>
  <c r="G197" i="10"/>
  <c r="G157" i="10"/>
  <c r="G405" i="10"/>
  <c r="G385" i="10"/>
  <c r="G365" i="10"/>
  <c r="G345" i="10"/>
  <c r="G325" i="10"/>
  <c r="G305" i="10"/>
  <c r="G462" i="10"/>
  <c r="G442" i="10"/>
  <c r="G422" i="10"/>
  <c r="G402" i="10"/>
  <c r="G382" i="10"/>
  <c r="G362" i="10"/>
  <c r="G342" i="10"/>
  <c r="G322" i="10"/>
  <c r="G302" i="10"/>
  <c r="G441" i="10"/>
  <c r="G430" i="10"/>
  <c r="G299" i="10"/>
  <c r="G238" i="10"/>
  <c r="G225" i="10"/>
  <c r="G158" i="10"/>
  <c r="G113" i="10"/>
  <c r="G93" i="10"/>
  <c r="G73" i="10"/>
  <c r="G53" i="10"/>
  <c r="G33" i="10"/>
  <c r="G23" i="10"/>
  <c r="G459" i="10"/>
  <c r="G448" i="10"/>
  <c r="G375" i="10"/>
  <c r="G368" i="10"/>
  <c r="G384" i="10"/>
  <c r="G370" i="10"/>
  <c r="G353" i="10"/>
  <c r="G259" i="10"/>
  <c r="G243" i="10"/>
  <c r="G195" i="10"/>
  <c r="G179" i="10"/>
  <c r="G163" i="10"/>
  <c r="G144" i="10"/>
  <c r="G141" i="10"/>
  <c r="G138" i="10"/>
  <c r="G135" i="10"/>
  <c r="G132" i="10"/>
  <c r="G129" i="10"/>
  <c r="G461" i="10"/>
  <c r="G443" i="10"/>
  <c r="G408" i="10"/>
  <c r="G398" i="10"/>
  <c r="G301" i="10"/>
  <c r="G294" i="10"/>
  <c r="G214" i="10"/>
  <c r="G182" i="10"/>
  <c r="G150" i="10"/>
  <c r="G147" i="10"/>
  <c r="G126" i="10"/>
  <c r="G106" i="10"/>
  <c r="G86" i="10"/>
  <c r="G66" i="10"/>
  <c r="G46" i="10"/>
  <c r="G460" i="10"/>
  <c r="G421" i="10"/>
  <c r="G383" i="10"/>
  <c r="G359" i="10"/>
  <c r="G321" i="10"/>
  <c r="G314" i="10"/>
  <c r="G307" i="10"/>
  <c r="G300" i="10"/>
  <c r="G449" i="10"/>
  <c r="G431" i="10"/>
  <c r="G414" i="10"/>
  <c r="G407" i="10"/>
  <c r="G400" i="10"/>
  <c r="G369" i="10"/>
  <c r="G331" i="10"/>
  <c r="G310" i="10"/>
  <c r="G463" i="10"/>
  <c r="G438" i="10"/>
  <c r="G403" i="10"/>
  <c r="G379" i="10"/>
  <c r="G341" i="10"/>
  <c r="G283" i="10"/>
  <c r="G235" i="10"/>
  <c r="G219" i="10"/>
  <c r="G203" i="10"/>
  <c r="G355" i="10"/>
  <c r="G351" i="10"/>
  <c r="G347" i="10"/>
  <c r="G343" i="10"/>
  <c r="G293" i="10"/>
  <c r="G289" i="10"/>
  <c r="G281" i="10"/>
  <c r="G263" i="10"/>
  <c r="G245" i="10"/>
  <c r="G215" i="10"/>
  <c r="G200" i="10"/>
  <c r="G193" i="10"/>
  <c r="G161" i="10"/>
  <c r="G153" i="10"/>
  <c r="G139" i="10"/>
  <c r="G98" i="10"/>
  <c r="G95" i="10"/>
  <c r="G447" i="10"/>
  <c r="G416" i="10"/>
  <c r="G381" i="10"/>
  <c r="G363" i="10"/>
  <c r="G334" i="10"/>
  <c r="G318" i="10"/>
  <c r="G285" i="10"/>
  <c r="G211" i="10"/>
  <c r="G104" i="10"/>
  <c r="G64" i="10"/>
  <c r="G61" i="10"/>
  <c r="G469" i="10"/>
  <c r="G455" i="10"/>
  <c r="G428" i="10"/>
  <c r="G424" i="10"/>
  <c r="G420" i="10"/>
  <c r="G394" i="10"/>
  <c r="G313" i="10"/>
  <c r="G309" i="10"/>
  <c r="G273" i="10"/>
  <c r="G164" i="10"/>
  <c r="G411" i="10"/>
  <c r="G389" i="10"/>
  <c r="G380" i="10"/>
  <c r="G329" i="10"/>
  <c r="G280" i="10"/>
  <c r="G255" i="10"/>
  <c r="G248" i="10"/>
  <c r="G354" i="10"/>
  <c r="G350" i="10"/>
  <c r="G244" i="10"/>
  <c r="G229" i="10"/>
  <c r="G207" i="10"/>
  <c r="G199" i="10"/>
  <c r="G91" i="10"/>
  <c r="G85" i="10"/>
  <c r="G82" i="10"/>
  <c r="G51" i="10"/>
  <c r="G45" i="10"/>
  <c r="G42" i="10"/>
  <c r="G30" i="10"/>
  <c r="G464" i="10"/>
  <c r="G436" i="10"/>
  <c r="G333" i="10"/>
  <c r="G288" i="10"/>
  <c r="G284" i="10"/>
  <c r="G276" i="10"/>
  <c r="G269" i="10"/>
  <c r="G251" i="10"/>
  <c r="G236" i="10"/>
  <c r="G185" i="10"/>
  <c r="G419" i="10"/>
  <c r="G388" i="10"/>
  <c r="G328" i="10"/>
  <c r="G295" i="10"/>
  <c r="G291" i="10"/>
  <c r="G279" i="10"/>
  <c r="G228" i="10"/>
  <c r="G221" i="10"/>
  <c r="G112" i="10"/>
  <c r="G109" i="10"/>
  <c r="G72" i="10"/>
  <c r="G69" i="10"/>
  <c r="G340" i="10"/>
  <c r="G401" i="10"/>
  <c r="G324" i="10"/>
  <c r="G320" i="10"/>
  <c r="G268" i="10"/>
  <c r="G191" i="10"/>
  <c r="G181" i="10"/>
  <c r="G170" i="10"/>
  <c r="G159" i="10"/>
  <c r="G151" i="10"/>
  <c r="G118" i="10"/>
  <c r="O11" i="10" s="1"/>
  <c r="G115" i="10"/>
  <c r="G78" i="10"/>
  <c r="G75" i="10"/>
  <c r="G38" i="10"/>
  <c r="G27" i="10"/>
  <c r="G440" i="10"/>
  <c r="G435" i="10"/>
  <c r="G361" i="10"/>
  <c r="G349" i="10"/>
  <c r="G336" i="10"/>
  <c r="G453" i="10"/>
  <c r="G311" i="10"/>
  <c r="G271" i="10"/>
  <c r="G209" i="10"/>
  <c r="G184" i="10"/>
  <c r="G96" i="10"/>
  <c r="G56" i="10"/>
  <c r="G19" i="10"/>
  <c r="G467" i="10"/>
  <c r="G418" i="10"/>
  <c r="G327" i="10"/>
  <c r="G194" i="10"/>
  <c r="G391" i="10"/>
  <c r="G364" i="10"/>
  <c r="G356" i="10"/>
  <c r="G348" i="10"/>
  <c r="G323" i="10"/>
  <c r="G282" i="10"/>
  <c r="G201" i="10"/>
  <c r="G187" i="10"/>
  <c r="G173" i="10"/>
  <c r="G154" i="10"/>
  <c r="G404" i="10"/>
  <c r="G298" i="10"/>
  <c r="G267" i="10"/>
  <c r="G253" i="10"/>
  <c r="G429" i="10"/>
  <c r="G395" i="10"/>
  <c r="G339" i="10"/>
  <c r="G249" i="10"/>
  <c r="G183" i="10"/>
  <c r="G165" i="10"/>
  <c r="G136" i="10"/>
  <c r="G123" i="10"/>
  <c r="G83" i="10"/>
  <c r="G21" i="10"/>
  <c r="G456" i="10"/>
  <c r="G390" i="10"/>
  <c r="G434" i="10"/>
  <c r="G250" i="10"/>
  <c r="G142" i="10"/>
  <c r="G99" i="10"/>
  <c r="G87" i="10"/>
  <c r="G35" i="10"/>
  <c r="G304" i="10"/>
  <c r="G256" i="10"/>
  <c r="G176" i="10"/>
  <c r="G171" i="10"/>
  <c r="G116" i="10"/>
  <c r="G103" i="10"/>
  <c r="G70" i="10"/>
  <c r="G133" i="10"/>
  <c r="G111" i="10"/>
  <c r="G107" i="10"/>
  <c r="G24" i="10"/>
  <c r="G316" i="10"/>
  <c r="G278" i="10"/>
  <c r="G222" i="10"/>
  <c r="G137" i="10"/>
  <c r="G124" i="10"/>
  <c r="G120" i="10"/>
  <c r="G74" i="10"/>
  <c r="G57" i="10"/>
  <c r="G410" i="10"/>
  <c r="G261" i="10"/>
  <c r="G180" i="10"/>
  <c r="G145" i="10"/>
  <c r="G128" i="10"/>
  <c r="G90" i="10"/>
  <c r="G231" i="10"/>
  <c r="G190" i="10"/>
  <c r="G175" i="10"/>
  <c r="G439" i="10"/>
  <c r="G210" i="10"/>
  <c r="G102" i="10"/>
  <c r="G49" i="10"/>
  <c r="G423" i="10"/>
  <c r="G265" i="10"/>
  <c r="G140" i="10"/>
  <c r="G52" i="10"/>
  <c r="G360" i="10"/>
  <c r="G220" i="10"/>
  <c r="G189" i="10"/>
  <c r="G174" i="10"/>
  <c r="G169" i="10"/>
  <c r="G114" i="10"/>
  <c r="G374" i="10"/>
  <c r="G198" i="10"/>
  <c r="G148" i="10"/>
  <c r="G105" i="10"/>
  <c r="G89" i="10"/>
  <c r="G81" i="10"/>
  <c r="G68" i="10"/>
  <c r="G270" i="10"/>
  <c r="G48" i="10"/>
  <c r="G458" i="10"/>
  <c r="G241" i="10"/>
  <c r="G188" i="10"/>
  <c r="G130" i="10"/>
  <c r="G59" i="10"/>
  <c r="G36" i="10"/>
  <c r="G224" i="10"/>
  <c r="G208" i="10"/>
  <c r="G76" i="10"/>
  <c r="G63" i="10"/>
  <c r="G373" i="10"/>
  <c r="G319" i="10"/>
  <c r="G234" i="10"/>
  <c r="G162" i="10"/>
  <c r="G143" i="10"/>
  <c r="G100" i="10"/>
  <c r="G71" i="10"/>
  <c r="G67" i="10"/>
  <c r="G393" i="10"/>
  <c r="G240" i="10"/>
  <c r="G84" i="10"/>
  <c r="G80" i="10"/>
  <c r="G47" i="10"/>
  <c r="G32" i="10"/>
  <c r="G358" i="10"/>
  <c r="E4" i="10"/>
  <c r="E13" i="10" s="1"/>
  <c r="G427" i="10"/>
  <c r="G223" i="10"/>
  <c r="G218" i="10"/>
  <c r="G167" i="10"/>
  <c r="G156" i="10"/>
  <c r="G121" i="10"/>
  <c r="G108" i="10"/>
  <c r="G54" i="10"/>
  <c r="G28" i="10"/>
  <c r="G239" i="10"/>
  <c r="G233" i="10"/>
  <c r="G196" i="10"/>
  <c r="G62" i="10"/>
  <c r="G50" i="10"/>
  <c r="L10" i="10"/>
  <c r="G41" i="10"/>
  <c r="T21" i="10"/>
  <c r="G92" i="10" l="1"/>
  <c r="G303" i="10"/>
  <c r="G31" i="10"/>
  <c r="G378" i="10"/>
  <c r="G88" i="10"/>
  <c r="G338" i="10"/>
  <c r="G399" i="10"/>
  <c r="G227" i="10"/>
  <c r="G330" i="10"/>
  <c r="K330" i="10" s="1"/>
  <c r="G425" i="10"/>
  <c r="G272" i="10"/>
  <c r="G117" i="10"/>
  <c r="G34" i="10"/>
  <c r="G247" i="10"/>
  <c r="K247" i="10" s="1"/>
  <c r="G94" i="10"/>
  <c r="M94" i="10" s="1"/>
  <c r="G367" i="10"/>
  <c r="K367" i="10" s="1"/>
  <c r="G55" i="10"/>
  <c r="M55" i="10" s="1"/>
  <c r="G433" i="10"/>
  <c r="M433" i="10" s="1"/>
  <c r="G287" i="10"/>
  <c r="M287" i="10" s="1"/>
  <c r="G230" i="10"/>
  <c r="M230" i="10" s="1"/>
  <c r="G308" i="10"/>
  <c r="G344" i="10"/>
  <c r="G445" i="10"/>
  <c r="G206" i="10"/>
  <c r="G292" i="10"/>
  <c r="G39" i="10"/>
  <c r="M39" i="10" s="1"/>
  <c r="G444" i="10"/>
  <c r="G335" i="10"/>
  <c r="G205" i="10"/>
  <c r="G202" i="10"/>
  <c r="G122" i="10"/>
  <c r="G451" i="10"/>
  <c r="K451" i="10" s="1"/>
  <c r="G274" i="10"/>
  <c r="M274" i="10" s="1"/>
  <c r="G275" i="10"/>
  <c r="M275" i="10" s="1"/>
  <c r="G186" i="10"/>
  <c r="K186" i="10" s="1"/>
  <c r="G168" i="10"/>
  <c r="K168" i="10" s="1"/>
  <c r="G26" i="10"/>
  <c r="K26" i="10" s="1"/>
  <c r="G468" i="10"/>
  <c r="K468" i="10" s="1"/>
  <c r="G20" i="10"/>
  <c r="K20" i="10" s="1"/>
  <c r="G216" i="10"/>
  <c r="M216" i="10" s="1"/>
  <c r="G387" i="10"/>
  <c r="G125" i="10"/>
  <c r="G127" i="10"/>
  <c r="G213" i="10"/>
  <c r="K213" i="10" s="1"/>
  <c r="G178" i="10"/>
  <c r="G77" i="10"/>
  <c r="G65" i="10"/>
  <c r="G79" i="10"/>
  <c r="M79" i="10" s="1"/>
  <c r="G43" i="10"/>
  <c r="G264" i="10"/>
  <c r="K264" i="10" s="1"/>
  <c r="G409" i="10"/>
  <c r="G254" i="10"/>
  <c r="K254" i="10" s="1"/>
  <c r="G97" i="10"/>
  <c r="G160" i="10"/>
  <c r="K160" i="10" s="1"/>
  <c r="G371" i="10"/>
  <c r="K371" i="10" s="1"/>
  <c r="G58" i="10"/>
  <c r="G155" i="10"/>
  <c r="M155" i="10" s="1"/>
  <c r="G290" i="10"/>
  <c r="M290" i="10" s="1"/>
  <c r="G262" i="10"/>
  <c r="G315" i="10"/>
  <c r="K315" i="10" s="1"/>
  <c r="G413" i="10"/>
  <c r="G465" i="10"/>
  <c r="G226" i="10"/>
  <c r="G332" i="10"/>
  <c r="M312" i="10"/>
  <c r="K312" i="10"/>
  <c r="K316" i="10"/>
  <c r="M316" i="10"/>
  <c r="M154" i="10"/>
  <c r="K154" i="10"/>
  <c r="M184" i="10"/>
  <c r="K184" i="10"/>
  <c r="K151" i="10"/>
  <c r="M151" i="10"/>
  <c r="M279" i="10"/>
  <c r="K279" i="10"/>
  <c r="K30" i="10"/>
  <c r="M30" i="10"/>
  <c r="M329" i="10"/>
  <c r="K329" i="10"/>
  <c r="K104" i="10"/>
  <c r="M104" i="10"/>
  <c r="M215" i="10"/>
  <c r="K215" i="10"/>
  <c r="K403" i="10"/>
  <c r="M403" i="10"/>
  <c r="K383" i="10"/>
  <c r="M383" i="10"/>
  <c r="K443" i="10"/>
  <c r="M443" i="10"/>
  <c r="K368" i="10"/>
  <c r="M368" i="10"/>
  <c r="K302" i="10"/>
  <c r="M302" i="10"/>
  <c r="K197" i="10"/>
  <c r="M197" i="10"/>
  <c r="K266" i="10"/>
  <c r="M266" i="10"/>
  <c r="M332" i="10"/>
  <c r="K332" i="10"/>
  <c r="K223" i="10"/>
  <c r="M223" i="10"/>
  <c r="K373" i="10"/>
  <c r="M373" i="10"/>
  <c r="K148" i="10"/>
  <c r="M148" i="10"/>
  <c r="M175" i="10"/>
  <c r="K175" i="10"/>
  <c r="M24" i="10"/>
  <c r="K24" i="10"/>
  <c r="K390" i="10"/>
  <c r="M390" i="10"/>
  <c r="K173" i="10"/>
  <c r="M173" i="10"/>
  <c r="M209" i="10"/>
  <c r="K209" i="10"/>
  <c r="M159" i="10"/>
  <c r="K159" i="10"/>
  <c r="K291" i="10"/>
  <c r="M291" i="10"/>
  <c r="M42" i="10"/>
  <c r="K42" i="10"/>
  <c r="K380" i="10"/>
  <c r="M380" i="10"/>
  <c r="K211" i="10"/>
  <c r="M211" i="10"/>
  <c r="M245" i="10"/>
  <c r="K245" i="10"/>
  <c r="K438" i="10"/>
  <c r="M438" i="10"/>
  <c r="K421" i="10"/>
  <c r="M421" i="10"/>
  <c r="K461" i="10"/>
  <c r="M461" i="10"/>
  <c r="K375" i="10"/>
  <c r="M375" i="10"/>
  <c r="K322" i="10"/>
  <c r="M322" i="10"/>
  <c r="K217" i="10"/>
  <c r="M217" i="10"/>
  <c r="K286" i="10"/>
  <c r="M286" i="10"/>
  <c r="M352" i="10"/>
  <c r="K352" i="10"/>
  <c r="M427" i="10"/>
  <c r="K427" i="10"/>
  <c r="K63" i="10"/>
  <c r="M63" i="10"/>
  <c r="K198" i="10"/>
  <c r="M198" i="10"/>
  <c r="K190" i="10"/>
  <c r="M190" i="10"/>
  <c r="M107" i="10"/>
  <c r="K107" i="10"/>
  <c r="M456" i="10"/>
  <c r="K456" i="10"/>
  <c r="M187" i="10"/>
  <c r="K187" i="10"/>
  <c r="K271" i="10"/>
  <c r="M271" i="10"/>
  <c r="K170" i="10"/>
  <c r="M170" i="10"/>
  <c r="M295" i="10"/>
  <c r="K295" i="10"/>
  <c r="K45" i="10"/>
  <c r="M45" i="10"/>
  <c r="M389" i="10"/>
  <c r="K389" i="10"/>
  <c r="M285" i="10"/>
  <c r="K285" i="10"/>
  <c r="K263" i="10"/>
  <c r="M263" i="10"/>
  <c r="K463" i="10"/>
  <c r="M463" i="10"/>
  <c r="K460" i="10"/>
  <c r="M460" i="10"/>
  <c r="M129" i="10"/>
  <c r="K129" i="10"/>
  <c r="M448" i="10"/>
  <c r="K448" i="10"/>
  <c r="M342" i="10"/>
  <c r="K342" i="10"/>
  <c r="K237" i="10"/>
  <c r="M237" i="10"/>
  <c r="M306" i="10"/>
  <c r="K306" i="10"/>
  <c r="K372" i="10"/>
  <c r="M372" i="10"/>
  <c r="K76" i="10"/>
  <c r="M76" i="10"/>
  <c r="K46" i="10"/>
  <c r="M46" i="10"/>
  <c r="M205" i="10"/>
  <c r="K205" i="10"/>
  <c r="K346" i="10"/>
  <c r="M346" i="10"/>
  <c r="K34" i="10"/>
  <c r="M34" i="10"/>
  <c r="K202" i="10"/>
  <c r="M202" i="10"/>
  <c r="M419" i="10"/>
  <c r="K419" i="10"/>
  <c r="M85" i="10"/>
  <c r="K85" i="10"/>
  <c r="K273" i="10"/>
  <c r="M273" i="10"/>
  <c r="K363" i="10"/>
  <c r="M363" i="10"/>
  <c r="K293" i="10"/>
  <c r="M293" i="10"/>
  <c r="M369" i="10"/>
  <c r="K369" i="10"/>
  <c r="K86" i="10"/>
  <c r="M86" i="10"/>
  <c r="K138" i="10"/>
  <c r="M138" i="10"/>
  <c r="K33" i="10"/>
  <c r="M33" i="10"/>
  <c r="M402" i="10"/>
  <c r="K402" i="10"/>
  <c r="K297" i="10"/>
  <c r="M297" i="10"/>
  <c r="K366" i="10"/>
  <c r="M366" i="10"/>
  <c r="M432" i="10"/>
  <c r="K432" i="10"/>
  <c r="K374" i="10"/>
  <c r="M374" i="10"/>
  <c r="M362" i="10"/>
  <c r="K362" i="10"/>
  <c r="K334" i="10"/>
  <c r="M334" i="10"/>
  <c r="M127" i="10"/>
  <c r="K127" i="10"/>
  <c r="M409" i="10"/>
  <c r="K409" i="10"/>
  <c r="M309" i="10"/>
  <c r="K309" i="10"/>
  <c r="K141" i="10"/>
  <c r="M141" i="10"/>
  <c r="K317" i="10"/>
  <c r="M317" i="10"/>
  <c r="K386" i="10"/>
  <c r="M386" i="10"/>
  <c r="M452" i="10"/>
  <c r="K452" i="10"/>
  <c r="K181" i="10"/>
  <c r="M181" i="10"/>
  <c r="K39" i="10"/>
  <c r="K164" i="10"/>
  <c r="M164" i="10"/>
  <c r="M117" i="10"/>
  <c r="K117" i="10"/>
  <c r="K387" i="10"/>
  <c r="M387" i="10"/>
  <c r="K90" i="10"/>
  <c r="M90" i="10"/>
  <c r="K50" i="10"/>
  <c r="M50" i="10"/>
  <c r="M185" i="10"/>
  <c r="K185" i="10"/>
  <c r="M451" i="10"/>
  <c r="K355" i="10"/>
  <c r="M355" i="10"/>
  <c r="K431" i="10"/>
  <c r="M431" i="10"/>
  <c r="K150" i="10"/>
  <c r="M150" i="10"/>
  <c r="M179" i="10"/>
  <c r="K179" i="10"/>
  <c r="K113" i="10"/>
  <c r="M113" i="10"/>
  <c r="M305" i="10"/>
  <c r="K305" i="10"/>
  <c r="M377" i="10"/>
  <c r="K377" i="10"/>
  <c r="K446" i="10"/>
  <c r="M446" i="10"/>
  <c r="K311" i="10"/>
  <c r="M311" i="10"/>
  <c r="M326" i="10"/>
  <c r="K326" i="10"/>
  <c r="K191" i="10"/>
  <c r="M191" i="10"/>
  <c r="M382" i="10"/>
  <c r="K382" i="10"/>
  <c r="M65" i="10"/>
  <c r="K65" i="10"/>
  <c r="K400" i="10"/>
  <c r="M400" i="10"/>
  <c r="K453" i="10"/>
  <c r="M453" i="10"/>
  <c r="K144" i="10"/>
  <c r="M144" i="10"/>
  <c r="K128" i="10"/>
  <c r="M128" i="10"/>
  <c r="M125" i="10"/>
  <c r="K125" i="10"/>
  <c r="K93" i="10"/>
  <c r="M93" i="10"/>
  <c r="K356" i="10"/>
  <c r="M356" i="10"/>
  <c r="M182" i="10"/>
  <c r="K182" i="10"/>
  <c r="M158" i="10"/>
  <c r="K158" i="10"/>
  <c r="K397" i="10"/>
  <c r="M397" i="10"/>
  <c r="K466" i="10"/>
  <c r="M466" i="10"/>
  <c r="K411" i="10"/>
  <c r="M411" i="10"/>
  <c r="M289" i="10"/>
  <c r="K289" i="10"/>
  <c r="K310" i="10"/>
  <c r="M310" i="10"/>
  <c r="M92" i="10"/>
  <c r="K92" i="10"/>
  <c r="K23" i="10"/>
  <c r="M23" i="10"/>
  <c r="K79" i="10"/>
  <c r="K343" i="10"/>
  <c r="M343" i="10"/>
  <c r="K41" i="10"/>
  <c r="M41" i="10"/>
  <c r="K122" i="10"/>
  <c r="M122" i="10"/>
  <c r="K73" i="10"/>
  <c r="M73" i="10"/>
  <c r="K268" i="10"/>
  <c r="M268" i="10"/>
  <c r="K281" i="10"/>
  <c r="M281" i="10"/>
  <c r="K388" i="10"/>
  <c r="M388" i="10"/>
  <c r="M213" i="10"/>
  <c r="K83" i="10"/>
  <c r="M83" i="10"/>
  <c r="M224" i="10"/>
  <c r="K224" i="10"/>
  <c r="M447" i="10"/>
  <c r="K447" i="10"/>
  <c r="M426" i="10"/>
  <c r="K426" i="10"/>
  <c r="K103" i="10"/>
  <c r="M103" i="10"/>
  <c r="K320" i="10"/>
  <c r="M320" i="10"/>
  <c r="K116" i="10"/>
  <c r="M116" i="10"/>
  <c r="K236" i="10"/>
  <c r="M236" i="10"/>
  <c r="K183" i="10"/>
  <c r="M183" i="10"/>
  <c r="K214" i="10"/>
  <c r="M214" i="10"/>
  <c r="K360" i="10"/>
  <c r="M360" i="10"/>
  <c r="K340" i="10"/>
  <c r="M340" i="10"/>
  <c r="K365" i="10"/>
  <c r="M365" i="10"/>
  <c r="K256" i="10"/>
  <c r="M256" i="10"/>
  <c r="M69" i="10"/>
  <c r="K69" i="10"/>
  <c r="K424" i="10"/>
  <c r="M424" i="10"/>
  <c r="K203" i="10"/>
  <c r="M203" i="10"/>
  <c r="K457" i="10"/>
  <c r="M457" i="10"/>
  <c r="M149" i="10"/>
  <c r="K149" i="10"/>
  <c r="K28" i="10"/>
  <c r="M28" i="10"/>
  <c r="K67" i="10"/>
  <c r="M67" i="10"/>
  <c r="K458" i="10"/>
  <c r="M458" i="10"/>
  <c r="K140" i="10"/>
  <c r="M140" i="10"/>
  <c r="M74" i="10"/>
  <c r="K74" i="10"/>
  <c r="K304" i="10"/>
  <c r="M304" i="10"/>
  <c r="K395" i="10"/>
  <c r="M395" i="10"/>
  <c r="K327" i="10"/>
  <c r="M327" i="10"/>
  <c r="K38" i="10"/>
  <c r="M38" i="10"/>
  <c r="M72" i="10"/>
  <c r="K72" i="10"/>
  <c r="K284" i="10"/>
  <c r="M284" i="10"/>
  <c r="K350" i="10"/>
  <c r="M350" i="10"/>
  <c r="K428" i="10"/>
  <c r="M428" i="10"/>
  <c r="M139" i="10"/>
  <c r="K139" i="10"/>
  <c r="M219" i="10"/>
  <c r="K219" i="10"/>
  <c r="K300" i="10"/>
  <c r="M300" i="10"/>
  <c r="M262" i="10"/>
  <c r="K262" i="10"/>
  <c r="K308" i="10"/>
  <c r="M308" i="10"/>
  <c r="K405" i="10"/>
  <c r="M405" i="10"/>
  <c r="K146" i="10"/>
  <c r="M146" i="10"/>
  <c r="M212" i="10"/>
  <c r="K212" i="10"/>
  <c r="K218" i="10"/>
  <c r="M218" i="10"/>
  <c r="K434" i="10"/>
  <c r="M434" i="10"/>
  <c r="K231" i="10"/>
  <c r="M231" i="10"/>
  <c r="K328" i="10"/>
  <c r="M328" i="10"/>
  <c r="K178" i="10"/>
  <c r="M178" i="10"/>
  <c r="K381" i="10"/>
  <c r="M381" i="10"/>
  <c r="K208" i="10"/>
  <c r="M208" i="10"/>
  <c r="K416" i="10"/>
  <c r="M416" i="10"/>
  <c r="K351" i="10"/>
  <c r="M351" i="10"/>
  <c r="K201" i="10"/>
  <c r="M201" i="10"/>
  <c r="K331" i="10"/>
  <c r="M331" i="10"/>
  <c r="K43" i="10"/>
  <c r="M43" i="10"/>
  <c r="K106" i="10"/>
  <c r="M106" i="10"/>
  <c r="K133" i="10"/>
  <c r="M133" i="10"/>
  <c r="M407" i="10"/>
  <c r="K407" i="10"/>
  <c r="K123" i="10"/>
  <c r="M123" i="10"/>
  <c r="K163" i="10"/>
  <c r="M163" i="10"/>
  <c r="M145" i="10"/>
  <c r="K145" i="10"/>
  <c r="K62" i="10"/>
  <c r="M62" i="10"/>
  <c r="M399" i="10"/>
  <c r="K399" i="10"/>
  <c r="K130" i="10"/>
  <c r="M130" i="10"/>
  <c r="K207" i="10"/>
  <c r="M207" i="10"/>
  <c r="K345" i="10"/>
  <c r="M345" i="10"/>
  <c r="M188" i="10"/>
  <c r="K188" i="10"/>
  <c r="K440" i="10"/>
  <c r="M440" i="10"/>
  <c r="M95" i="10"/>
  <c r="K95" i="10"/>
  <c r="M238" i="10"/>
  <c r="K238" i="10"/>
  <c r="K60" i="10"/>
  <c r="M60" i="10"/>
  <c r="M239" i="10"/>
  <c r="K239" i="10"/>
  <c r="M52" i="10"/>
  <c r="K52" i="10"/>
  <c r="M339" i="10"/>
  <c r="K339" i="10"/>
  <c r="K276" i="10"/>
  <c r="M276" i="10"/>
  <c r="M192" i="10"/>
  <c r="K192" i="10"/>
  <c r="K54" i="10"/>
  <c r="M54" i="10"/>
  <c r="M35" i="10"/>
  <c r="K35" i="10"/>
  <c r="K288" i="10"/>
  <c r="M288" i="10"/>
  <c r="K78" i="10"/>
  <c r="M78" i="10"/>
  <c r="K301" i="10"/>
  <c r="M301" i="10"/>
  <c r="M186" i="10"/>
  <c r="K252" i="10"/>
  <c r="M252" i="10"/>
  <c r="K40" i="10"/>
  <c r="M40" i="10"/>
  <c r="M105" i="10"/>
  <c r="K105" i="10"/>
  <c r="M439" i="10"/>
  <c r="K439" i="10"/>
  <c r="K111" i="10"/>
  <c r="M111" i="10"/>
  <c r="K51" i="10"/>
  <c r="M51" i="10"/>
  <c r="M459" i="10"/>
  <c r="K459" i="10"/>
  <c r="M392" i="10"/>
  <c r="K392" i="10"/>
  <c r="K31" i="10"/>
  <c r="M31" i="10"/>
  <c r="K66" i="10"/>
  <c r="M66" i="10"/>
  <c r="M247" i="10"/>
  <c r="M422" i="10"/>
  <c r="K422" i="10"/>
  <c r="K358" i="10"/>
  <c r="M358" i="10"/>
  <c r="M282" i="10"/>
  <c r="K282" i="10"/>
  <c r="K313" i="10"/>
  <c r="M313" i="10"/>
  <c r="K126" i="10"/>
  <c r="M126" i="10"/>
  <c r="M406" i="10"/>
  <c r="K406" i="10"/>
  <c r="M32" i="10"/>
  <c r="K32" i="10"/>
  <c r="K336" i="10"/>
  <c r="M336" i="10"/>
  <c r="K147" i="10"/>
  <c r="M147" i="10"/>
  <c r="K36" i="10"/>
  <c r="M36" i="10"/>
  <c r="M136" i="10"/>
  <c r="K136" i="10"/>
  <c r="M160" i="10"/>
  <c r="M189" i="10"/>
  <c r="K189" i="10"/>
  <c r="K361" i="10"/>
  <c r="M361" i="10"/>
  <c r="M325" i="10"/>
  <c r="K325" i="10"/>
  <c r="K84" i="10"/>
  <c r="M84" i="10"/>
  <c r="K261" i="10"/>
  <c r="M261" i="10"/>
  <c r="K364" i="10"/>
  <c r="M364" i="10"/>
  <c r="K401" i="10"/>
  <c r="M401" i="10"/>
  <c r="M58" i="10"/>
  <c r="K58" i="10"/>
  <c r="K274" i="10"/>
  <c r="K243" i="10"/>
  <c r="M243" i="10"/>
  <c r="M417" i="10"/>
  <c r="K417" i="10"/>
  <c r="K391" i="10"/>
  <c r="M391" i="10"/>
  <c r="K393" i="10"/>
  <c r="M393" i="10"/>
  <c r="K27" i="10"/>
  <c r="M27" i="10"/>
  <c r="M48" i="10"/>
  <c r="K48" i="10"/>
  <c r="M429" i="10"/>
  <c r="K429" i="10"/>
  <c r="M109" i="10"/>
  <c r="K109" i="10"/>
  <c r="K455" i="10"/>
  <c r="M455" i="10"/>
  <c r="M307" i="10"/>
  <c r="K307" i="10"/>
  <c r="K344" i="10"/>
  <c r="M344" i="10"/>
  <c r="M232" i="10"/>
  <c r="K232" i="10"/>
  <c r="K270" i="10"/>
  <c r="M270" i="10"/>
  <c r="K87" i="10"/>
  <c r="M87" i="10"/>
  <c r="M112" i="10"/>
  <c r="K112" i="10"/>
  <c r="M248" i="10"/>
  <c r="K248" i="10"/>
  <c r="K283" i="10"/>
  <c r="M283" i="10"/>
  <c r="K314" i="10"/>
  <c r="M314" i="10"/>
  <c r="K445" i="10"/>
  <c r="M445" i="10"/>
  <c r="M49" i="10"/>
  <c r="K49" i="10"/>
  <c r="K19" i="10"/>
  <c r="M19" i="10"/>
  <c r="M115" i="10"/>
  <c r="K115" i="10"/>
  <c r="K436" i="10"/>
  <c r="M436" i="10"/>
  <c r="M255" i="10"/>
  <c r="K255" i="10"/>
  <c r="K61" i="10"/>
  <c r="M61" i="10"/>
  <c r="K193" i="10"/>
  <c r="M193" i="10"/>
  <c r="K341" i="10"/>
  <c r="M341" i="10"/>
  <c r="K321" i="10"/>
  <c r="M321" i="10"/>
  <c r="M398" i="10"/>
  <c r="K398" i="10"/>
  <c r="K370" i="10"/>
  <c r="M370" i="10"/>
  <c r="K430" i="10"/>
  <c r="M430" i="10"/>
  <c r="K465" i="10"/>
  <c r="M465" i="10"/>
  <c r="K206" i="10"/>
  <c r="M206" i="10"/>
  <c r="M272" i="10"/>
  <c r="K272" i="10"/>
  <c r="G44" i="10"/>
  <c r="M319" i="10"/>
  <c r="K319" i="10"/>
  <c r="K21" i="10"/>
  <c r="M21" i="10"/>
  <c r="K318" i="10"/>
  <c r="M318" i="10"/>
  <c r="K257" i="10"/>
  <c r="M257" i="10"/>
  <c r="M444" i="10"/>
  <c r="K444" i="10"/>
  <c r="K303" i="10"/>
  <c r="M303" i="10"/>
  <c r="M378" i="10"/>
  <c r="K378" i="10"/>
  <c r="M82" i="10"/>
  <c r="K82" i="10"/>
  <c r="M135" i="10"/>
  <c r="K135" i="10"/>
  <c r="K412" i="10"/>
  <c r="M412" i="10"/>
  <c r="M77" i="10"/>
  <c r="K77" i="10"/>
  <c r="K88" i="10"/>
  <c r="M88" i="10"/>
  <c r="K53" i="10"/>
  <c r="M53" i="10"/>
  <c r="K114" i="10"/>
  <c r="M114" i="10"/>
  <c r="K347" i="10"/>
  <c r="M347" i="10"/>
  <c r="M442" i="10"/>
  <c r="K442" i="10"/>
  <c r="M169" i="10"/>
  <c r="K169" i="10"/>
  <c r="K70" i="10"/>
  <c r="M70" i="10"/>
  <c r="K323" i="10"/>
  <c r="M323" i="10"/>
  <c r="K338" i="10"/>
  <c r="M338" i="10"/>
  <c r="K414" i="10"/>
  <c r="M414" i="10"/>
  <c r="K462" i="10"/>
  <c r="M462" i="10"/>
  <c r="K174" i="10"/>
  <c r="M174" i="10"/>
  <c r="M349" i="10"/>
  <c r="K349" i="10"/>
  <c r="M59" i="10"/>
  <c r="K59" i="10"/>
  <c r="K180" i="10"/>
  <c r="M180" i="10"/>
  <c r="M165" i="10"/>
  <c r="K165" i="10"/>
  <c r="M324" i="10"/>
  <c r="K324" i="10"/>
  <c r="M199" i="10"/>
  <c r="K199" i="10"/>
  <c r="M449" i="10"/>
  <c r="K449" i="10"/>
  <c r="M195" i="10"/>
  <c r="K195" i="10"/>
  <c r="K220" i="10"/>
  <c r="M220" i="10"/>
  <c r="K171" i="10"/>
  <c r="M171" i="10"/>
  <c r="K435" i="10"/>
  <c r="M435" i="10"/>
  <c r="K251" i="10"/>
  <c r="M251" i="10"/>
  <c r="M225" i="10"/>
  <c r="K225" i="10"/>
  <c r="M152" i="10"/>
  <c r="K152" i="10"/>
  <c r="M242" i="10"/>
  <c r="K242" i="10"/>
  <c r="K240" i="10"/>
  <c r="M240" i="10"/>
  <c r="K410" i="10"/>
  <c r="M410" i="10"/>
  <c r="M249" i="10"/>
  <c r="K249" i="10"/>
  <c r="M269" i="10"/>
  <c r="K269" i="10"/>
  <c r="K420" i="10"/>
  <c r="M420" i="10"/>
  <c r="K287" i="10"/>
  <c r="M259" i="10"/>
  <c r="K259" i="10"/>
  <c r="M172" i="10"/>
  <c r="K172" i="10"/>
  <c r="K57" i="10"/>
  <c r="M57" i="10"/>
  <c r="M244" i="10"/>
  <c r="K244" i="10"/>
  <c r="M299" i="10"/>
  <c r="K299" i="10"/>
  <c r="K71" i="10"/>
  <c r="M71" i="10"/>
  <c r="K120" i="10"/>
  <c r="M120" i="10"/>
  <c r="K418" i="10"/>
  <c r="M418" i="10"/>
  <c r="M354" i="10"/>
  <c r="K354" i="10"/>
  <c r="M235" i="10"/>
  <c r="K235" i="10"/>
  <c r="M294" i="10"/>
  <c r="K294" i="10"/>
  <c r="M166" i="10"/>
  <c r="K166" i="10"/>
  <c r="K100" i="10"/>
  <c r="M100" i="10"/>
  <c r="M124" i="10"/>
  <c r="K124" i="10"/>
  <c r="M467" i="10"/>
  <c r="K467" i="10"/>
  <c r="M469" i="10"/>
  <c r="K469" i="10"/>
  <c r="K413" i="10"/>
  <c r="M413" i="10"/>
  <c r="K143" i="10"/>
  <c r="M143" i="10"/>
  <c r="K137" i="10"/>
  <c r="M137" i="10"/>
  <c r="M156" i="10"/>
  <c r="K156" i="10"/>
  <c r="K118" i="10"/>
  <c r="M118" i="10"/>
  <c r="M359" i="10"/>
  <c r="K359" i="10"/>
  <c r="M157" i="10"/>
  <c r="K157" i="10"/>
  <c r="M292" i="10"/>
  <c r="K292" i="10"/>
  <c r="M132" i="10"/>
  <c r="K132" i="10"/>
  <c r="K335" i="10"/>
  <c r="M335" i="10"/>
  <c r="M277" i="10"/>
  <c r="K277" i="10"/>
  <c r="M264" i="10"/>
  <c r="K91" i="10"/>
  <c r="M91" i="10"/>
  <c r="K94" i="10"/>
  <c r="K337" i="10"/>
  <c r="M337" i="10"/>
  <c r="M97" i="10"/>
  <c r="K97" i="10"/>
  <c r="M357" i="10"/>
  <c r="K357" i="10"/>
  <c r="M47" i="10"/>
  <c r="K47" i="10"/>
  <c r="M348" i="10"/>
  <c r="K348" i="10"/>
  <c r="K80" i="10"/>
  <c r="M80" i="10"/>
  <c r="K196" i="10"/>
  <c r="M196" i="10"/>
  <c r="M394" i="10"/>
  <c r="K394" i="10"/>
  <c r="K233" i="10"/>
  <c r="M233" i="10"/>
  <c r="M176" i="10"/>
  <c r="K176" i="10"/>
  <c r="M229" i="10"/>
  <c r="K229" i="10"/>
  <c r="K227" i="10"/>
  <c r="M227" i="10"/>
  <c r="K437" i="10"/>
  <c r="M437" i="10"/>
  <c r="K241" i="10"/>
  <c r="M241" i="10"/>
  <c r="K194" i="10"/>
  <c r="M194" i="10"/>
  <c r="K98" i="10"/>
  <c r="M98" i="10"/>
  <c r="K385" i="10"/>
  <c r="M385" i="10"/>
  <c r="M265" i="10"/>
  <c r="K265" i="10"/>
  <c r="M75" i="10"/>
  <c r="K75" i="10"/>
  <c r="K153" i="10"/>
  <c r="M153" i="10"/>
  <c r="K425" i="10"/>
  <c r="M425" i="10"/>
  <c r="K131" i="10"/>
  <c r="M131" i="10"/>
  <c r="K108" i="10"/>
  <c r="M108" i="10"/>
  <c r="K423" i="10"/>
  <c r="M423" i="10"/>
  <c r="K253" i="10"/>
  <c r="M253" i="10"/>
  <c r="K333" i="10"/>
  <c r="M333" i="10"/>
  <c r="K161" i="10"/>
  <c r="M161" i="10"/>
  <c r="K353" i="10"/>
  <c r="M353" i="10"/>
  <c r="K121" i="10"/>
  <c r="M121" i="10"/>
  <c r="M68" i="10"/>
  <c r="K68" i="10"/>
  <c r="M99" i="10"/>
  <c r="K99" i="10"/>
  <c r="K267" i="10"/>
  <c r="M267" i="10"/>
  <c r="K221" i="10"/>
  <c r="M221" i="10"/>
  <c r="K162" i="10"/>
  <c r="M162" i="10"/>
  <c r="K81" i="10"/>
  <c r="M81" i="10"/>
  <c r="M102" i="10"/>
  <c r="K102" i="10"/>
  <c r="M222" i="10"/>
  <c r="K222" i="10"/>
  <c r="M142" i="10"/>
  <c r="K142" i="10"/>
  <c r="K298" i="10"/>
  <c r="M298" i="10"/>
  <c r="K56" i="10"/>
  <c r="M56" i="10"/>
  <c r="K228" i="10"/>
  <c r="M228" i="10"/>
  <c r="K464" i="10"/>
  <c r="M464" i="10"/>
  <c r="K280" i="10"/>
  <c r="M280" i="10"/>
  <c r="M64" i="10"/>
  <c r="K64" i="10"/>
  <c r="K200" i="10"/>
  <c r="M200" i="10"/>
  <c r="M379" i="10"/>
  <c r="K379" i="10"/>
  <c r="K408" i="10"/>
  <c r="M408" i="10"/>
  <c r="K384" i="10"/>
  <c r="M384" i="10"/>
  <c r="K441" i="10"/>
  <c r="M441" i="10"/>
  <c r="K226" i="10"/>
  <c r="M226" i="10"/>
  <c r="K167" i="10"/>
  <c r="M167" i="10"/>
  <c r="K234" i="10"/>
  <c r="M234" i="10"/>
  <c r="M89" i="10"/>
  <c r="K89" i="10"/>
  <c r="K210" i="10"/>
  <c r="M210" i="10"/>
  <c r="K278" i="10"/>
  <c r="M278" i="10"/>
  <c r="K250" i="10"/>
  <c r="M250" i="10"/>
  <c r="K404" i="10"/>
  <c r="M404" i="10"/>
  <c r="K96" i="10"/>
  <c r="M96" i="10"/>
  <c r="G134" i="10"/>
  <c r="G258" i="10"/>
  <c r="G25" i="10"/>
  <c r="G296" i="10"/>
  <c r="G101" i="10"/>
  <c r="G204" i="10"/>
  <c r="G396" i="10"/>
  <c r="G376" i="10"/>
  <c r="G415" i="10"/>
  <c r="G454" i="10"/>
  <c r="G450" i="10"/>
  <c r="G177" i="10"/>
  <c r="G246" i="10"/>
  <c r="K229" i="11"/>
  <c r="M229" i="11"/>
  <c r="K342" i="11"/>
  <c r="M342" i="11"/>
  <c r="M55" i="11"/>
  <c r="K55" i="11"/>
  <c r="M355" i="11"/>
  <c r="K355" i="11"/>
  <c r="M30" i="11"/>
  <c r="K30" i="11"/>
  <c r="K72" i="11"/>
  <c r="M72" i="11"/>
  <c r="K117" i="11"/>
  <c r="M117" i="11"/>
  <c r="K187" i="11"/>
  <c r="M187" i="11"/>
  <c r="M380" i="11"/>
  <c r="K380" i="11"/>
  <c r="K78" i="11"/>
  <c r="M78" i="11"/>
  <c r="K414" i="11"/>
  <c r="M414" i="11"/>
  <c r="K32" i="11"/>
  <c r="M32" i="11"/>
  <c r="K314" i="11"/>
  <c r="M314" i="11"/>
  <c r="K67" i="11"/>
  <c r="M67" i="11"/>
  <c r="M280" i="11"/>
  <c r="K280" i="11"/>
  <c r="K172" i="11"/>
  <c r="M172" i="11"/>
  <c r="K77" i="11"/>
  <c r="M77" i="11"/>
  <c r="M193" i="11"/>
  <c r="K193" i="11"/>
  <c r="K389" i="11"/>
  <c r="M389" i="11"/>
  <c r="M323" i="11"/>
  <c r="K323" i="11"/>
  <c r="K207" i="11"/>
  <c r="M207" i="11"/>
  <c r="K88" i="11"/>
  <c r="M88" i="11"/>
  <c r="K261" i="11"/>
  <c r="M261" i="11"/>
  <c r="K417" i="11"/>
  <c r="M417" i="11"/>
  <c r="K146" i="11"/>
  <c r="M146" i="11"/>
  <c r="K378" i="11"/>
  <c r="M378" i="11"/>
  <c r="K171" i="11"/>
  <c r="M171" i="11"/>
  <c r="K76" i="11"/>
  <c r="M76" i="11"/>
  <c r="K138" i="11"/>
  <c r="M138" i="11"/>
  <c r="K246" i="11"/>
  <c r="M246" i="11"/>
  <c r="K467" i="11"/>
  <c r="M467" i="11"/>
  <c r="M85" i="11"/>
  <c r="K85" i="11"/>
  <c r="K448" i="11"/>
  <c r="M448" i="11"/>
  <c r="M75" i="11"/>
  <c r="K75" i="11"/>
  <c r="K254" i="11"/>
  <c r="M254" i="11"/>
  <c r="K328" i="11"/>
  <c r="M328" i="11"/>
  <c r="M105" i="11"/>
  <c r="K105" i="11"/>
  <c r="K290" i="11"/>
  <c r="M290" i="11"/>
  <c r="K179" i="11"/>
  <c r="M179" i="11"/>
  <c r="M80" i="11"/>
  <c r="K80" i="11"/>
  <c r="M300" i="11"/>
  <c r="K300" i="11"/>
  <c r="K458" i="11"/>
  <c r="M458" i="11"/>
  <c r="K326" i="11"/>
  <c r="M326" i="11"/>
  <c r="M210" i="11"/>
  <c r="K210" i="11"/>
  <c r="K108" i="11"/>
  <c r="M108" i="11"/>
  <c r="K281" i="11"/>
  <c r="M281" i="11"/>
  <c r="M200" i="11"/>
  <c r="K200" i="11"/>
  <c r="K174" i="11"/>
  <c r="M174" i="11"/>
  <c r="M395" i="11"/>
  <c r="K395" i="11"/>
  <c r="K269" i="11"/>
  <c r="M269" i="11"/>
  <c r="K137" i="11"/>
  <c r="M137" i="11"/>
  <c r="K242" i="11"/>
  <c r="M242" i="11"/>
  <c r="K298" i="11"/>
  <c r="M298" i="11"/>
  <c r="K62" i="11"/>
  <c r="M62" i="11"/>
  <c r="M93" i="11"/>
  <c r="K93" i="11"/>
  <c r="M20" i="11"/>
  <c r="K20" i="11"/>
  <c r="K114" i="11"/>
  <c r="M114" i="11"/>
  <c r="K286" i="11"/>
  <c r="M286" i="11"/>
  <c r="K339" i="11"/>
  <c r="M339" i="11"/>
  <c r="K132" i="11"/>
  <c r="M132" i="11"/>
  <c r="K307" i="11"/>
  <c r="M307" i="11"/>
  <c r="K186" i="11"/>
  <c r="M186" i="11"/>
  <c r="M83" i="11"/>
  <c r="K83" i="11"/>
  <c r="M315" i="11"/>
  <c r="K315" i="11"/>
  <c r="K468" i="11"/>
  <c r="M468" i="11"/>
  <c r="K390" i="11"/>
  <c r="M390" i="11"/>
  <c r="M213" i="11"/>
  <c r="K213" i="11"/>
  <c r="K128" i="11"/>
  <c r="M128" i="11"/>
  <c r="K301" i="11"/>
  <c r="M301" i="11"/>
  <c r="M65" i="11"/>
  <c r="K65" i="11"/>
  <c r="M245" i="11"/>
  <c r="K245" i="11"/>
  <c r="K21" i="11"/>
  <c r="M21" i="11"/>
  <c r="K44" i="11"/>
  <c r="M44" i="11"/>
  <c r="K191" i="11"/>
  <c r="M191" i="11"/>
  <c r="K330" i="11"/>
  <c r="M330" i="11"/>
  <c r="M340" i="11"/>
  <c r="K340" i="11"/>
  <c r="K162" i="11"/>
  <c r="M162" i="11"/>
  <c r="K131" i="11"/>
  <c r="M131" i="11"/>
  <c r="K29" i="11"/>
  <c r="M29" i="11"/>
  <c r="M173" i="11"/>
  <c r="K173" i="11"/>
  <c r="K306" i="11"/>
  <c r="M306" i="11"/>
  <c r="M353" i="11"/>
  <c r="K353" i="11"/>
  <c r="K168" i="11"/>
  <c r="M168" i="11"/>
  <c r="K311" i="11"/>
  <c r="M311" i="11"/>
  <c r="K196" i="11"/>
  <c r="M196" i="11"/>
  <c r="M140" i="11"/>
  <c r="K140" i="11"/>
  <c r="K329" i="11"/>
  <c r="M329" i="11"/>
  <c r="K139" i="11"/>
  <c r="M139" i="11"/>
  <c r="K422" i="11"/>
  <c r="M422" i="11"/>
  <c r="K216" i="11"/>
  <c r="M216" i="11"/>
  <c r="K199" i="11"/>
  <c r="M199" i="11"/>
  <c r="K321" i="11"/>
  <c r="M321" i="11"/>
  <c r="M145" i="11"/>
  <c r="K145" i="11"/>
  <c r="K297" i="11"/>
  <c r="M297" i="11"/>
  <c r="M25" i="11"/>
  <c r="K25" i="11"/>
  <c r="K236" i="11"/>
  <c r="M236" i="11"/>
  <c r="K197" i="11"/>
  <c r="M197" i="11"/>
  <c r="K358" i="11"/>
  <c r="M358" i="11"/>
  <c r="K351" i="11"/>
  <c r="M351" i="11"/>
  <c r="K220" i="11"/>
  <c r="M220" i="11"/>
  <c r="M135" i="11"/>
  <c r="K135" i="11"/>
  <c r="K36" i="11"/>
  <c r="M36" i="11"/>
  <c r="K217" i="11"/>
  <c r="M217" i="11"/>
  <c r="M335" i="11"/>
  <c r="K335" i="11"/>
  <c r="M393" i="11"/>
  <c r="K393" i="11"/>
  <c r="K189" i="11"/>
  <c r="M189" i="11"/>
  <c r="M325" i="11"/>
  <c r="K325" i="11"/>
  <c r="K206" i="11"/>
  <c r="M206" i="11"/>
  <c r="M255" i="11"/>
  <c r="K255" i="11"/>
  <c r="K347" i="11"/>
  <c r="M347" i="11"/>
  <c r="K164" i="11"/>
  <c r="M164" i="11"/>
  <c r="M425" i="11"/>
  <c r="K425" i="11"/>
  <c r="K222" i="11"/>
  <c r="M222" i="11"/>
  <c r="K202" i="11"/>
  <c r="M202" i="11"/>
  <c r="K341" i="11"/>
  <c r="M341" i="11"/>
  <c r="M233" i="11"/>
  <c r="K233" i="11"/>
  <c r="M275" i="11"/>
  <c r="K275" i="11"/>
  <c r="M455" i="11"/>
  <c r="K455" i="11"/>
  <c r="K272" i="11"/>
  <c r="M272" i="11"/>
  <c r="K107" i="11"/>
  <c r="M107" i="11"/>
  <c r="M420" i="11"/>
  <c r="K420" i="11"/>
  <c r="M53" i="11"/>
  <c r="K53" i="11"/>
  <c r="K38" i="11"/>
  <c r="M38" i="11"/>
  <c r="K356" i="11"/>
  <c r="M356" i="11"/>
  <c r="K309" i="11"/>
  <c r="M309" i="11"/>
  <c r="M110" i="11"/>
  <c r="K110" i="11"/>
  <c r="M344" i="11"/>
  <c r="K344" i="11"/>
  <c r="M400" i="11"/>
  <c r="K400" i="11"/>
  <c r="K111" i="11"/>
  <c r="M111" i="11"/>
  <c r="M293" i="11"/>
  <c r="K293" i="11"/>
  <c r="K368" i="11"/>
  <c r="M368" i="11"/>
  <c r="M265" i="11"/>
  <c r="K265" i="11"/>
  <c r="M333" i="11"/>
  <c r="K333" i="11"/>
  <c r="K91" i="11"/>
  <c r="M91" i="11"/>
  <c r="K262" i="11"/>
  <c r="M262" i="11"/>
  <c r="K434" i="11"/>
  <c r="M434" i="11"/>
  <c r="K317" i="11"/>
  <c r="M317" i="11"/>
  <c r="K359" i="11"/>
  <c r="M359" i="11"/>
  <c r="K401" i="11"/>
  <c r="M401" i="11"/>
  <c r="M415" i="11"/>
  <c r="K415" i="11"/>
  <c r="M285" i="11"/>
  <c r="K285" i="11"/>
  <c r="K28" i="11"/>
  <c r="M28" i="11"/>
  <c r="M373" i="11"/>
  <c r="K373" i="11"/>
  <c r="K188" i="11"/>
  <c r="M188" i="11"/>
  <c r="K34" i="11"/>
  <c r="M34" i="11"/>
  <c r="K178" i="11"/>
  <c r="M178" i="11"/>
  <c r="K52" i="11"/>
  <c r="M52" i="11"/>
  <c r="K366" i="11"/>
  <c r="M366" i="11"/>
  <c r="K352" i="11"/>
  <c r="M352" i="11"/>
  <c r="M123" i="11"/>
  <c r="K123" i="11"/>
  <c r="K47" i="11"/>
  <c r="M47" i="11"/>
  <c r="K411" i="11"/>
  <c r="M411" i="11"/>
  <c r="K118" i="11"/>
  <c r="M118" i="11"/>
  <c r="M303" i="11"/>
  <c r="K303" i="11"/>
  <c r="K372" i="11"/>
  <c r="M372" i="11"/>
  <c r="K268" i="11"/>
  <c r="M268" i="11"/>
  <c r="K354" i="11"/>
  <c r="M354" i="11"/>
  <c r="K94" i="11"/>
  <c r="M94" i="11"/>
  <c r="M283" i="11"/>
  <c r="K283" i="11"/>
  <c r="K437" i="11"/>
  <c r="M437" i="11"/>
  <c r="M320" i="11"/>
  <c r="K320" i="11"/>
  <c r="K362" i="11"/>
  <c r="M362" i="11"/>
  <c r="K421" i="11"/>
  <c r="M421" i="11"/>
  <c r="M384" i="11"/>
  <c r="K384" i="11"/>
  <c r="M243" i="11"/>
  <c r="K243" i="11"/>
  <c r="K234" i="11"/>
  <c r="M234" i="11"/>
  <c r="K120" i="11"/>
  <c r="M120" i="11"/>
  <c r="M63" i="11"/>
  <c r="K63" i="11"/>
  <c r="K322" i="11"/>
  <c r="M322" i="11"/>
  <c r="K388" i="11"/>
  <c r="M388" i="11"/>
  <c r="K46" i="11"/>
  <c r="M46" i="11"/>
  <c r="K402" i="11"/>
  <c r="M402" i="11"/>
  <c r="K231" i="11"/>
  <c r="M231" i="11"/>
  <c r="M403" i="11"/>
  <c r="K403" i="11"/>
  <c r="M260" i="11"/>
  <c r="K260" i="11"/>
  <c r="K81" i="11"/>
  <c r="M81" i="11"/>
  <c r="M375" i="11"/>
  <c r="K375" i="11"/>
  <c r="M385" i="11"/>
  <c r="K385" i="11"/>
  <c r="K127" i="11"/>
  <c r="M127" i="11"/>
  <c r="K82" i="11"/>
  <c r="M82" i="11"/>
  <c r="M125" i="11"/>
  <c r="K125" i="11"/>
  <c r="M143" i="11"/>
  <c r="K143" i="11"/>
  <c r="K318" i="11"/>
  <c r="M318" i="11"/>
  <c r="M383" i="11"/>
  <c r="K383" i="11"/>
  <c r="K271" i="11"/>
  <c r="M271" i="11"/>
  <c r="K376" i="11"/>
  <c r="M376" i="11"/>
  <c r="K97" i="11"/>
  <c r="M97" i="11"/>
  <c r="M304" i="11"/>
  <c r="K304" i="11"/>
  <c r="M440" i="11"/>
  <c r="K440" i="11"/>
  <c r="K387" i="11"/>
  <c r="M387" i="11"/>
  <c r="K439" i="11"/>
  <c r="M439" i="11"/>
  <c r="K441" i="11"/>
  <c r="M441" i="11"/>
  <c r="K151" i="11"/>
  <c r="M151" i="11"/>
  <c r="M405" i="11"/>
  <c r="K405" i="11"/>
  <c r="K256" i="11"/>
  <c r="M256" i="11"/>
  <c r="K406" i="11"/>
  <c r="M406" i="11"/>
  <c r="K109" i="11"/>
  <c r="M109" i="11"/>
  <c r="K124" i="11"/>
  <c r="M124" i="11"/>
  <c r="K49" i="11"/>
  <c r="M49" i="11"/>
  <c r="K289" i="11"/>
  <c r="M289" i="11"/>
  <c r="K90" i="11"/>
  <c r="M90" i="11"/>
  <c r="K427" i="11"/>
  <c r="M427" i="11"/>
  <c r="K394" i="11"/>
  <c r="M394" i="11"/>
  <c r="K190" i="11"/>
  <c r="M190" i="11"/>
  <c r="K208" i="11"/>
  <c r="M208" i="11"/>
  <c r="K150" i="11"/>
  <c r="M150" i="11"/>
  <c r="M175" i="11"/>
  <c r="K175" i="11"/>
  <c r="K336" i="11"/>
  <c r="M336" i="11"/>
  <c r="K426" i="11"/>
  <c r="M426" i="11"/>
  <c r="K274" i="11"/>
  <c r="M274" i="11"/>
  <c r="M423" i="11"/>
  <c r="K423" i="11"/>
  <c r="M100" i="11"/>
  <c r="K100" i="11"/>
  <c r="K332" i="11"/>
  <c r="M332" i="11"/>
  <c r="K48" i="11"/>
  <c r="M48" i="11"/>
  <c r="K409" i="11"/>
  <c r="M409" i="11"/>
  <c r="K442" i="11"/>
  <c r="M442" i="11"/>
  <c r="K461" i="11"/>
  <c r="M461" i="11"/>
  <c r="K312" i="11"/>
  <c r="M312" i="11"/>
  <c r="K266" i="11"/>
  <c r="M266" i="11"/>
  <c r="K349" i="11"/>
  <c r="M349" i="11"/>
  <c r="K404" i="11"/>
  <c r="M404" i="11"/>
  <c r="K428" i="11"/>
  <c r="M428" i="11"/>
  <c r="K381" i="11"/>
  <c r="M381" i="11"/>
  <c r="M130" i="11"/>
  <c r="K130" i="11"/>
  <c r="K121" i="11"/>
  <c r="M121" i="11"/>
  <c r="K142" i="11"/>
  <c r="M142" i="11"/>
  <c r="M50" i="11"/>
  <c r="K50" i="11"/>
  <c r="K267" i="11"/>
  <c r="M267" i="11"/>
  <c r="K219" i="11"/>
  <c r="M219" i="11"/>
  <c r="K436" i="11"/>
  <c r="M436" i="11"/>
  <c r="K277" i="11"/>
  <c r="M277" i="11"/>
  <c r="M433" i="11"/>
  <c r="K433" i="11"/>
  <c r="M103" i="11"/>
  <c r="K103" i="11"/>
  <c r="K396" i="11"/>
  <c r="M396" i="11"/>
  <c r="K92" i="11"/>
  <c r="M92" i="11"/>
  <c r="K444" i="11"/>
  <c r="M444" i="11"/>
  <c r="M463" i="11"/>
  <c r="K463" i="11"/>
  <c r="M343" i="11"/>
  <c r="K343" i="11"/>
  <c r="K292" i="11"/>
  <c r="M292" i="11"/>
  <c r="K284" i="11"/>
  <c r="M284" i="11"/>
  <c r="K431" i="11"/>
  <c r="M431" i="11"/>
  <c r="K24" i="11"/>
  <c r="M24" i="11"/>
  <c r="K438" i="11"/>
  <c r="M438" i="11"/>
  <c r="K87" i="11"/>
  <c r="M87" i="11"/>
  <c r="K382" i="11"/>
  <c r="M382" i="11"/>
  <c r="K452" i="11"/>
  <c r="M452" i="11"/>
  <c r="M235" i="11"/>
  <c r="K235" i="11"/>
  <c r="K157" i="11"/>
  <c r="M157" i="11"/>
  <c r="K357" i="11"/>
  <c r="M357" i="11"/>
  <c r="K31" i="11"/>
  <c r="M31" i="11"/>
  <c r="K257" i="11"/>
  <c r="M257" i="11"/>
  <c r="K327" i="11"/>
  <c r="M327" i="11"/>
  <c r="K134" i="11"/>
  <c r="M134" i="11"/>
  <c r="M133" i="11"/>
  <c r="K133" i="11"/>
  <c r="K19" i="11"/>
  <c r="K159" i="11"/>
  <c r="M159" i="11"/>
  <c r="M35" i="11"/>
  <c r="K35" i="11"/>
  <c r="K106" i="11"/>
  <c r="M106" i="11"/>
  <c r="K239" i="11"/>
  <c r="M239" i="11"/>
  <c r="K291" i="11"/>
  <c r="M291" i="11"/>
  <c r="M160" i="11"/>
  <c r="K160" i="11"/>
  <c r="K226" i="11"/>
  <c r="M226" i="11"/>
  <c r="K379" i="11"/>
  <c r="M379" i="11"/>
  <c r="K446" i="11"/>
  <c r="M446" i="11"/>
  <c r="K287" i="11"/>
  <c r="M287" i="11"/>
  <c r="K469" i="11"/>
  <c r="M469" i="11"/>
  <c r="K154" i="11"/>
  <c r="M154" i="11"/>
  <c r="K399" i="11"/>
  <c r="M399" i="11"/>
  <c r="M95" i="11"/>
  <c r="K95" i="11"/>
  <c r="K447" i="11"/>
  <c r="M447" i="11"/>
  <c r="K466" i="11"/>
  <c r="M466" i="11"/>
  <c r="K79" i="11"/>
  <c r="M79" i="11"/>
  <c r="K302" i="11"/>
  <c r="M302" i="11"/>
  <c r="M345" i="11"/>
  <c r="K345" i="11"/>
  <c r="K41" i="11"/>
  <c r="M41" i="11"/>
  <c r="M273" i="11"/>
  <c r="K273" i="11"/>
  <c r="K59" i="11"/>
  <c r="M59" i="11"/>
  <c r="K218" i="11"/>
  <c r="M218" i="11"/>
  <c r="M144" i="11"/>
  <c r="K144" i="11"/>
  <c r="K149" i="11"/>
  <c r="M149" i="11"/>
  <c r="K249" i="11"/>
  <c r="M249" i="11"/>
  <c r="M295" i="11"/>
  <c r="K295" i="11"/>
  <c r="K192" i="11"/>
  <c r="M192" i="11"/>
  <c r="K258" i="11"/>
  <c r="M258" i="11"/>
  <c r="K397" i="11"/>
  <c r="M397" i="11"/>
  <c r="K27" i="11"/>
  <c r="M27" i="11"/>
  <c r="K412" i="11"/>
  <c r="M412" i="11"/>
  <c r="K22" i="11"/>
  <c r="M22" i="11"/>
  <c r="K176" i="11"/>
  <c r="M176" i="11"/>
  <c r="K449" i="11"/>
  <c r="M449" i="11"/>
  <c r="K98" i="11"/>
  <c r="M98" i="11"/>
  <c r="M450" i="11"/>
  <c r="K450" i="11"/>
  <c r="K457" i="11"/>
  <c r="M457" i="11"/>
  <c r="M33" i="11"/>
  <c r="K33" i="11"/>
  <c r="K40" i="11"/>
  <c r="M40" i="11"/>
  <c r="M225" i="11"/>
  <c r="K225" i="11"/>
  <c r="K370" i="11"/>
  <c r="M370" i="11"/>
  <c r="K247" i="11"/>
  <c r="M247" i="11"/>
  <c r="M365" i="11"/>
  <c r="K365" i="11"/>
  <c r="K407" i="11"/>
  <c r="M407" i="11"/>
  <c r="K238" i="11"/>
  <c r="M238" i="11"/>
  <c r="K369" i="11"/>
  <c r="M369" i="11"/>
  <c r="K227" i="11"/>
  <c r="M227" i="11"/>
  <c r="M153" i="11"/>
  <c r="K153" i="11"/>
  <c r="K167" i="11"/>
  <c r="M167" i="11"/>
  <c r="K278" i="11"/>
  <c r="M278" i="11"/>
  <c r="K334" i="11"/>
  <c r="M334" i="11"/>
  <c r="K212" i="11"/>
  <c r="M212" i="11"/>
  <c r="K346" i="11"/>
  <c r="M346" i="11"/>
  <c r="K408" i="11"/>
  <c r="M408" i="11"/>
  <c r="K54" i="11"/>
  <c r="M54" i="11"/>
  <c r="K416" i="11"/>
  <c r="M416" i="11"/>
  <c r="K39" i="11"/>
  <c r="M39" i="11"/>
  <c r="K182" i="11"/>
  <c r="M182" i="11"/>
  <c r="M45" i="11"/>
  <c r="K45" i="11"/>
  <c r="K101" i="11"/>
  <c r="M101" i="11"/>
  <c r="M453" i="11"/>
  <c r="K453" i="11"/>
  <c r="K141" i="11"/>
  <c r="M141" i="11"/>
  <c r="M223" i="11"/>
  <c r="K223" i="11"/>
  <c r="M350" i="11"/>
  <c r="K350" i="11"/>
  <c r="K392" i="11"/>
  <c r="M392" i="11"/>
  <c r="K259" i="11"/>
  <c r="M259" i="11"/>
  <c r="K209" i="11"/>
  <c r="M209" i="11"/>
  <c r="K361" i="11"/>
  <c r="M361" i="11"/>
  <c r="M73" i="11"/>
  <c r="K73" i="11"/>
  <c r="K454" i="11"/>
  <c r="M454" i="11"/>
  <c r="K56" i="11"/>
  <c r="M56" i="11"/>
  <c r="K386" i="11"/>
  <c r="M386" i="11"/>
  <c r="K42" i="11"/>
  <c r="M42" i="11"/>
  <c r="K99" i="11"/>
  <c r="M99" i="11"/>
  <c r="M224" i="11"/>
  <c r="K224" i="11"/>
  <c r="K89" i="11"/>
  <c r="M89" i="11"/>
  <c r="K152" i="11"/>
  <c r="M152" i="11"/>
  <c r="K459" i="11"/>
  <c r="M459" i="11"/>
  <c r="M413" i="11"/>
  <c r="K413" i="11"/>
  <c r="M310" i="11"/>
  <c r="K310" i="11"/>
  <c r="K398" i="11"/>
  <c r="M398" i="11"/>
  <c r="K294" i="11"/>
  <c r="M294" i="11"/>
  <c r="M270" i="11"/>
  <c r="K270" i="11"/>
  <c r="M305" i="11"/>
  <c r="K305" i="11"/>
  <c r="K282" i="11"/>
  <c r="M282" i="11"/>
  <c r="M113" i="11"/>
  <c r="K113" i="11"/>
  <c r="K66" i="11"/>
  <c r="M66" i="11"/>
  <c r="M445" i="11"/>
  <c r="K445" i="11"/>
  <c r="K374" i="11"/>
  <c r="M374" i="11"/>
  <c r="K308" i="11"/>
  <c r="M308" i="11"/>
  <c r="K148" i="11"/>
  <c r="M148" i="11"/>
  <c r="M185" i="11"/>
  <c r="K185" i="11"/>
  <c r="K324" i="11"/>
  <c r="M324" i="11"/>
  <c r="K367" i="11"/>
  <c r="M367" i="11"/>
  <c r="K364" i="11"/>
  <c r="M364" i="11"/>
  <c r="K419" i="11"/>
  <c r="M419" i="11"/>
  <c r="K102" i="11"/>
  <c r="M102" i="11"/>
  <c r="K61" i="11"/>
  <c r="M61" i="11"/>
  <c r="M203" i="11"/>
  <c r="K203" i="11"/>
  <c r="K86" i="11"/>
  <c r="M86" i="11"/>
  <c r="K456" i="11"/>
  <c r="M456" i="11"/>
  <c r="K161" i="11"/>
  <c r="M161" i="11"/>
  <c r="K84" i="11"/>
  <c r="M84" i="11"/>
  <c r="K418" i="11"/>
  <c r="M418" i="11"/>
  <c r="K181" i="11"/>
  <c r="M181" i="11"/>
  <c r="K232" i="11"/>
  <c r="M232" i="11"/>
  <c r="K169" i="11"/>
  <c r="M169" i="11"/>
  <c r="M264" i="11"/>
  <c r="K264" i="11"/>
  <c r="K60" i="11"/>
  <c r="M60" i="11"/>
  <c r="K214" i="11"/>
  <c r="M214" i="11"/>
  <c r="K116" i="11"/>
  <c r="M116" i="11"/>
  <c r="K211" i="11"/>
  <c r="M211" i="11"/>
  <c r="M435" i="11"/>
  <c r="K435" i="11"/>
  <c r="M263" i="11"/>
  <c r="K263" i="11"/>
  <c r="M410" i="11"/>
  <c r="K410" i="11"/>
  <c r="K432" i="11"/>
  <c r="M432" i="11"/>
  <c r="K251" i="11"/>
  <c r="M251" i="11"/>
  <c r="K429" i="11"/>
  <c r="M429" i="11"/>
  <c r="K122" i="11"/>
  <c r="M122" i="11"/>
  <c r="K129" i="11"/>
  <c r="M129" i="11"/>
  <c r="K51" i="11"/>
  <c r="M51" i="11"/>
  <c r="K119" i="11"/>
  <c r="M119" i="11"/>
  <c r="K252" i="11"/>
  <c r="M252" i="11"/>
  <c r="M155" i="11"/>
  <c r="K155" i="11"/>
  <c r="K177" i="11"/>
  <c r="M177" i="11"/>
  <c r="K462" i="11"/>
  <c r="M462" i="11"/>
  <c r="K201" i="11"/>
  <c r="M201" i="11"/>
  <c r="K391" i="11"/>
  <c r="M391" i="11"/>
  <c r="K279" i="11"/>
  <c r="M279" i="11"/>
  <c r="M205" i="11"/>
  <c r="K205" i="11"/>
  <c r="M230" i="11"/>
  <c r="K230" i="11"/>
  <c r="K430" i="11"/>
  <c r="M430" i="11"/>
  <c r="M70" i="11"/>
  <c r="K70" i="11"/>
  <c r="K337" i="11"/>
  <c r="M337" i="11"/>
  <c r="K198" i="11"/>
  <c r="M198" i="11"/>
  <c r="M240" i="11"/>
  <c r="K240" i="11"/>
  <c r="M443" i="11"/>
  <c r="K443" i="11"/>
  <c r="K104" i="11"/>
  <c r="M104" i="11"/>
  <c r="M163" i="11"/>
  <c r="K163" i="11"/>
  <c r="K451" i="11"/>
  <c r="M451" i="11"/>
  <c r="K377" i="11"/>
  <c r="M377" i="11"/>
  <c r="K96" i="11"/>
  <c r="M96" i="11"/>
  <c r="K166" i="11"/>
  <c r="M166" i="11"/>
  <c r="K194" i="11"/>
  <c r="M194" i="11"/>
  <c r="K371" i="11"/>
  <c r="M371" i="11"/>
  <c r="M424" i="11"/>
  <c r="K424" i="11"/>
  <c r="K244" i="11"/>
  <c r="M244" i="11"/>
  <c r="M64" i="11"/>
  <c r="K64" i="11"/>
  <c r="M115" i="11"/>
  <c r="K115" i="11"/>
  <c r="K156" i="11"/>
  <c r="M156" i="11"/>
  <c r="K331" i="11"/>
  <c r="M331" i="11"/>
  <c r="M180" i="11"/>
  <c r="K180" i="11"/>
  <c r="K288" i="11"/>
  <c r="M288" i="11"/>
  <c r="M460" i="11"/>
  <c r="K460" i="11"/>
  <c r="K69" i="11"/>
  <c r="M69" i="11"/>
  <c r="K126" i="11"/>
  <c r="M126" i="11"/>
  <c r="M253" i="11"/>
  <c r="K253" i="11"/>
  <c r="M43" i="11"/>
  <c r="K43" i="11"/>
  <c r="K338" i="11"/>
  <c r="M338" i="11"/>
  <c r="M23" i="11"/>
  <c r="K23" i="11"/>
  <c r="M195" i="11"/>
  <c r="K195" i="11"/>
  <c r="K296" i="11"/>
  <c r="M296" i="11"/>
  <c r="M464" i="11"/>
  <c r="K464" i="11"/>
  <c r="K237" i="11"/>
  <c r="M237" i="11"/>
  <c r="K136" i="11"/>
  <c r="M136" i="11"/>
  <c r="K71" i="11"/>
  <c r="M71" i="11"/>
  <c r="K158" i="11"/>
  <c r="M158" i="11"/>
  <c r="K316" i="11"/>
  <c r="M316" i="11"/>
  <c r="K228" i="11"/>
  <c r="M228" i="11"/>
  <c r="M183" i="11"/>
  <c r="K183" i="11"/>
  <c r="M465" i="11"/>
  <c r="K465" i="11"/>
  <c r="K221" i="11"/>
  <c r="M221" i="11"/>
  <c r="M360" i="11"/>
  <c r="K360" i="11"/>
  <c r="M184" i="11"/>
  <c r="K184" i="11"/>
  <c r="K37" i="11"/>
  <c r="M37" i="11"/>
  <c r="K276" i="11"/>
  <c r="M276" i="11"/>
  <c r="M363" i="11"/>
  <c r="K363" i="11"/>
  <c r="K112" i="11"/>
  <c r="M112" i="11"/>
  <c r="M170" i="11"/>
  <c r="K170" i="11"/>
  <c r="M313" i="11"/>
  <c r="K313" i="11"/>
  <c r="M58" i="11"/>
  <c r="K58" i="11"/>
  <c r="K348" i="11"/>
  <c r="M348" i="11"/>
  <c r="K26" i="11"/>
  <c r="M26" i="11"/>
  <c r="M215" i="11"/>
  <c r="K215" i="11"/>
  <c r="K299" i="11"/>
  <c r="M299" i="11"/>
  <c r="K57" i="11"/>
  <c r="M57" i="11"/>
  <c r="K248" i="11"/>
  <c r="M248" i="11"/>
  <c r="K147" i="11"/>
  <c r="M147" i="11"/>
  <c r="K74" i="11"/>
  <c r="M74" i="11"/>
  <c r="M165" i="11"/>
  <c r="K165" i="11"/>
  <c r="K319" i="11"/>
  <c r="M319" i="11"/>
  <c r="K250" i="11"/>
  <c r="M250" i="11"/>
  <c r="K204" i="11"/>
  <c r="M204" i="11"/>
  <c r="K68" i="11"/>
  <c r="M68" i="11"/>
  <c r="K241" i="11"/>
  <c r="M241" i="11"/>
  <c r="G22" i="10"/>
  <c r="G29" i="10"/>
  <c r="G260" i="10"/>
  <c r="G37" i="10"/>
  <c r="G110" i="10"/>
  <c r="G119" i="10"/>
  <c r="E14" i="11"/>
  <c r="E15" i="11"/>
  <c r="E16" i="11" s="1"/>
  <c r="R9" i="11"/>
  <c r="R5" i="11"/>
  <c r="V9" i="11"/>
  <c r="R21" i="11"/>
  <c r="V21" i="11" s="1"/>
  <c r="R17" i="11"/>
  <c r="R21" i="10"/>
  <c r="V21" i="10" s="1"/>
  <c r="E14" i="10"/>
  <c r="E15" i="10"/>
  <c r="E16" i="10" s="1"/>
  <c r="R9" i="10"/>
  <c r="R5" i="10"/>
  <c r="V9" i="10"/>
  <c r="K290" i="10" l="1"/>
  <c r="K230" i="10"/>
  <c r="M468" i="10"/>
  <c r="N468" i="10" s="1"/>
  <c r="K155" i="10"/>
  <c r="M26" i="10"/>
  <c r="K433" i="10"/>
  <c r="M168" i="10"/>
  <c r="N168" i="10" s="1"/>
  <c r="M371" i="10"/>
  <c r="M315" i="10"/>
  <c r="M367" i="10"/>
  <c r="N367" i="10" s="1"/>
  <c r="M330" i="10"/>
  <c r="N330" i="10" s="1"/>
  <c r="K55" i="10"/>
  <c r="M20" i="10"/>
  <c r="N20" i="10" s="1"/>
  <c r="M254" i="10"/>
  <c r="N254" i="10" s="1"/>
  <c r="K275" i="10"/>
  <c r="K216" i="10"/>
  <c r="M246" i="10"/>
  <c r="N246" i="10" s="1"/>
  <c r="K246" i="10"/>
  <c r="K177" i="10"/>
  <c r="M177" i="10"/>
  <c r="N177" i="10" s="1"/>
  <c r="K450" i="10"/>
  <c r="M450" i="10"/>
  <c r="M119" i="10"/>
  <c r="N119" i="10" s="1"/>
  <c r="K119" i="10"/>
  <c r="M258" i="10"/>
  <c r="N258" i="10" s="1"/>
  <c r="K258" i="10"/>
  <c r="M376" i="10"/>
  <c r="N376" i="10" s="1"/>
  <c r="K376" i="10"/>
  <c r="K415" i="10"/>
  <c r="M415" i="10"/>
  <c r="N415" i="10" s="1"/>
  <c r="K110" i="10"/>
  <c r="M110" i="10"/>
  <c r="N110" i="10" s="1"/>
  <c r="M44" i="10"/>
  <c r="N44" i="10" s="1"/>
  <c r="K44" i="10"/>
  <c r="M25" i="10"/>
  <c r="N25" i="10" s="1"/>
  <c r="K25" i="10"/>
  <c r="K134" i="10"/>
  <c r="M134" i="10"/>
  <c r="N134" i="10" s="1"/>
  <c r="M204" i="10"/>
  <c r="N204" i="10" s="1"/>
  <c r="K204" i="10"/>
  <c r="M29" i="10"/>
  <c r="K29" i="10"/>
  <c r="M22" i="10"/>
  <c r="N22" i="10" s="1"/>
  <c r="K22" i="10"/>
  <c r="K296" i="10"/>
  <c r="M296" i="10"/>
  <c r="N296" i="10" s="1"/>
  <c r="K454" i="10"/>
  <c r="M454" i="10"/>
  <c r="N454" i="10" s="1"/>
  <c r="K396" i="10"/>
  <c r="M396" i="10"/>
  <c r="N396" i="10" s="1"/>
  <c r="K37" i="10"/>
  <c r="M37" i="10"/>
  <c r="N37" i="10" s="1"/>
  <c r="K260" i="10"/>
  <c r="M260" i="10"/>
  <c r="N260" i="10" s="1"/>
  <c r="K101" i="10"/>
  <c r="M101" i="10"/>
  <c r="N101" i="10" s="1"/>
  <c r="U9" i="11"/>
  <c r="N138" i="11"/>
  <c r="N134" i="11"/>
  <c r="N373" i="11"/>
  <c r="N268" i="11"/>
  <c r="N223" i="11"/>
  <c r="N213" i="11"/>
  <c r="N120" i="11"/>
  <c r="N100" i="11"/>
  <c r="N21" i="11"/>
  <c r="N186" i="11"/>
  <c r="N227" i="11"/>
  <c r="N433" i="11"/>
  <c r="N214" i="11"/>
  <c r="N441" i="11"/>
  <c r="N456" i="11"/>
  <c r="N272" i="11"/>
  <c r="N147" i="11"/>
  <c r="N110" i="11"/>
  <c r="N47" i="11"/>
  <c r="N42" i="11"/>
  <c r="N245" i="11"/>
  <c r="N217" i="11"/>
  <c r="N51" i="11"/>
  <c r="N65" i="11"/>
  <c r="N92" i="11"/>
  <c r="N45" i="11"/>
  <c r="N40" i="11"/>
  <c r="N312" i="11"/>
  <c r="N300" i="11"/>
  <c r="N255" i="11"/>
  <c r="N416" i="11"/>
  <c r="N410" i="11"/>
  <c r="N155" i="11"/>
  <c r="N77" i="11"/>
  <c r="N34" i="11"/>
  <c r="N26" i="11"/>
  <c r="N288" i="11"/>
  <c r="N90" i="11"/>
  <c r="N52" i="11"/>
  <c r="N187" i="11"/>
  <c r="N322" i="11"/>
  <c r="N241" i="11"/>
  <c r="N208" i="11"/>
  <c r="N137" i="11"/>
  <c r="N72" i="11"/>
  <c r="N246" i="11"/>
  <c r="N461" i="11"/>
  <c r="N378" i="11"/>
  <c r="N355" i="11"/>
  <c r="N287" i="11"/>
  <c r="N263" i="11"/>
  <c r="N252" i="11"/>
  <c r="N94" i="11"/>
  <c r="N80" i="11"/>
  <c r="N61" i="11"/>
  <c r="N37" i="11"/>
  <c r="N417" i="11"/>
  <c r="N348" i="11"/>
  <c r="N325" i="11"/>
  <c r="N301" i="11"/>
  <c r="N256" i="11"/>
  <c r="N200" i="11"/>
  <c r="N173" i="11"/>
  <c r="N87" i="11"/>
  <c r="N421" i="11"/>
  <c r="N387" i="11"/>
  <c r="N341" i="11"/>
  <c r="N284" i="11"/>
  <c r="N204" i="11"/>
  <c r="N44" i="11"/>
  <c r="N278" i="11"/>
  <c r="N183" i="11"/>
  <c r="N426" i="11"/>
  <c r="N259" i="11"/>
  <c r="N165" i="11"/>
  <c r="N159" i="11"/>
  <c r="N86" i="11"/>
  <c r="N63" i="11"/>
  <c r="N48" i="11"/>
  <c r="N218" i="11"/>
  <c r="N68" i="11"/>
  <c r="N420" i="11"/>
  <c r="N396" i="11"/>
  <c r="N292" i="11"/>
  <c r="N235" i="11"/>
  <c r="N434" i="11"/>
  <c r="N407" i="11"/>
  <c r="N395" i="11"/>
  <c r="N163" i="11"/>
  <c r="N436" i="11"/>
  <c r="N424" i="11"/>
  <c r="N315" i="11"/>
  <c r="N297" i="11"/>
  <c r="N201" i="11"/>
  <c r="N152" i="11"/>
  <c r="N104" i="11"/>
  <c r="N84" i="11"/>
  <c r="N392" i="11"/>
  <c r="N455" i="11"/>
  <c r="N326" i="11"/>
  <c r="N291" i="11"/>
  <c r="N206" i="11"/>
  <c r="N196" i="11"/>
  <c r="N190" i="11"/>
  <c r="N75" i="11"/>
  <c r="N156" i="11"/>
  <c r="N466" i="11"/>
  <c r="N450" i="11"/>
  <c r="N438" i="11"/>
  <c r="N320" i="11"/>
  <c r="N232" i="11"/>
  <c r="N99" i="11"/>
  <c r="N280" i="11"/>
  <c r="N271" i="11"/>
  <c r="N250" i="11"/>
  <c r="N179" i="11"/>
  <c r="N119" i="11"/>
  <c r="N20" i="11"/>
  <c r="N406" i="11"/>
  <c r="N354" i="11"/>
  <c r="N275" i="11"/>
  <c r="N454" i="11"/>
  <c r="N446" i="11"/>
  <c r="N430" i="11"/>
  <c r="N260" i="11"/>
  <c r="N161" i="11"/>
  <c r="N103" i="11"/>
  <c r="N27" i="11"/>
  <c r="N30" i="11"/>
  <c r="N106" i="11"/>
  <c r="N459" i="11"/>
  <c r="N330" i="11"/>
  <c r="N295" i="11"/>
  <c r="N210" i="11"/>
  <c r="N123" i="11"/>
  <c r="N107" i="11"/>
  <c r="N83" i="11"/>
  <c r="N69" i="11"/>
  <c r="N437" i="11"/>
  <c r="N265" i="11"/>
  <c r="N262" i="11"/>
  <c r="N305" i="11"/>
  <c r="N96" i="11"/>
  <c r="N28" i="11"/>
  <c r="N310" i="11"/>
  <c r="N212" i="11"/>
  <c r="N401" i="11"/>
  <c r="N135" i="11"/>
  <c r="N457" i="11"/>
  <c r="N299" i="11"/>
  <c r="N453" i="11"/>
  <c r="N139" i="11"/>
  <c r="N283" i="11"/>
  <c r="N41" i="11"/>
  <c r="N270" i="11"/>
  <c r="N428" i="11"/>
  <c r="N281" i="11"/>
  <c r="N253" i="11"/>
  <c r="N266" i="11"/>
  <c r="N97" i="11"/>
  <c r="N194" i="11"/>
  <c r="N219" i="11"/>
  <c r="N349" i="11"/>
  <c r="N149" i="11"/>
  <c r="N33" i="11"/>
  <c r="N132" i="11"/>
  <c r="N318" i="11"/>
  <c r="N439" i="11"/>
  <c r="N143" i="11"/>
  <c r="N296" i="11"/>
  <c r="N254" i="11"/>
  <c r="N267" i="11"/>
  <c r="N445" i="11"/>
  <c r="N39" i="11"/>
  <c r="N403" i="11"/>
  <c r="N329" i="11"/>
  <c r="N452" i="11"/>
  <c r="N23" i="11"/>
  <c r="N203" i="11"/>
  <c r="N379" i="11"/>
  <c r="N126" i="11"/>
  <c r="N111" i="11"/>
  <c r="N251" i="11"/>
  <c r="N85" i="11"/>
  <c r="N24" i="11"/>
  <c r="N435" i="11"/>
  <c r="N304" i="11"/>
  <c r="N333" i="11"/>
  <c r="N366" i="11"/>
  <c r="N376" i="11"/>
  <c r="N351" i="11"/>
  <c r="N465" i="11"/>
  <c r="N237" i="11"/>
  <c r="N167" i="11"/>
  <c r="N405" i="11"/>
  <c r="N170" i="11"/>
  <c r="N458" i="11"/>
  <c r="N358" i="11"/>
  <c r="N390" i="11"/>
  <c r="N108" i="11"/>
  <c r="N244" i="11"/>
  <c r="N73" i="11"/>
  <c r="N185" i="11"/>
  <c r="N442" i="11"/>
  <c r="N425" i="11"/>
  <c r="N363" i="11"/>
  <c r="N343" i="11"/>
  <c r="N427" i="11"/>
  <c r="N381" i="11"/>
  <c r="N309" i="11"/>
  <c r="N234" i="11"/>
  <c r="N60" i="11"/>
  <c r="N146" i="11"/>
  <c r="N352" i="11"/>
  <c r="N172" i="11"/>
  <c r="N226" i="11"/>
  <c r="N175" i="11"/>
  <c r="N285" i="11"/>
  <c r="N76" i="11"/>
  <c r="N240" i="11"/>
  <c r="N129" i="11"/>
  <c r="N98" i="11"/>
  <c r="N222" i="11"/>
  <c r="N29" i="11"/>
  <c r="N264" i="11"/>
  <c r="N247" i="11"/>
  <c r="N298" i="11"/>
  <c r="N290" i="11"/>
  <c r="N327" i="11"/>
  <c r="N399" i="11"/>
  <c r="N370" i="11"/>
  <c r="N367" i="11"/>
  <c r="N191" i="11"/>
  <c r="N59" i="11"/>
  <c r="N360" i="11"/>
  <c r="N293" i="11"/>
  <c r="N418" i="11"/>
  <c r="N35" i="11"/>
  <c r="N193" i="11"/>
  <c r="N307" i="11"/>
  <c r="N347" i="11"/>
  <c r="N357" i="11"/>
  <c r="N279" i="11"/>
  <c r="N463" i="11"/>
  <c r="N384" i="11"/>
  <c r="N346" i="11"/>
  <c r="N328" i="11"/>
  <c r="N440" i="11"/>
  <c r="N74" i="11"/>
  <c r="N467" i="11"/>
  <c r="N112" i="11"/>
  <c r="N164" i="11"/>
  <c r="N231" i="11"/>
  <c r="N380" i="11"/>
  <c r="N340" i="11"/>
  <c r="N95" i="11"/>
  <c r="N50" i="11"/>
  <c r="N114" i="11"/>
  <c r="N411" i="11"/>
  <c r="N205" i="11"/>
  <c r="N198" i="11"/>
  <c r="N345" i="11"/>
  <c r="N22" i="11"/>
  <c r="N423" i="11"/>
  <c r="N54" i="11"/>
  <c r="N444" i="11"/>
  <c r="N257" i="11"/>
  <c r="N145" i="11"/>
  <c r="N413" i="11"/>
  <c r="N289" i="11"/>
  <c r="N228" i="11"/>
  <c r="N142" i="11"/>
  <c r="N377" i="11"/>
  <c r="N408" i="11"/>
  <c r="N334" i="11"/>
  <c r="N55" i="11"/>
  <c r="N364" i="11"/>
  <c r="N67" i="11"/>
  <c r="N150" i="11"/>
  <c r="N38" i="11"/>
  <c r="N400" i="11"/>
  <c r="N195" i="11"/>
  <c r="N166" i="11"/>
  <c r="N58" i="11"/>
  <c r="N43" i="11"/>
  <c r="N101" i="11"/>
  <c r="N443" i="11"/>
  <c r="N397" i="11"/>
  <c r="N225" i="11"/>
  <c r="N374" i="11"/>
  <c r="N88" i="11"/>
  <c r="N382" i="11"/>
  <c r="N178" i="11"/>
  <c r="N188" i="11"/>
  <c r="N313" i="11"/>
  <c r="N180" i="11"/>
  <c r="N31" i="11"/>
  <c r="N462" i="11"/>
  <c r="N431" i="11"/>
  <c r="N71" i="11"/>
  <c r="N78" i="11"/>
  <c r="N140" i="11"/>
  <c r="N469" i="11"/>
  <c r="N269" i="11"/>
  <c r="N394" i="11"/>
  <c r="N136" i="11"/>
  <c r="N371" i="11"/>
  <c r="N216" i="11"/>
  <c r="N32" i="11"/>
  <c r="N125" i="11"/>
  <c r="N261" i="11"/>
  <c r="N468" i="11"/>
  <c r="N171" i="11"/>
  <c r="N282" i="11"/>
  <c r="N238" i="11"/>
  <c r="N66" i="11"/>
  <c r="N93" i="11"/>
  <c r="N391" i="11"/>
  <c r="N133" i="11"/>
  <c r="N368" i="11"/>
  <c r="N182" i="11"/>
  <c r="N199" i="11"/>
  <c r="N464" i="11"/>
  <c r="N82" i="11"/>
  <c r="N153" i="11"/>
  <c r="N342" i="11"/>
  <c r="N248" i="11"/>
  <c r="N294" i="11"/>
  <c r="N89" i="11"/>
  <c r="N249" i="11"/>
  <c r="N46" i="11"/>
  <c r="N117" i="11"/>
  <c r="N306" i="11"/>
  <c r="N372" i="11"/>
  <c r="N25" i="11"/>
  <c r="N449" i="11"/>
  <c r="N388" i="11"/>
  <c r="N412" i="11"/>
  <c r="N130" i="11"/>
  <c r="N365" i="11"/>
  <c r="N303" i="11"/>
  <c r="N79" i="11"/>
  <c r="N335" i="11"/>
  <c r="N277" i="11"/>
  <c r="N131" i="11"/>
  <c r="N105" i="11"/>
  <c r="N49" i="11"/>
  <c r="N385" i="11"/>
  <c r="N157" i="11"/>
  <c r="N402" i="11"/>
  <c r="N127" i="11"/>
  <c r="N359" i="11"/>
  <c r="N124" i="11"/>
  <c r="N319" i="11"/>
  <c r="N176" i="11"/>
  <c r="N419" i="11"/>
  <c r="N168" i="11"/>
  <c r="N202" i="11"/>
  <c r="N432" i="11"/>
  <c r="N331" i="11"/>
  <c r="N243" i="11"/>
  <c r="N81" i="11"/>
  <c r="N230" i="11"/>
  <c r="N447" i="11"/>
  <c r="N429" i="11"/>
  <c r="N229" i="11"/>
  <c r="N154" i="11"/>
  <c r="N356" i="11"/>
  <c r="N121" i="11"/>
  <c r="N316" i="11"/>
  <c r="N239" i="11"/>
  <c r="N258" i="11"/>
  <c r="N192" i="11"/>
  <c r="N422" i="11"/>
  <c r="N128" i="11"/>
  <c r="N324" i="11"/>
  <c r="N109" i="11"/>
  <c r="N113" i="11"/>
  <c r="N102" i="11"/>
  <c r="N353" i="11"/>
  <c r="N118" i="11"/>
  <c r="N236" i="11"/>
  <c r="N383" i="11"/>
  <c r="N122" i="11"/>
  <c r="N233" i="11"/>
  <c r="N393" i="11"/>
  <c r="N415" i="11"/>
  <c r="N70" i="11"/>
  <c r="N302" i="11"/>
  <c r="N323" i="11"/>
  <c r="N177" i="11"/>
  <c r="N184" i="11"/>
  <c r="N409" i="11"/>
  <c r="N209" i="11"/>
  <c r="N148" i="11"/>
  <c r="N62" i="11"/>
  <c r="N350" i="11"/>
  <c r="N115" i="11"/>
  <c r="N451" i="11"/>
  <c r="N158" i="11"/>
  <c r="N151" i="11"/>
  <c r="N197" i="11"/>
  <c r="N389" i="11"/>
  <c r="N189" i="11"/>
  <c r="N314" i="11"/>
  <c r="N56" i="11"/>
  <c r="N344" i="11"/>
  <c r="N221" i="11"/>
  <c r="N144" i="11"/>
  <c r="N160" i="11"/>
  <c r="N91" i="11"/>
  <c r="N174" i="11"/>
  <c r="N361" i="11"/>
  <c r="N207" i="11"/>
  <c r="N162" i="11"/>
  <c r="N274" i="11"/>
  <c r="N369" i="11"/>
  <c r="N308" i="11"/>
  <c r="N332" i="11"/>
  <c r="N215" i="11"/>
  <c r="N460" i="11"/>
  <c r="N286" i="11"/>
  <c r="N273" i="11"/>
  <c r="N362" i="11"/>
  <c r="N398" i="11"/>
  <c r="N337" i="11"/>
  <c r="N317" i="11"/>
  <c r="N386" i="11"/>
  <c r="N181" i="11"/>
  <c r="N311" i="11"/>
  <c r="N116" i="11"/>
  <c r="N338" i="11"/>
  <c r="N414" i="11"/>
  <c r="N141" i="11"/>
  <c r="N64" i="11"/>
  <c r="N19" i="11"/>
  <c r="N321" i="11"/>
  <c r="N276" i="11"/>
  <c r="N448" i="11"/>
  <c r="N211" i="11"/>
  <c r="N242" i="11"/>
  <c r="N169" i="11"/>
  <c r="N36" i="11"/>
  <c r="N53" i="11"/>
  <c r="N404" i="11"/>
  <c r="N336" i="11"/>
  <c r="N57" i="11"/>
  <c r="N339" i="11"/>
  <c r="N220" i="11"/>
  <c r="N375" i="11"/>
  <c r="N224" i="11"/>
  <c r="N29" i="10"/>
  <c r="N49" i="10"/>
  <c r="N69" i="10"/>
  <c r="N89" i="10"/>
  <c r="N109" i="10"/>
  <c r="N129" i="10"/>
  <c r="N149" i="10"/>
  <c r="N169" i="10"/>
  <c r="N189" i="10"/>
  <c r="N209" i="10"/>
  <c r="N229" i="10"/>
  <c r="N249" i="10"/>
  <c r="N269" i="10"/>
  <c r="N289" i="10"/>
  <c r="N309" i="10"/>
  <c r="N329" i="10"/>
  <c r="N349" i="10"/>
  <c r="N369" i="10"/>
  <c r="N389" i="10"/>
  <c r="N409" i="10"/>
  <c r="N429" i="10"/>
  <c r="N449" i="10"/>
  <c r="N469" i="10"/>
  <c r="N30" i="10"/>
  <c r="N70" i="10"/>
  <c r="N90" i="10"/>
  <c r="N130" i="10"/>
  <c r="N150" i="10"/>
  <c r="N170" i="10"/>
  <c r="N190" i="10"/>
  <c r="N210" i="10"/>
  <c r="N230" i="10"/>
  <c r="N250" i="10"/>
  <c r="N270" i="10"/>
  <c r="N290" i="10"/>
  <c r="N310" i="10"/>
  <c r="N350" i="10"/>
  <c r="N370" i="10"/>
  <c r="N390" i="10"/>
  <c r="N410" i="10"/>
  <c r="N430" i="10"/>
  <c r="N450" i="10"/>
  <c r="N31" i="10"/>
  <c r="N51" i="10"/>
  <c r="N71" i="10"/>
  <c r="N91" i="10"/>
  <c r="N111" i="10"/>
  <c r="N131" i="10"/>
  <c r="N151" i="10"/>
  <c r="N171" i="10"/>
  <c r="N191" i="10"/>
  <c r="N211" i="10"/>
  <c r="N231" i="10"/>
  <c r="N251" i="10"/>
  <c r="N271" i="10"/>
  <c r="N291" i="10"/>
  <c r="N311" i="10"/>
  <c r="N331" i="10"/>
  <c r="N351" i="10"/>
  <c r="N371" i="10"/>
  <c r="N391" i="10"/>
  <c r="N411" i="10"/>
  <c r="N431" i="10"/>
  <c r="N451" i="10"/>
  <c r="N72" i="10"/>
  <c r="N212" i="10"/>
  <c r="N292" i="10"/>
  <c r="N392" i="10"/>
  <c r="N50" i="10"/>
  <c r="N132" i="10"/>
  <c r="N32" i="10"/>
  <c r="N152" i="10"/>
  <c r="N432" i="10"/>
  <c r="N33" i="10"/>
  <c r="N53" i="10"/>
  <c r="N73" i="10"/>
  <c r="N93" i="10"/>
  <c r="N113" i="10"/>
  <c r="N133" i="10"/>
  <c r="N153" i="10"/>
  <c r="N173" i="10"/>
  <c r="N193" i="10"/>
  <c r="N213" i="10"/>
  <c r="N233" i="10"/>
  <c r="N253" i="10"/>
  <c r="N273" i="10"/>
  <c r="N293" i="10"/>
  <c r="N313" i="10"/>
  <c r="N333" i="10"/>
  <c r="N353" i="10"/>
  <c r="N373" i="10"/>
  <c r="N393" i="10"/>
  <c r="N413" i="10"/>
  <c r="N433" i="10"/>
  <c r="N453" i="10"/>
  <c r="N34" i="10"/>
  <c r="N54" i="10"/>
  <c r="N74" i="10"/>
  <c r="N94" i="10"/>
  <c r="N114" i="10"/>
  <c r="N154" i="10"/>
  <c r="N174" i="10"/>
  <c r="N194" i="10"/>
  <c r="N214" i="10"/>
  <c r="N234" i="10"/>
  <c r="N274" i="10"/>
  <c r="N294" i="10"/>
  <c r="N314" i="10"/>
  <c r="N334" i="10"/>
  <c r="N354" i="10"/>
  <c r="N374" i="10"/>
  <c r="N394" i="10"/>
  <c r="N414" i="10"/>
  <c r="N434" i="10"/>
  <c r="N35" i="10"/>
  <c r="N55" i="10"/>
  <c r="N75" i="10"/>
  <c r="N95" i="10"/>
  <c r="N115" i="10"/>
  <c r="N135" i="10"/>
  <c r="N155" i="10"/>
  <c r="N175" i="10"/>
  <c r="N195" i="10"/>
  <c r="N215" i="10"/>
  <c r="N235" i="10"/>
  <c r="N255" i="10"/>
  <c r="N275" i="10"/>
  <c r="N295" i="10"/>
  <c r="N315" i="10"/>
  <c r="N335" i="10"/>
  <c r="N355" i="10"/>
  <c r="N375" i="10"/>
  <c r="N395" i="10"/>
  <c r="N435" i="10"/>
  <c r="N455" i="10"/>
  <c r="N36" i="10"/>
  <c r="N56" i="10"/>
  <c r="N76" i="10"/>
  <c r="N96" i="10"/>
  <c r="N116" i="10"/>
  <c r="N136" i="10"/>
  <c r="N156" i="10"/>
  <c r="N176" i="10"/>
  <c r="N196" i="10"/>
  <c r="N216" i="10"/>
  <c r="N236" i="10"/>
  <c r="N256" i="10"/>
  <c r="N276" i="10"/>
  <c r="N316" i="10"/>
  <c r="N336" i="10"/>
  <c r="N356" i="10"/>
  <c r="N416" i="10"/>
  <c r="N436" i="10"/>
  <c r="N456" i="10"/>
  <c r="N57" i="10"/>
  <c r="N77" i="10"/>
  <c r="N97" i="10"/>
  <c r="N117" i="10"/>
  <c r="N137" i="10"/>
  <c r="N157" i="10"/>
  <c r="N197" i="10"/>
  <c r="N217" i="10"/>
  <c r="N237" i="10"/>
  <c r="N257" i="10"/>
  <c r="N277" i="10"/>
  <c r="N297" i="10"/>
  <c r="N317" i="10"/>
  <c r="N337" i="10"/>
  <c r="N357" i="10"/>
  <c r="N377" i="10"/>
  <c r="N397" i="10"/>
  <c r="N417" i="10"/>
  <c r="N437" i="10"/>
  <c r="N457" i="10"/>
  <c r="N59" i="10"/>
  <c r="N38" i="10"/>
  <c r="N58" i="10"/>
  <c r="N78" i="10"/>
  <c r="N98" i="10"/>
  <c r="N118" i="10"/>
  <c r="N138" i="10"/>
  <c r="N158" i="10"/>
  <c r="N178" i="10"/>
  <c r="N198" i="10"/>
  <c r="N218" i="10"/>
  <c r="N238" i="10"/>
  <c r="N278" i="10"/>
  <c r="N298" i="10"/>
  <c r="N318" i="10"/>
  <c r="N338" i="10"/>
  <c r="N358" i="10"/>
  <c r="N378" i="10"/>
  <c r="N398" i="10"/>
  <c r="N418" i="10"/>
  <c r="N438" i="10"/>
  <c r="N458" i="10"/>
  <c r="N39" i="10"/>
  <c r="N19" i="10"/>
  <c r="N79" i="10"/>
  <c r="N99" i="10"/>
  <c r="N139" i="10"/>
  <c r="N159" i="10"/>
  <c r="N179" i="10"/>
  <c r="N199" i="10"/>
  <c r="N219" i="10"/>
  <c r="N239" i="10"/>
  <c r="N259" i="10"/>
  <c r="N279" i="10"/>
  <c r="N299" i="10"/>
  <c r="N319" i="10"/>
  <c r="N339" i="10"/>
  <c r="N359" i="10"/>
  <c r="N379" i="10"/>
  <c r="N399" i="10"/>
  <c r="N419" i="10"/>
  <c r="N439" i="10"/>
  <c r="N459" i="10"/>
  <c r="N21" i="10"/>
  <c r="N41" i="10"/>
  <c r="N61" i="10"/>
  <c r="N81" i="10"/>
  <c r="N121" i="10"/>
  <c r="N141" i="10"/>
  <c r="N161" i="10"/>
  <c r="N181" i="10"/>
  <c r="N201" i="10"/>
  <c r="N221" i="10"/>
  <c r="N241" i="10"/>
  <c r="N261" i="10"/>
  <c r="N281" i="10"/>
  <c r="N301" i="10"/>
  <c r="N321" i="10"/>
  <c r="N341" i="10"/>
  <c r="N361" i="10"/>
  <c r="N381" i="10"/>
  <c r="N401" i="10"/>
  <c r="N421" i="10"/>
  <c r="N441" i="10"/>
  <c r="N461" i="10"/>
  <c r="N42" i="10"/>
  <c r="N62" i="10"/>
  <c r="N82" i="10"/>
  <c r="N102" i="10"/>
  <c r="N122" i="10"/>
  <c r="N142" i="10"/>
  <c r="N162" i="10"/>
  <c r="N182" i="10"/>
  <c r="N202" i="10"/>
  <c r="N222" i="10"/>
  <c r="N242" i="10"/>
  <c r="N262" i="10"/>
  <c r="N282" i="10"/>
  <c r="N302" i="10"/>
  <c r="N322" i="10"/>
  <c r="N342" i="10"/>
  <c r="N362" i="10"/>
  <c r="N382" i="10"/>
  <c r="N402" i="10"/>
  <c r="N422" i="10"/>
  <c r="N442" i="10"/>
  <c r="N462" i="10"/>
  <c r="N23" i="10"/>
  <c r="N43" i="10"/>
  <c r="N63" i="10"/>
  <c r="N83" i="10"/>
  <c r="N103" i="10"/>
  <c r="N123" i="10"/>
  <c r="N143" i="10"/>
  <c r="N163" i="10"/>
  <c r="N183" i="10"/>
  <c r="N203" i="10"/>
  <c r="N223" i="10"/>
  <c r="N243" i="10"/>
  <c r="N263" i="10"/>
  <c r="N283" i="10"/>
  <c r="N303" i="10"/>
  <c r="N323" i="10"/>
  <c r="N343" i="10"/>
  <c r="N363" i="10"/>
  <c r="N383" i="10"/>
  <c r="N403" i="10"/>
  <c r="N423" i="10"/>
  <c r="N443" i="10"/>
  <c r="N463" i="10"/>
  <c r="N24" i="10"/>
  <c r="N64" i="10"/>
  <c r="N84" i="10"/>
  <c r="N104" i="10"/>
  <c r="N124" i="10"/>
  <c r="N144" i="10"/>
  <c r="N164" i="10"/>
  <c r="N184" i="10"/>
  <c r="N224" i="10"/>
  <c r="N244" i="10"/>
  <c r="N264" i="10"/>
  <c r="N284" i="10"/>
  <c r="N304" i="10"/>
  <c r="N324" i="10"/>
  <c r="N45" i="10"/>
  <c r="N65" i="10"/>
  <c r="N85" i="10"/>
  <c r="N105" i="10"/>
  <c r="N125" i="10"/>
  <c r="N145" i="10"/>
  <c r="N165" i="10"/>
  <c r="N185" i="10"/>
  <c r="N205" i="10"/>
  <c r="N225" i="10"/>
  <c r="N245" i="10"/>
  <c r="N265" i="10"/>
  <c r="N285" i="10"/>
  <c r="N305" i="10"/>
  <c r="N325" i="10"/>
  <c r="N345" i="10"/>
  <c r="N365" i="10"/>
  <c r="N385" i="10"/>
  <c r="N405" i="10"/>
  <c r="N425" i="10"/>
  <c r="N445" i="10"/>
  <c r="N465" i="10"/>
  <c r="N308" i="10"/>
  <c r="N112" i="10"/>
  <c r="N172" i="10"/>
  <c r="N252" i="10"/>
  <c r="N332" i="10"/>
  <c r="N412" i="10"/>
  <c r="N26" i="10"/>
  <c r="N46" i="10"/>
  <c r="N66" i="10"/>
  <c r="N86" i="10"/>
  <c r="N106" i="10"/>
  <c r="N126" i="10"/>
  <c r="N146" i="10"/>
  <c r="N166" i="10"/>
  <c r="N186" i="10"/>
  <c r="N206" i="10"/>
  <c r="N226" i="10"/>
  <c r="N266" i="10"/>
  <c r="N286" i="10"/>
  <c r="N306" i="10"/>
  <c r="N326" i="10"/>
  <c r="N346" i="10"/>
  <c r="N366" i="10"/>
  <c r="N386" i="10"/>
  <c r="N406" i="10"/>
  <c r="N426" i="10"/>
  <c r="N446" i="10"/>
  <c r="N466" i="10"/>
  <c r="N28" i="10"/>
  <c r="N48" i="10"/>
  <c r="N68" i="10"/>
  <c r="N88" i="10"/>
  <c r="N108" i="10"/>
  <c r="N128" i="10"/>
  <c r="N148" i="10"/>
  <c r="N188" i="10"/>
  <c r="N208" i="10"/>
  <c r="N228" i="10"/>
  <c r="N248" i="10"/>
  <c r="N268" i="10"/>
  <c r="N328" i="10"/>
  <c r="N348" i="10"/>
  <c r="N368" i="10"/>
  <c r="N388" i="10"/>
  <c r="N408" i="10"/>
  <c r="N428" i="10"/>
  <c r="N448" i="10"/>
  <c r="N52" i="10"/>
  <c r="N232" i="10"/>
  <c r="N352" i="10"/>
  <c r="N452" i="10"/>
  <c r="N27" i="10"/>
  <c r="N47" i="10"/>
  <c r="N67" i="10"/>
  <c r="N87" i="10"/>
  <c r="N107" i="10"/>
  <c r="N127" i="10"/>
  <c r="N147" i="10"/>
  <c r="N167" i="10"/>
  <c r="N187" i="10"/>
  <c r="N207" i="10"/>
  <c r="N227" i="10"/>
  <c r="N247" i="10"/>
  <c r="N267" i="10"/>
  <c r="N287" i="10"/>
  <c r="N307" i="10"/>
  <c r="N327" i="10"/>
  <c r="N347" i="10"/>
  <c r="N387" i="10"/>
  <c r="N407" i="10"/>
  <c r="N427" i="10"/>
  <c r="N447" i="10"/>
  <c r="N467" i="10"/>
  <c r="N288" i="10"/>
  <c r="N92" i="10"/>
  <c r="N192" i="10"/>
  <c r="N272" i="10"/>
  <c r="N312" i="10"/>
  <c r="N372" i="10"/>
  <c r="N200" i="10"/>
  <c r="N464" i="10"/>
  <c r="N220" i="10"/>
  <c r="N240" i="10"/>
  <c r="N280" i="10"/>
  <c r="N300" i="10"/>
  <c r="N320" i="10"/>
  <c r="N340" i="10"/>
  <c r="N344" i="10"/>
  <c r="N360" i="10"/>
  <c r="N364" i="10"/>
  <c r="N380" i="10"/>
  <c r="N384" i="10"/>
  <c r="N40" i="10"/>
  <c r="N60" i="10"/>
  <c r="N400" i="10"/>
  <c r="N80" i="10"/>
  <c r="N404" i="10"/>
  <c r="N100" i="10"/>
  <c r="N420" i="10"/>
  <c r="N120" i="10"/>
  <c r="N424" i="10"/>
  <c r="N140" i="10"/>
  <c r="N440" i="10"/>
  <c r="N160" i="10"/>
  <c r="N444" i="10"/>
  <c r="N180" i="10"/>
  <c r="N460" i="10"/>
  <c r="U9" i="10"/>
  <c r="P19" i="11" l="1"/>
  <c r="P19" i="10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R29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AA5" i="5"/>
  <c r="Z5" i="5"/>
  <c r="V5" i="5"/>
  <c r="U5" i="5"/>
  <c r="T5" i="5"/>
  <c r="S5" i="5"/>
  <c r="N3" i="5"/>
  <c r="L3" i="5"/>
  <c r="O3" i="5" s="1"/>
  <c r="K3" i="5"/>
  <c r="E3" i="5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W24" i="5" l="1"/>
  <c r="H3" i="5"/>
  <c r="AD79" i="3"/>
  <c r="R25" i="5"/>
  <c r="R19" i="5"/>
  <c r="R24" i="5"/>
  <c r="S9" i="5"/>
  <c r="W28" i="5"/>
  <c r="W29" i="5" s="1"/>
  <c r="AD6" i="3"/>
  <c r="U9" i="5" l="1"/>
  <c r="V9" i="5"/>
  <c r="R21" i="5"/>
  <c r="V21" i="5" s="1"/>
  <c r="R17" i="5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M20" i="5" s="1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O11" i="5" s="1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K324" i="5" l="1"/>
  <c r="M324" i="5"/>
  <c r="K338" i="5"/>
  <c r="M338" i="5"/>
  <c r="N338" i="5" s="1"/>
  <c r="K177" i="5"/>
  <c r="M177" i="5"/>
  <c r="N177" i="5" s="1"/>
  <c r="K407" i="5"/>
  <c r="M407" i="5"/>
  <c r="N407" i="5" s="1"/>
  <c r="K373" i="5"/>
  <c r="M373" i="5"/>
  <c r="N373" i="5" s="1"/>
  <c r="K102" i="5"/>
  <c r="M102" i="5"/>
  <c r="N102" i="5" s="1"/>
  <c r="K35" i="5"/>
  <c r="M35" i="5"/>
  <c r="N35" i="5" s="1"/>
  <c r="K212" i="5"/>
  <c r="M212" i="5"/>
  <c r="N212" i="5" s="1"/>
  <c r="K340" i="5"/>
  <c r="M340" i="5"/>
  <c r="N340" i="5" s="1"/>
  <c r="K161" i="5"/>
  <c r="M161" i="5"/>
  <c r="N161" i="5" s="1"/>
  <c r="K380" i="5"/>
  <c r="M380" i="5"/>
  <c r="K208" i="5"/>
  <c r="M208" i="5"/>
  <c r="N208" i="5" s="1"/>
  <c r="K377" i="5"/>
  <c r="M377" i="5"/>
  <c r="N377" i="5" s="1"/>
  <c r="K401" i="5"/>
  <c r="M401" i="5"/>
  <c r="N401" i="5" s="1"/>
  <c r="K99" i="5"/>
  <c r="M99" i="5"/>
  <c r="N99" i="5" s="1"/>
  <c r="K382" i="5"/>
  <c r="M382" i="5"/>
  <c r="N382" i="5" s="1"/>
  <c r="K230" i="5"/>
  <c r="M230" i="5"/>
  <c r="N230" i="5" s="1"/>
  <c r="K429" i="5"/>
  <c r="M429" i="5"/>
  <c r="N429" i="5" s="1"/>
  <c r="K138" i="5"/>
  <c r="M138" i="5"/>
  <c r="N138" i="5" s="1"/>
  <c r="K226" i="5"/>
  <c r="M226" i="5"/>
  <c r="N226" i="5" s="1"/>
  <c r="K362" i="5"/>
  <c r="M362" i="5"/>
  <c r="N362" i="5" s="1"/>
  <c r="K291" i="5"/>
  <c r="M291" i="5"/>
  <c r="N291" i="5" s="1"/>
  <c r="K197" i="5"/>
  <c r="M197" i="5"/>
  <c r="N197" i="5" s="1"/>
  <c r="K369" i="5"/>
  <c r="M369" i="5"/>
  <c r="N369" i="5" s="1"/>
  <c r="K241" i="5"/>
  <c r="M241" i="5"/>
  <c r="N241" i="5" s="1"/>
  <c r="K297" i="5"/>
  <c r="M297" i="5"/>
  <c r="N297" i="5" s="1"/>
  <c r="K85" i="5"/>
  <c r="M85" i="5"/>
  <c r="N85" i="5" s="1"/>
  <c r="K301" i="5"/>
  <c r="M301" i="5"/>
  <c r="N301" i="5" s="1"/>
  <c r="K29" i="5"/>
  <c r="M29" i="5"/>
  <c r="N29" i="5" s="1"/>
  <c r="K356" i="5"/>
  <c r="M356" i="5"/>
  <c r="N356" i="5" s="1"/>
  <c r="K424" i="5"/>
  <c r="M424" i="5"/>
  <c r="N424" i="5" s="1"/>
  <c r="K105" i="5"/>
  <c r="M105" i="5"/>
  <c r="N105" i="5" s="1"/>
  <c r="K461" i="5"/>
  <c r="M461" i="5"/>
  <c r="N461" i="5" s="1"/>
  <c r="K285" i="5"/>
  <c r="M285" i="5"/>
  <c r="N285" i="5" s="1"/>
  <c r="K51" i="5"/>
  <c r="M51" i="5"/>
  <c r="N51" i="5" s="1"/>
  <c r="K414" i="5"/>
  <c r="M414" i="5"/>
  <c r="N414" i="5" s="1"/>
  <c r="K86" i="5"/>
  <c r="M86" i="5"/>
  <c r="N86" i="5" s="1"/>
  <c r="K135" i="5"/>
  <c r="M135" i="5"/>
  <c r="N135" i="5" s="1"/>
  <c r="K268" i="5"/>
  <c r="M268" i="5"/>
  <c r="N268" i="5" s="1"/>
  <c r="K341" i="5"/>
  <c r="M341" i="5"/>
  <c r="N341" i="5" s="1"/>
  <c r="K129" i="5"/>
  <c r="M129" i="5"/>
  <c r="N129" i="5" s="1"/>
  <c r="K25" i="5"/>
  <c r="M25" i="5"/>
  <c r="N25" i="5" s="1"/>
  <c r="K98" i="5"/>
  <c r="M98" i="5"/>
  <c r="N98" i="5" s="1"/>
  <c r="K266" i="5"/>
  <c r="M266" i="5"/>
  <c r="N266" i="5" s="1"/>
  <c r="K168" i="5"/>
  <c r="M168" i="5"/>
  <c r="N168" i="5" s="1"/>
  <c r="K30" i="5"/>
  <c r="M30" i="5"/>
  <c r="N30" i="5" s="1"/>
  <c r="K358" i="5"/>
  <c r="M358" i="5"/>
  <c r="N358" i="5" s="1"/>
  <c r="K359" i="5"/>
  <c r="M359" i="5"/>
  <c r="N359" i="5" s="1"/>
  <c r="K314" i="5"/>
  <c r="M314" i="5"/>
  <c r="N314" i="5" s="1"/>
  <c r="K465" i="5"/>
  <c r="M465" i="5"/>
  <c r="N465" i="5" s="1"/>
  <c r="K89" i="5"/>
  <c r="M89" i="5"/>
  <c r="N89" i="5" s="1"/>
  <c r="K111" i="5"/>
  <c r="M111" i="5"/>
  <c r="N111" i="5" s="1"/>
  <c r="K172" i="5"/>
  <c r="M172" i="5"/>
  <c r="N172" i="5" s="1"/>
  <c r="K417" i="5"/>
  <c r="M417" i="5"/>
  <c r="N417" i="5" s="1"/>
  <c r="K430" i="5"/>
  <c r="M430" i="5"/>
  <c r="N430" i="5" s="1"/>
  <c r="K337" i="5"/>
  <c r="M337" i="5"/>
  <c r="N337" i="5" s="1"/>
  <c r="K353" i="5"/>
  <c r="M353" i="5"/>
  <c r="N353" i="5" s="1"/>
  <c r="K166" i="5"/>
  <c r="M166" i="5"/>
  <c r="N166" i="5" s="1"/>
  <c r="K79" i="5"/>
  <c r="M79" i="5"/>
  <c r="N79" i="5" s="1"/>
  <c r="K87" i="5"/>
  <c r="M87" i="5"/>
  <c r="N87" i="5" s="1"/>
  <c r="K260" i="5"/>
  <c r="M260" i="5"/>
  <c r="N260" i="5" s="1"/>
  <c r="K408" i="5"/>
  <c r="M408" i="5"/>
  <c r="N408" i="5" s="1"/>
  <c r="K185" i="5"/>
  <c r="M185" i="5"/>
  <c r="N185" i="5" s="1"/>
  <c r="K463" i="5"/>
  <c r="M463" i="5"/>
  <c r="N463" i="5" s="1"/>
  <c r="K281" i="5"/>
  <c r="M281" i="5"/>
  <c r="N281" i="5" s="1"/>
  <c r="K295" i="5"/>
  <c r="M295" i="5"/>
  <c r="N295" i="5" s="1"/>
  <c r="K28" i="5"/>
  <c r="M28" i="5"/>
  <c r="N28" i="5" s="1"/>
  <c r="K47" i="5"/>
  <c r="M47" i="5"/>
  <c r="N47" i="5" s="1"/>
  <c r="K159" i="5"/>
  <c r="M159" i="5"/>
  <c r="N159" i="5" s="1"/>
  <c r="K273" i="5"/>
  <c r="M273" i="5"/>
  <c r="N273" i="5" s="1"/>
  <c r="K67" i="5"/>
  <c r="M67" i="5"/>
  <c r="N67" i="5" s="1"/>
  <c r="K350" i="5"/>
  <c r="M350" i="5"/>
  <c r="N350" i="5" s="1"/>
  <c r="K321" i="5"/>
  <c r="M321" i="5"/>
  <c r="N321" i="5" s="1"/>
  <c r="K444" i="5"/>
  <c r="M444" i="5"/>
  <c r="N444" i="5" s="1"/>
  <c r="K41" i="5"/>
  <c r="M41" i="5"/>
  <c r="N41" i="5" s="1"/>
  <c r="K288" i="5"/>
  <c r="M288" i="5"/>
  <c r="N288" i="5" s="1"/>
  <c r="K153" i="5"/>
  <c r="M153" i="5"/>
  <c r="N153" i="5" s="1"/>
  <c r="K306" i="5"/>
  <c r="M306" i="5"/>
  <c r="N306" i="5" s="1"/>
  <c r="K245" i="5"/>
  <c r="M245" i="5"/>
  <c r="N245" i="5" s="1"/>
  <c r="K434" i="5"/>
  <c r="M434" i="5"/>
  <c r="N434" i="5" s="1"/>
  <c r="K232" i="5"/>
  <c r="M232" i="5"/>
  <c r="N232" i="5" s="1"/>
  <c r="K361" i="5"/>
  <c r="M361" i="5"/>
  <c r="N361" i="5" s="1"/>
  <c r="K243" i="5"/>
  <c r="M243" i="5"/>
  <c r="N243" i="5" s="1"/>
  <c r="K127" i="5"/>
  <c r="M127" i="5"/>
  <c r="N127" i="5" s="1"/>
  <c r="K372" i="5"/>
  <c r="M372" i="5"/>
  <c r="N372" i="5" s="1"/>
  <c r="K258" i="5"/>
  <c r="M258" i="5"/>
  <c r="N258" i="5" s="1"/>
  <c r="K333" i="5"/>
  <c r="M333" i="5"/>
  <c r="N333" i="5" s="1"/>
  <c r="K214" i="5"/>
  <c r="M214" i="5"/>
  <c r="N214" i="5" s="1"/>
  <c r="K305" i="5"/>
  <c r="M305" i="5"/>
  <c r="N305" i="5" s="1"/>
  <c r="K379" i="5"/>
  <c r="M379" i="5"/>
  <c r="N379" i="5" s="1"/>
  <c r="K433" i="5"/>
  <c r="M433" i="5"/>
  <c r="N433" i="5" s="1"/>
  <c r="K413" i="5"/>
  <c r="M413" i="5"/>
  <c r="N413" i="5" s="1"/>
  <c r="K290" i="5"/>
  <c r="M290" i="5"/>
  <c r="N290" i="5" s="1"/>
  <c r="K90" i="5"/>
  <c r="M90" i="5"/>
  <c r="N90" i="5" s="1"/>
  <c r="K421" i="5"/>
  <c r="M421" i="5"/>
  <c r="N421" i="5" s="1"/>
  <c r="K389" i="5"/>
  <c r="M389" i="5"/>
  <c r="N389" i="5" s="1"/>
  <c r="K404" i="5"/>
  <c r="M404" i="5"/>
  <c r="N404" i="5" s="1"/>
  <c r="K235" i="5"/>
  <c r="M235" i="5"/>
  <c r="N235" i="5" s="1"/>
  <c r="K464" i="5"/>
  <c r="M464" i="5"/>
  <c r="N464" i="5" s="1"/>
  <c r="K255" i="5"/>
  <c r="M255" i="5"/>
  <c r="N255" i="5" s="1"/>
  <c r="K228" i="5"/>
  <c r="M228" i="5"/>
  <c r="N228" i="5" s="1"/>
  <c r="K33" i="5"/>
  <c r="M33" i="5"/>
  <c r="N33" i="5" s="1"/>
  <c r="K320" i="5"/>
  <c r="M320" i="5"/>
  <c r="N320" i="5" s="1"/>
  <c r="K222" i="5"/>
  <c r="M222" i="5"/>
  <c r="N222" i="5" s="1"/>
  <c r="K223" i="5"/>
  <c r="M223" i="5"/>
  <c r="N223" i="5" s="1"/>
  <c r="K206" i="5"/>
  <c r="M206" i="5"/>
  <c r="N206" i="5" s="1"/>
  <c r="K145" i="5"/>
  <c r="M145" i="5"/>
  <c r="N145" i="5" s="1"/>
  <c r="K282" i="5"/>
  <c r="M282" i="5"/>
  <c r="N282" i="5" s="1"/>
  <c r="K176" i="5"/>
  <c r="M176" i="5"/>
  <c r="N176" i="5" s="1"/>
  <c r="K224" i="5"/>
  <c r="M224" i="5"/>
  <c r="N224" i="5" s="1"/>
  <c r="K385" i="5"/>
  <c r="M385" i="5"/>
  <c r="N385" i="5" s="1"/>
  <c r="K370" i="5"/>
  <c r="M370" i="5"/>
  <c r="N370" i="5" s="1"/>
  <c r="K313" i="5"/>
  <c r="M313" i="5"/>
  <c r="N313" i="5" s="1"/>
  <c r="K440" i="5"/>
  <c r="M440" i="5"/>
  <c r="N440" i="5" s="1"/>
  <c r="K134" i="5"/>
  <c r="M134" i="5"/>
  <c r="N134" i="5" s="1"/>
  <c r="K276" i="5"/>
  <c r="M276" i="5"/>
  <c r="N276" i="5" s="1"/>
  <c r="K239" i="5"/>
  <c r="M239" i="5"/>
  <c r="N239" i="5" s="1"/>
  <c r="K218" i="5"/>
  <c r="M218" i="5"/>
  <c r="N218" i="5" s="1"/>
  <c r="K292" i="5"/>
  <c r="M292" i="5"/>
  <c r="N292" i="5" s="1"/>
  <c r="K330" i="5"/>
  <c r="M330" i="5"/>
  <c r="N330" i="5" s="1"/>
  <c r="K27" i="5"/>
  <c r="M27" i="5"/>
  <c r="N27" i="5" s="1"/>
  <c r="K348" i="5"/>
  <c r="M348" i="5"/>
  <c r="N348" i="5" s="1"/>
  <c r="K236" i="5"/>
  <c r="M236" i="5"/>
  <c r="N236" i="5" s="1"/>
  <c r="K94" i="5"/>
  <c r="M94" i="5"/>
  <c r="N94" i="5" s="1"/>
  <c r="K104" i="5"/>
  <c r="M104" i="5"/>
  <c r="N104" i="5" s="1"/>
  <c r="K431" i="5"/>
  <c r="M431" i="5"/>
  <c r="N431" i="5" s="1"/>
  <c r="K219" i="5"/>
  <c r="M219" i="5"/>
  <c r="N219" i="5" s="1"/>
  <c r="K32" i="5"/>
  <c r="M32" i="5"/>
  <c r="N32" i="5" s="1"/>
  <c r="K92" i="5"/>
  <c r="M92" i="5"/>
  <c r="N92" i="5" s="1"/>
  <c r="K364" i="5"/>
  <c r="M364" i="5"/>
  <c r="N364" i="5" s="1"/>
  <c r="K298" i="5"/>
  <c r="M298" i="5"/>
  <c r="N298" i="5" s="1"/>
  <c r="K180" i="5"/>
  <c r="M180" i="5"/>
  <c r="N180" i="5" s="1"/>
  <c r="K171" i="5"/>
  <c r="M171" i="5"/>
  <c r="N171" i="5" s="1"/>
  <c r="K80" i="5"/>
  <c r="M80" i="5"/>
  <c r="N80" i="5" s="1"/>
  <c r="K242" i="5"/>
  <c r="M242" i="5"/>
  <c r="N242" i="5" s="1"/>
  <c r="K448" i="5"/>
  <c r="M448" i="5"/>
  <c r="N448" i="5" s="1"/>
  <c r="K335" i="5"/>
  <c r="M335" i="5"/>
  <c r="N335" i="5" s="1"/>
  <c r="K344" i="5"/>
  <c r="M344" i="5"/>
  <c r="N344" i="5" s="1"/>
  <c r="K46" i="5"/>
  <c r="M46" i="5"/>
  <c r="N46" i="5" s="1"/>
  <c r="K374" i="5"/>
  <c r="M374" i="5"/>
  <c r="N374" i="5" s="1"/>
  <c r="K38" i="5"/>
  <c r="M38" i="5"/>
  <c r="N38" i="5" s="1"/>
  <c r="K307" i="5"/>
  <c r="M307" i="5"/>
  <c r="N307" i="5" s="1"/>
  <c r="K70" i="5"/>
  <c r="M70" i="5"/>
  <c r="N70" i="5" s="1"/>
  <c r="K52" i="5"/>
  <c r="M52" i="5"/>
  <c r="N52" i="5" s="1"/>
  <c r="K108" i="5"/>
  <c r="M108" i="5"/>
  <c r="N108" i="5" s="1"/>
  <c r="K140" i="5"/>
  <c r="M140" i="5"/>
  <c r="N140" i="5" s="1"/>
  <c r="K71" i="5"/>
  <c r="M71" i="5"/>
  <c r="N71" i="5" s="1"/>
  <c r="K165" i="5"/>
  <c r="M165" i="5"/>
  <c r="N165" i="5" s="1"/>
  <c r="K164" i="5"/>
  <c r="M164" i="5"/>
  <c r="N164" i="5" s="1"/>
  <c r="K279" i="5"/>
  <c r="M279" i="5"/>
  <c r="N279" i="5" s="1"/>
  <c r="K40" i="5"/>
  <c r="M40" i="5"/>
  <c r="N40" i="5" s="1"/>
  <c r="K88" i="5"/>
  <c r="M88" i="5"/>
  <c r="N88" i="5" s="1"/>
  <c r="K402" i="5"/>
  <c r="M402" i="5"/>
  <c r="N402" i="5" s="1"/>
  <c r="K173" i="5"/>
  <c r="M173" i="5"/>
  <c r="N173" i="5" s="1"/>
  <c r="K469" i="5"/>
  <c r="M469" i="5"/>
  <c r="N469" i="5" s="1"/>
  <c r="K265" i="5"/>
  <c r="M265" i="5"/>
  <c r="N265" i="5" s="1"/>
  <c r="K60" i="5"/>
  <c r="M60" i="5"/>
  <c r="N60" i="5" s="1"/>
  <c r="K72" i="5"/>
  <c r="M72" i="5"/>
  <c r="N72" i="5" s="1"/>
  <c r="K334" i="5"/>
  <c r="M334" i="5"/>
  <c r="N334" i="5" s="1"/>
  <c r="K253" i="5"/>
  <c r="M253" i="5"/>
  <c r="N253" i="5" s="1"/>
  <c r="K91" i="5"/>
  <c r="M91" i="5"/>
  <c r="N91" i="5" s="1"/>
  <c r="K317" i="5"/>
  <c r="M317" i="5"/>
  <c r="N317" i="5" s="1"/>
  <c r="K328" i="5"/>
  <c r="M328" i="5"/>
  <c r="N328" i="5" s="1"/>
  <c r="K182" i="5"/>
  <c r="M182" i="5"/>
  <c r="N182" i="5" s="1"/>
  <c r="K409" i="5"/>
  <c r="M409" i="5"/>
  <c r="N409" i="5" s="1"/>
  <c r="K151" i="5"/>
  <c r="M151" i="5"/>
  <c r="N151" i="5" s="1"/>
  <c r="K365" i="5"/>
  <c r="M365" i="5"/>
  <c r="N365" i="5" s="1"/>
  <c r="K354" i="5"/>
  <c r="M354" i="5"/>
  <c r="N354" i="5" s="1"/>
  <c r="K156" i="5"/>
  <c r="M156" i="5"/>
  <c r="N156" i="5" s="1"/>
  <c r="K199" i="5"/>
  <c r="M199" i="5"/>
  <c r="N199" i="5" s="1"/>
  <c r="K319" i="5"/>
  <c r="M319" i="5"/>
  <c r="N319" i="5" s="1"/>
  <c r="K277" i="5"/>
  <c r="M277" i="5"/>
  <c r="N277" i="5" s="1"/>
  <c r="K64" i="5"/>
  <c r="M64" i="5"/>
  <c r="N64" i="5" s="1"/>
  <c r="K19" i="5"/>
  <c r="N19" i="5"/>
  <c r="K466" i="5"/>
  <c r="M466" i="5"/>
  <c r="N466" i="5" s="1"/>
  <c r="K269" i="5"/>
  <c r="M269" i="5"/>
  <c r="N269" i="5" s="1"/>
  <c r="K139" i="5"/>
  <c r="M139" i="5"/>
  <c r="N139" i="5" s="1"/>
  <c r="K427" i="5"/>
  <c r="M427" i="5"/>
  <c r="N427" i="5" s="1"/>
  <c r="K388" i="5"/>
  <c r="M388" i="5"/>
  <c r="N388" i="5" s="1"/>
  <c r="K202" i="5"/>
  <c r="M202" i="5"/>
  <c r="N202" i="5" s="1"/>
  <c r="K378" i="5"/>
  <c r="M378" i="5"/>
  <c r="N378" i="5" s="1"/>
  <c r="K325" i="5"/>
  <c r="M325" i="5"/>
  <c r="N325" i="5" s="1"/>
  <c r="K262" i="5"/>
  <c r="M262" i="5"/>
  <c r="N262" i="5" s="1"/>
  <c r="K103" i="5"/>
  <c r="M103" i="5"/>
  <c r="N103" i="5" s="1"/>
  <c r="K57" i="5"/>
  <c r="M57" i="5"/>
  <c r="N57" i="5" s="1"/>
  <c r="K349" i="5"/>
  <c r="M349" i="5"/>
  <c r="N349" i="5" s="1"/>
  <c r="K406" i="5"/>
  <c r="M406" i="5"/>
  <c r="N406" i="5" s="1"/>
  <c r="K264" i="5"/>
  <c r="M264" i="5"/>
  <c r="N264" i="5" s="1"/>
  <c r="K229" i="5"/>
  <c r="M229" i="5"/>
  <c r="N229" i="5" s="1"/>
  <c r="K423" i="5"/>
  <c r="M423" i="5"/>
  <c r="N423" i="5" s="1"/>
  <c r="K147" i="5"/>
  <c r="M147" i="5"/>
  <c r="N147" i="5" s="1"/>
  <c r="K169" i="5"/>
  <c r="M169" i="5"/>
  <c r="N169" i="5" s="1"/>
  <c r="K445" i="5"/>
  <c r="M445" i="5"/>
  <c r="N445" i="5" s="1"/>
  <c r="K458" i="5"/>
  <c r="M458" i="5"/>
  <c r="N458" i="5" s="1"/>
  <c r="K300" i="5"/>
  <c r="M300" i="5"/>
  <c r="N300" i="5" s="1"/>
  <c r="K227" i="5"/>
  <c r="M227" i="5"/>
  <c r="N227" i="5" s="1"/>
  <c r="K252" i="5"/>
  <c r="M252" i="5"/>
  <c r="N252" i="5" s="1"/>
  <c r="K303" i="5"/>
  <c r="M303" i="5"/>
  <c r="N303" i="5" s="1"/>
  <c r="K452" i="5"/>
  <c r="M452" i="5"/>
  <c r="N452" i="5" s="1"/>
  <c r="K363" i="5"/>
  <c r="M363" i="5"/>
  <c r="N363" i="5" s="1"/>
  <c r="K65" i="5"/>
  <c r="M65" i="5"/>
  <c r="N65" i="5" s="1"/>
  <c r="K148" i="5"/>
  <c r="M148" i="5"/>
  <c r="N148" i="5" s="1"/>
  <c r="K155" i="5"/>
  <c r="M155" i="5"/>
  <c r="N155" i="5" s="1"/>
  <c r="K237" i="5"/>
  <c r="M237" i="5"/>
  <c r="N237" i="5" s="1"/>
  <c r="K121" i="5"/>
  <c r="M121" i="5"/>
  <c r="N121" i="5" s="1"/>
  <c r="K154" i="5"/>
  <c r="M154" i="5"/>
  <c r="N154" i="5" s="1"/>
  <c r="K96" i="5"/>
  <c r="M96" i="5"/>
  <c r="N96" i="5" s="1"/>
  <c r="K422" i="5"/>
  <c r="M422" i="5"/>
  <c r="N422" i="5" s="1"/>
  <c r="K332" i="5"/>
  <c r="M332" i="5"/>
  <c r="N332" i="5" s="1"/>
  <c r="K117" i="5"/>
  <c r="M117" i="5"/>
  <c r="N117" i="5" s="1"/>
  <c r="K126" i="5"/>
  <c r="M126" i="5"/>
  <c r="N126" i="5" s="1"/>
  <c r="K118" i="5"/>
  <c r="M118" i="5"/>
  <c r="N118" i="5" s="1"/>
  <c r="K157" i="5"/>
  <c r="M157" i="5"/>
  <c r="N157" i="5" s="1"/>
  <c r="K459" i="5"/>
  <c r="M459" i="5"/>
  <c r="N459" i="5" s="1"/>
  <c r="K254" i="5"/>
  <c r="M254" i="5"/>
  <c r="N254" i="5" s="1"/>
  <c r="K371" i="5"/>
  <c r="M371" i="5"/>
  <c r="N371" i="5" s="1"/>
  <c r="K109" i="5"/>
  <c r="M109" i="5"/>
  <c r="N109" i="5" s="1"/>
  <c r="K76" i="5"/>
  <c r="M76" i="5"/>
  <c r="N76" i="5" s="1"/>
  <c r="K68" i="5"/>
  <c r="M68" i="5"/>
  <c r="N68" i="5" s="1"/>
  <c r="K107" i="5"/>
  <c r="M107" i="5"/>
  <c r="N107" i="5" s="1"/>
  <c r="K412" i="5"/>
  <c r="M412" i="5"/>
  <c r="N412" i="5" s="1"/>
  <c r="K399" i="5"/>
  <c r="M399" i="5"/>
  <c r="N399" i="5" s="1"/>
  <c r="K205" i="5"/>
  <c r="M205" i="5"/>
  <c r="N205" i="5" s="1"/>
  <c r="K439" i="5"/>
  <c r="M439" i="5"/>
  <c r="N439" i="5" s="1"/>
  <c r="K311" i="5"/>
  <c r="M311" i="5"/>
  <c r="N311" i="5" s="1"/>
  <c r="K48" i="5"/>
  <c r="M48" i="5"/>
  <c r="N48" i="5" s="1"/>
  <c r="K93" i="5"/>
  <c r="M93" i="5"/>
  <c r="N93" i="5" s="1"/>
  <c r="K122" i="5"/>
  <c r="M122" i="5"/>
  <c r="N122" i="5" s="1"/>
  <c r="K50" i="5"/>
  <c r="M50" i="5"/>
  <c r="N50" i="5" s="1"/>
  <c r="K415" i="5"/>
  <c r="M415" i="5"/>
  <c r="N415" i="5" s="1"/>
  <c r="K322" i="5"/>
  <c r="M322" i="5"/>
  <c r="N322" i="5" s="1"/>
  <c r="K184" i="5"/>
  <c r="M184" i="5"/>
  <c r="N184" i="5" s="1"/>
  <c r="K37" i="5"/>
  <c r="M37" i="5"/>
  <c r="N37" i="5" s="1"/>
  <c r="K119" i="5"/>
  <c r="M119" i="5"/>
  <c r="N119" i="5" s="1"/>
  <c r="K392" i="5"/>
  <c r="M392" i="5"/>
  <c r="N392" i="5" s="1"/>
  <c r="K351" i="5"/>
  <c r="M351" i="5"/>
  <c r="N351" i="5" s="1"/>
  <c r="K387" i="5"/>
  <c r="M387" i="5"/>
  <c r="N387" i="5" s="1"/>
  <c r="K181" i="5"/>
  <c r="M181" i="5"/>
  <c r="N181" i="5" s="1"/>
  <c r="K56" i="5"/>
  <c r="M56" i="5"/>
  <c r="N56" i="5" s="1"/>
  <c r="K63" i="5"/>
  <c r="M63" i="5"/>
  <c r="N63" i="5" s="1"/>
  <c r="K425" i="5"/>
  <c r="M425" i="5"/>
  <c r="N425" i="5" s="1"/>
  <c r="K24" i="5"/>
  <c r="M24" i="5"/>
  <c r="N24" i="5" s="1"/>
  <c r="K352" i="5"/>
  <c r="M352" i="5"/>
  <c r="N352" i="5" s="1"/>
  <c r="K22" i="5"/>
  <c r="M22" i="5"/>
  <c r="N22" i="5" s="1"/>
  <c r="K467" i="5"/>
  <c r="M467" i="5"/>
  <c r="N467" i="5" s="1"/>
  <c r="K21" i="5"/>
  <c r="M21" i="5"/>
  <c r="N21" i="5" s="1"/>
  <c r="K267" i="5"/>
  <c r="M267" i="5"/>
  <c r="N267" i="5" s="1"/>
  <c r="K238" i="5"/>
  <c r="M238" i="5"/>
  <c r="N238" i="5" s="1"/>
  <c r="K42" i="5"/>
  <c r="M42" i="5"/>
  <c r="N42" i="5" s="1"/>
  <c r="K327" i="5"/>
  <c r="M327" i="5"/>
  <c r="N327" i="5" s="1"/>
  <c r="K204" i="5"/>
  <c r="M204" i="5"/>
  <c r="N204" i="5" s="1"/>
  <c r="K225" i="5"/>
  <c r="M225" i="5"/>
  <c r="N225" i="5" s="1"/>
  <c r="K345" i="5"/>
  <c r="M345" i="5"/>
  <c r="N345" i="5" s="1"/>
  <c r="K251" i="5"/>
  <c r="M251" i="5"/>
  <c r="N251" i="5" s="1"/>
  <c r="K34" i="5"/>
  <c r="M34" i="5"/>
  <c r="N34" i="5" s="1"/>
  <c r="K162" i="5"/>
  <c r="M162" i="5"/>
  <c r="N162" i="5" s="1"/>
  <c r="K201" i="5"/>
  <c r="M201" i="5"/>
  <c r="N201" i="5" s="1"/>
  <c r="K188" i="5"/>
  <c r="M188" i="5"/>
  <c r="N188" i="5" s="1"/>
  <c r="K132" i="5"/>
  <c r="M132" i="5"/>
  <c r="N132" i="5" s="1"/>
  <c r="K142" i="5"/>
  <c r="M142" i="5"/>
  <c r="N142" i="5" s="1"/>
  <c r="K69" i="5"/>
  <c r="M69" i="5"/>
  <c r="N69" i="5" s="1"/>
  <c r="K175" i="5"/>
  <c r="M175" i="5"/>
  <c r="N175" i="5" s="1"/>
  <c r="K468" i="5"/>
  <c r="M468" i="5"/>
  <c r="N468" i="5" s="1"/>
  <c r="K194" i="5"/>
  <c r="M194" i="5"/>
  <c r="N194" i="5" s="1"/>
  <c r="K198" i="5"/>
  <c r="M198" i="5"/>
  <c r="N198" i="5" s="1"/>
  <c r="K357" i="5"/>
  <c r="M357" i="5"/>
  <c r="N357" i="5" s="1"/>
  <c r="K113" i="5"/>
  <c r="M113" i="5"/>
  <c r="N113" i="5" s="1"/>
  <c r="K310" i="5"/>
  <c r="M310" i="5"/>
  <c r="N310" i="5" s="1"/>
  <c r="K55" i="5"/>
  <c r="M55" i="5"/>
  <c r="N55" i="5" s="1"/>
  <c r="K191" i="5"/>
  <c r="M191" i="5"/>
  <c r="N191" i="5" s="1"/>
  <c r="K261" i="5"/>
  <c r="M261" i="5"/>
  <c r="N261" i="5" s="1"/>
  <c r="K215" i="5"/>
  <c r="M215" i="5"/>
  <c r="N215" i="5" s="1"/>
  <c r="K136" i="5"/>
  <c r="M136" i="5"/>
  <c r="N136" i="5" s="1"/>
  <c r="K130" i="5"/>
  <c r="M130" i="5"/>
  <c r="N130" i="5" s="1"/>
  <c r="K296" i="5"/>
  <c r="M296" i="5"/>
  <c r="N296" i="5" s="1"/>
  <c r="K178" i="5"/>
  <c r="M178" i="5"/>
  <c r="N178" i="5" s="1"/>
  <c r="K58" i="5"/>
  <c r="M58" i="5"/>
  <c r="N58" i="5" s="1"/>
  <c r="K280" i="5"/>
  <c r="M280" i="5"/>
  <c r="N280" i="5" s="1"/>
  <c r="K386" i="5"/>
  <c r="M386" i="5"/>
  <c r="N386" i="5" s="1"/>
  <c r="K110" i="5"/>
  <c r="M110" i="5"/>
  <c r="N110" i="5" s="1"/>
  <c r="K133" i="5"/>
  <c r="M133" i="5"/>
  <c r="N133" i="5" s="1"/>
  <c r="K23" i="5"/>
  <c r="M23" i="5"/>
  <c r="N23" i="5" s="1"/>
  <c r="K152" i="5"/>
  <c r="M152" i="5"/>
  <c r="N152" i="5" s="1"/>
  <c r="K78" i="5"/>
  <c r="M78" i="5"/>
  <c r="N78" i="5" s="1"/>
  <c r="K438" i="5"/>
  <c r="M438" i="5"/>
  <c r="N438" i="5" s="1"/>
  <c r="K144" i="5"/>
  <c r="M144" i="5"/>
  <c r="N144" i="5" s="1"/>
  <c r="K405" i="5"/>
  <c r="M405" i="5"/>
  <c r="N405" i="5" s="1"/>
  <c r="K193" i="5"/>
  <c r="M193" i="5"/>
  <c r="N193" i="5" s="1"/>
  <c r="K95" i="5"/>
  <c r="M95" i="5"/>
  <c r="N95" i="5" s="1"/>
  <c r="K231" i="5"/>
  <c r="M231" i="5"/>
  <c r="N231" i="5" s="1"/>
  <c r="K457" i="5"/>
  <c r="M457" i="5"/>
  <c r="N457" i="5" s="1"/>
  <c r="K186" i="5"/>
  <c r="M186" i="5"/>
  <c r="N186" i="5" s="1"/>
  <c r="K146" i="5"/>
  <c r="M146" i="5"/>
  <c r="N146" i="5" s="1"/>
  <c r="K447" i="5"/>
  <c r="M447" i="5"/>
  <c r="N447" i="5" s="1"/>
  <c r="K131" i="5"/>
  <c r="M131" i="5"/>
  <c r="N131" i="5" s="1"/>
  <c r="K83" i="5"/>
  <c r="M83" i="5"/>
  <c r="N83" i="5" s="1"/>
  <c r="K462" i="5"/>
  <c r="M462" i="5"/>
  <c r="N462" i="5" s="1"/>
  <c r="K355" i="5"/>
  <c r="M355" i="5"/>
  <c r="N355" i="5" s="1"/>
  <c r="K419" i="5"/>
  <c r="M419" i="5"/>
  <c r="N419" i="5" s="1"/>
  <c r="K244" i="5"/>
  <c r="M244" i="5"/>
  <c r="N244" i="5" s="1"/>
  <c r="K240" i="5"/>
  <c r="M240" i="5"/>
  <c r="N240" i="5" s="1"/>
  <c r="K150" i="5"/>
  <c r="M150" i="5"/>
  <c r="N150" i="5" s="1"/>
  <c r="K84" i="5"/>
  <c r="M84" i="5"/>
  <c r="N84" i="5" s="1"/>
  <c r="K316" i="5"/>
  <c r="M316" i="5"/>
  <c r="N316" i="5" s="1"/>
  <c r="K39" i="5"/>
  <c r="M39" i="5"/>
  <c r="N39" i="5" s="1"/>
  <c r="K216" i="5"/>
  <c r="M216" i="5"/>
  <c r="N216" i="5" s="1"/>
  <c r="K66" i="5"/>
  <c r="M66" i="5"/>
  <c r="N66" i="5" s="1"/>
  <c r="K418" i="5"/>
  <c r="M418" i="5"/>
  <c r="N418" i="5" s="1"/>
  <c r="K309" i="5"/>
  <c r="M309" i="5"/>
  <c r="N309" i="5" s="1"/>
  <c r="K75" i="5"/>
  <c r="M75" i="5"/>
  <c r="N75" i="5" s="1"/>
  <c r="K437" i="5"/>
  <c r="M437" i="5"/>
  <c r="N437" i="5" s="1"/>
  <c r="K250" i="5"/>
  <c r="M250" i="5"/>
  <c r="N250" i="5" s="1"/>
  <c r="K234" i="5"/>
  <c r="M234" i="5"/>
  <c r="N234" i="5" s="1"/>
  <c r="K163" i="5"/>
  <c r="M163" i="5"/>
  <c r="N163" i="5" s="1"/>
  <c r="K59" i="5"/>
  <c r="M59" i="5"/>
  <c r="N59" i="5" s="1"/>
  <c r="K312" i="5"/>
  <c r="M312" i="5"/>
  <c r="N312" i="5" s="1"/>
  <c r="K128" i="5"/>
  <c r="M128" i="5"/>
  <c r="N128" i="5" s="1"/>
  <c r="K442" i="5"/>
  <c r="M442" i="5"/>
  <c r="N442" i="5" s="1"/>
  <c r="K190" i="5"/>
  <c r="M190" i="5"/>
  <c r="N190" i="5" s="1"/>
  <c r="K393" i="5"/>
  <c r="M393" i="5"/>
  <c r="N393" i="5" s="1"/>
  <c r="K112" i="5"/>
  <c r="M112" i="5"/>
  <c r="N112" i="5" s="1"/>
  <c r="K209" i="5"/>
  <c r="M209" i="5"/>
  <c r="N209" i="5" s="1"/>
  <c r="K274" i="5"/>
  <c r="M274" i="5"/>
  <c r="N274" i="5" s="1"/>
  <c r="K381" i="5"/>
  <c r="M381" i="5"/>
  <c r="N381" i="5" s="1"/>
  <c r="K426" i="5"/>
  <c r="M426" i="5"/>
  <c r="N426" i="5" s="1"/>
  <c r="K221" i="5"/>
  <c r="M221" i="5"/>
  <c r="N221" i="5" s="1"/>
  <c r="K54" i="5"/>
  <c r="M54" i="5"/>
  <c r="N54" i="5" s="1"/>
  <c r="K278" i="5"/>
  <c r="M278" i="5"/>
  <c r="N278" i="5" s="1"/>
  <c r="K395" i="5"/>
  <c r="M395" i="5"/>
  <c r="N395" i="5" s="1"/>
  <c r="K329" i="5"/>
  <c r="M329" i="5"/>
  <c r="N329" i="5" s="1"/>
  <c r="K100" i="5"/>
  <c r="M100" i="5"/>
  <c r="N100" i="5" s="1"/>
  <c r="K45" i="5"/>
  <c r="M45" i="5"/>
  <c r="N45" i="5" s="1"/>
  <c r="K200" i="5"/>
  <c r="M200" i="5"/>
  <c r="N200" i="5" s="1"/>
  <c r="K81" i="5"/>
  <c r="M81" i="5"/>
  <c r="N81" i="5" s="1"/>
  <c r="K192" i="5"/>
  <c r="M192" i="5"/>
  <c r="N192" i="5" s="1"/>
  <c r="K456" i="5"/>
  <c r="M456" i="5"/>
  <c r="N456" i="5" s="1"/>
  <c r="K336" i="5"/>
  <c r="M336" i="5"/>
  <c r="N336" i="5" s="1"/>
  <c r="K211" i="5"/>
  <c r="M211" i="5"/>
  <c r="N211" i="5" s="1"/>
  <c r="K189" i="5"/>
  <c r="M189" i="5"/>
  <c r="N189" i="5" s="1"/>
  <c r="K451" i="5"/>
  <c r="M451" i="5"/>
  <c r="N451" i="5" s="1"/>
  <c r="K124" i="5"/>
  <c r="M124" i="5"/>
  <c r="N124" i="5" s="1"/>
  <c r="K343" i="5"/>
  <c r="M343" i="5"/>
  <c r="N343" i="5" s="1"/>
  <c r="K179" i="5"/>
  <c r="M179" i="5"/>
  <c r="N179" i="5" s="1"/>
  <c r="K315" i="5"/>
  <c r="M315" i="5"/>
  <c r="N315" i="5" s="1"/>
  <c r="K26" i="5"/>
  <c r="M26" i="5"/>
  <c r="N26" i="5" s="1"/>
  <c r="K213" i="5"/>
  <c r="M213" i="5"/>
  <c r="N213" i="5" s="1"/>
  <c r="K123" i="5"/>
  <c r="M123" i="5"/>
  <c r="N123" i="5" s="1"/>
  <c r="K31" i="5"/>
  <c r="M31" i="5"/>
  <c r="N31" i="5" s="1"/>
  <c r="K346" i="5"/>
  <c r="M346" i="5"/>
  <c r="N346" i="5" s="1"/>
  <c r="K73" i="5"/>
  <c r="M73" i="5"/>
  <c r="N73" i="5" s="1"/>
  <c r="K318" i="5"/>
  <c r="M318" i="5"/>
  <c r="N318" i="5" s="1"/>
  <c r="K141" i="5"/>
  <c r="M141" i="5"/>
  <c r="N141" i="5" s="1"/>
  <c r="K331" i="5"/>
  <c r="M331" i="5"/>
  <c r="N331" i="5" s="1"/>
  <c r="K394" i="5"/>
  <c r="M394" i="5"/>
  <c r="N394" i="5" s="1"/>
  <c r="K326" i="5"/>
  <c r="M326" i="5"/>
  <c r="N326" i="5" s="1"/>
  <c r="K82" i="5"/>
  <c r="M82" i="5"/>
  <c r="N82" i="5" s="1"/>
  <c r="K53" i="5"/>
  <c r="M53" i="5"/>
  <c r="N53" i="5" s="1"/>
  <c r="K210" i="5"/>
  <c r="M210" i="5"/>
  <c r="N210" i="5" s="1"/>
  <c r="K196" i="5"/>
  <c r="M196" i="5"/>
  <c r="N196" i="5" s="1"/>
  <c r="K125" i="5"/>
  <c r="M125" i="5"/>
  <c r="N125" i="5" s="1"/>
  <c r="K366" i="5"/>
  <c r="M366" i="5"/>
  <c r="N366" i="5" s="1"/>
  <c r="K195" i="5"/>
  <c r="M195" i="5"/>
  <c r="N195" i="5" s="1"/>
  <c r="K420" i="5"/>
  <c r="M420" i="5"/>
  <c r="N420" i="5" s="1"/>
  <c r="K43" i="5"/>
  <c r="M43" i="5"/>
  <c r="N43" i="5" s="1"/>
  <c r="K460" i="5"/>
  <c r="M460" i="5"/>
  <c r="N460" i="5" s="1"/>
  <c r="K174" i="5"/>
  <c r="M174" i="5"/>
  <c r="N174" i="5" s="1"/>
  <c r="K203" i="5"/>
  <c r="M203" i="5"/>
  <c r="N203" i="5" s="1"/>
  <c r="K384" i="5"/>
  <c r="M384" i="5"/>
  <c r="N384" i="5" s="1"/>
  <c r="K49" i="5"/>
  <c r="M49" i="5"/>
  <c r="N49" i="5" s="1"/>
  <c r="K410" i="5"/>
  <c r="M410" i="5"/>
  <c r="N410" i="5" s="1"/>
  <c r="K20" i="5"/>
  <c r="N20" i="5"/>
  <c r="K446" i="5"/>
  <c r="M446" i="5"/>
  <c r="N446" i="5" s="1"/>
  <c r="K342" i="5"/>
  <c r="M342" i="5"/>
  <c r="N342" i="5" s="1"/>
  <c r="K368" i="5"/>
  <c r="M368" i="5"/>
  <c r="N368" i="5" s="1"/>
  <c r="K249" i="5"/>
  <c r="M249" i="5"/>
  <c r="N249" i="5" s="1"/>
  <c r="K375" i="5"/>
  <c r="M375" i="5"/>
  <c r="N375" i="5" s="1"/>
  <c r="K137" i="5"/>
  <c r="M137" i="5"/>
  <c r="N137" i="5" s="1"/>
  <c r="K449" i="5"/>
  <c r="M449" i="5"/>
  <c r="N449" i="5" s="1"/>
  <c r="K390" i="5"/>
  <c r="M390" i="5"/>
  <c r="N390" i="5" s="1"/>
  <c r="K167" i="5"/>
  <c r="M167" i="5"/>
  <c r="N167" i="5" s="1"/>
  <c r="K391" i="5"/>
  <c r="M391" i="5"/>
  <c r="N391" i="5" s="1"/>
  <c r="K170" i="5"/>
  <c r="M170" i="5"/>
  <c r="N170" i="5" s="1"/>
  <c r="K246" i="5"/>
  <c r="M246" i="5"/>
  <c r="N246" i="5" s="1"/>
  <c r="K183" i="5"/>
  <c r="M183" i="5"/>
  <c r="N183" i="5" s="1"/>
  <c r="K284" i="5"/>
  <c r="M284" i="5"/>
  <c r="N284" i="5" s="1"/>
  <c r="K435" i="5"/>
  <c r="M435" i="5"/>
  <c r="N435" i="5" s="1"/>
  <c r="K256" i="5"/>
  <c r="M256" i="5"/>
  <c r="N256" i="5" s="1"/>
  <c r="K160" i="5"/>
  <c r="M160" i="5"/>
  <c r="N160" i="5" s="1"/>
  <c r="K454" i="5"/>
  <c r="M454" i="5"/>
  <c r="N454" i="5" s="1"/>
  <c r="K263" i="5"/>
  <c r="M263" i="5"/>
  <c r="N263" i="5" s="1"/>
  <c r="K286" i="5"/>
  <c r="M286" i="5"/>
  <c r="N286" i="5" s="1"/>
  <c r="K114" i="5"/>
  <c r="M114" i="5"/>
  <c r="N114" i="5" s="1"/>
  <c r="K308" i="5"/>
  <c r="M308" i="5"/>
  <c r="N308" i="5" s="1"/>
  <c r="K299" i="5"/>
  <c r="M299" i="5"/>
  <c r="N299" i="5" s="1"/>
  <c r="K455" i="5"/>
  <c r="M455" i="5"/>
  <c r="N455" i="5" s="1"/>
  <c r="K323" i="5"/>
  <c r="M323" i="5"/>
  <c r="N323" i="5" s="1"/>
  <c r="K143" i="5"/>
  <c r="M143" i="5"/>
  <c r="N143" i="5" s="1"/>
  <c r="K74" i="5"/>
  <c r="M74" i="5"/>
  <c r="N74" i="5" s="1"/>
  <c r="K120" i="5"/>
  <c r="M120" i="5"/>
  <c r="N120" i="5" s="1"/>
  <c r="K61" i="5"/>
  <c r="M61" i="5"/>
  <c r="N61" i="5" s="1"/>
  <c r="K347" i="5"/>
  <c r="M347" i="5"/>
  <c r="N347" i="5" s="1"/>
  <c r="K271" i="5"/>
  <c r="M271" i="5"/>
  <c r="N271" i="5" s="1"/>
  <c r="K450" i="5"/>
  <c r="M450" i="5"/>
  <c r="N450" i="5" s="1"/>
  <c r="K453" i="5"/>
  <c r="M453" i="5"/>
  <c r="N453" i="5" s="1"/>
  <c r="K302" i="5"/>
  <c r="M302" i="5"/>
  <c r="N302" i="5" s="1"/>
  <c r="K383" i="5"/>
  <c r="M383" i="5"/>
  <c r="N383" i="5" s="1"/>
  <c r="K272" i="5"/>
  <c r="M272" i="5"/>
  <c r="N272" i="5" s="1"/>
  <c r="K233" i="5"/>
  <c r="M233" i="5"/>
  <c r="N233" i="5" s="1"/>
  <c r="K187" i="5"/>
  <c r="M187" i="5"/>
  <c r="N187" i="5" s="1"/>
  <c r="K101" i="5"/>
  <c r="M101" i="5"/>
  <c r="N101" i="5" s="1"/>
  <c r="K304" i="5"/>
  <c r="M304" i="5"/>
  <c r="N304" i="5" s="1"/>
  <c r="K283" i="5"/>
  <c r="M283" i="5"/>
  <c r="N283" i="5" s="1"/>
  <c r="K441" i="5"/>
  <c r="M441" i="5"/>
  <c r="N441" i="5" s="1"/>
  <c r="K436" i="5"/>
  <c r="M436" i="5"/>
  <c r="N436" i="5" s="1"/>
  <c r="K293" i="5"/>
  <c r="M293" i="5"/>
  <c r="N293" i="5" s="1"/>
  <c r="K247" i="5"/>
  <c r="M247" i="5"/>
  <c r="N247" i="5" s="1"/>
  <c r="K294" i="5"/>
  <c r="M294" i="5"/>
  <c r="N294" i="5" s="1"/>
  <c r="K397" i="5"/>
  <c r="M397" i="5"/>
  <c r="N397" i="5" s="1"/>
  <c r="K367" i="5"/>
  <c r="M367" i="5"/>
  <c r="N367" i="5" s="1"/>
  <c r="K270" i="5"/>
  <c r="M270" i="5"/>
  <c r="N270" i="5" s="1"/>
  <c r="K217" i="5"/>
  <c r="M217" i="5"/>
  <c r="N217" i="5" s="1"/>
  <c r="K149" i="5"/>
  <c r="M149" i="5"/>
  <c r="N149" i="5" s="1"/>
  <c r="K403" i="5"/>
  <c r="M403" i="5"/>
  <c r="N403" i="5" s="1"/>
  <c r="K339" i="5"/>
  <c r="M339" i="5"/>
  <c r="N339" i="5" s="1"/>
  <c r="K400" i="5"/>
  <c r="M400" i="5"/>
  <c r="N400" i="5" s="1"/>
  <c r="K116" i="5"/>
  <c r="M116" i="5"/>
  <c r="N116" i="5" s="1"/>
  <c r="K248" i="5"/>
  <c r="M248" i="5"/>
  <c r="N248" i="5" s="1"/>
  <c r="K275" i="5"/>
  <c r="M275" i="5"/>
  <c r="N275" i="5" s="1"/>
  <c r="K398" i="5"/>
  <c r="M398" i="5"/>
  <c r="N398" i="5" s="1"/>
  <c r="K443" i="5"/>
  <c r="M443" i="5"/>
  <c r="N443" i="5" s="1"/>
  <c r="K360" i="5"/>
  <c r="M360" i="5"/>
  <c r="N360" i="5" s="1"/>
  <c r="K62" i="5"/>
  <c r="M62" i="5"/>
  <c r="N62" i="5" s="1"/>
  <c r="K106" i="5"/>
  <c r="M106" i="5"/>
  <c r="N106" i="5" s="1"/>
  <c r="K97" i="5"/>
  <c r="M97" i="5"/>
  <c r="N97" i="5" s="1"/>
  <c r="K207" i="5"/>
  <c r="M207" i="5"/>
  <c r="N207" i="5" s="1"/>
  <c r="K220" i="5"/>
  <c r="M220" i="5"/>
  <c r="N220" i="5" s="1"/>
  <c r="K36" i="5"/>
  <c r="M36" i="5"/>
  <c r="N36" i="5" s="1"/>
  <c r="K416" i="5"/>
  <c r="M416" i="5"/>
  <c r="N416" i="5" s="1"/>
  <c r="K411" i="5"/>
  <c r="M411" i="5"/>
  <c r="N411" i="5" s="1"/>
  <c r="K115" i="5"/>
  <c r="M115" i="5"/>
  <c r="N115" i="5" s="1"/>
  <c r="K259" i="5"/>
  <c r="M259" i="5"/>
  <c r="N259" i="5" s="1"/>
  <c r="K257" i="5"/>
  <c r="M257" i="5"/>
  <c r="N257" i="5" s="1"/>
  <c r="K44" i="5"/>
  <c r="M44" i="5"/>
  <c r="N44" i="5" s="1"/>
  <c r="K432" i="5"/>
  <c r="M432" i="5"/>
  <c r="N432" i="5" s="1"/>
  <c r="K289" i="5"/>
  <c r="M289" i="5"/>
  <c r="N289" i="5" s="1"/>
  <c r="K77" i="5"/>
  <c r="M77" i="5"/>
  <c r="N77" i="5" s="1"/>
  <c r="K396" i="5"/>
  <c r="M396" i="5"/>
  <c r="N396" i="5" s="1"/>
  <c r="K376" i="5"/>
  <c r="M376" i="5"/>
  <c r="N376" i="5" s="1"/>
  <c r="K158" i="5"/>
  <c r="M158" i="5"/>
  <c r="N158" i="5" s="1"/>
  <c r="K287" i="5"/>
  <c r="M287" i="5"/>
  <c r="N287" i="5" s="1"/>
  <c r="K428" i="5"/>
  <c r="M428" i="5"/>
  <c r="N428" i="5" s="1"/>
  <c r="N324" i="5"/>
  <c r="N380" i="5"/>
  <c r="E14" i="5"/>
  <c r="R9" i="5"/>
  <c r="R5" i="5"/>
  <c r="P19" i="5" l="1"/>
</calcChain>
</file>

<file path=xl/sharedStrings.xml><?xml version="1.0" encoding="utf-8"?>
<sst xmlns="http://schemas.openxmlformats.org/spreadsheetml/2006/main" count="2803" uniqueCount="433">
  <si>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</si>
  <si>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</si>
  <si>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</si>
  <si>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</si>
  <si>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</si>
  <si>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</si>
  <si>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</si>
  <si>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</si>
  <si>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</si>
  <si>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</si>
  <si>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</si>
  <si>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</si>
  <si>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</si>
  <si>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</si>
  <si>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</si>
  <si>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</si>
  <si>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</si>
  <si>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</si>
  <si>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</si>
  <si>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</si>
  <si>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</si>
  <si>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</si>
  <si>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</si>
  <si>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</si>
  <si>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</si>
  <si>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</si>
  <si>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</si>
  <si>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</si>
  <si>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</si>
  <si>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</si>
  <si>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</si>
  <si>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</si>
  <si>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</si>
  <si>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</si>
  <si>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</si>
  <si>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</si>
  <si>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</si>
  <si>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</si>
  <si>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</si>
  <si>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</si>
  <si>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</si>
  <si>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</si>
  <si>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</si>
  <si>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</si>
  <si>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</si>
  <si>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</si>
  <si>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</si>
  <si>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</si>
  <si>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</si>
  <si>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</si>
  <si>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</si>
  <si>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</si>
  <si>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</si>
  <si>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</si>
  <si>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</si>
  <si>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</si>
  <si>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</si>
  <si>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</si>
  <si>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</si>
  <si>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</si>
  <si>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</si>
  <si>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</si>
  <si>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</si>
  <si>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</si>
  <si>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</si>
  <si>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</si>
  <si>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</si>
  <si>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</si>
  <si>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</si>
  <si>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</si>
  <si>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</si>
  <si>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</si>
  <si>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</si>
  <si>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</si>
  <si>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</si>
  <si>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</si>
  <si>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</si>
  <si>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</si>
  <si>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</si>
  <si>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</si>
  <si>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</si>
  <si>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</si>
  <si>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</si>
  <si>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</si>
  <si>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</si>
  <si>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</si>
  <si>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</si>
  <si>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</si>
  <si>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</si>
  <si>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</si>
  <si>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</si>
  <si>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</si>
  <si>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</si>
  <si>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</si>
  <si>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</si>
  <si>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</si>
  <si>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</si>
  <si>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</si>
  <si>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</si>
  <si>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</si>
  <si>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</si>
  <si>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</si>
  <si>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</si>
  <si>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</si>
  <si>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</si>
  <si>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</si>
  <si>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</si>
  <si>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</si>
  <si>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</si>
  <si>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</si>
  <si>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</si>
  <si>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</si>
  <si>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</si>
  <si>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</si>
  <si>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</si>
  <si>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</si>
  <si>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</si>
  <si>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</si>
  <si>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</si>
  <si>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</si>
  <si>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</si>
  <si>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</si>
  <si>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</si>
  <si>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</si>
  <si>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</si>
  <si>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</si>
  <si>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</si>
  <si>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</si>
  <si>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</si>
  <si>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</si>
  <si>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</si>
  <si>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</si>
  <si>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</si>
  <si>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</si>
  <si>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</si>
  <si>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</si>
  <si>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</si>
  <si>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</si>
  <si>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</si>
  <si>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</si>
  <si>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</si>
  <si>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</si>
  <si>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</si>
  <si>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</si>
  <si>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</si>
  <si>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</si>
  <si>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</si>
  <si>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</si>
  <si>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</si>
  <si>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</si>
  <si>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</si>
  <si>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</si>
  <si>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</si>
  <si>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</si>
  <si>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</si>
  <si>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</si>
  <si>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</si>
  <si>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</si>
  <si>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</si>
  <si>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</si>
  <si>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</si>
  <si>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</si>
  <si>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</si>
  <si>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</si>
  <si>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</si>
  <si>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</si>
  <si>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</si>
  <si>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</si>
  <si>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</si>
  <si>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</si>
  <si>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</si>
  <si>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</si>
  <si>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</si>
  <si>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</si>
  <si>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</si>
  <si>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</si>
  <si>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</si>
  <si>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</si>
  <si>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</si>
  <si>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</si>
  <si>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</si>
  <si>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</si>
  <si>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</si>
  <si>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</si>
  <si>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</si>
  <si>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</si>
  <si>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</si>
  <si>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</si>
  <si>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</si>
  <si>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</si>
  <si>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</si>
  <si>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</si>
  <si>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</si>
  <si>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</si>
  <si>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</si>
  <si>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</si>
  <si>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</si>
  <si>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</si>
  <si>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</si>
  <si>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</si>
  <si>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</si>
  <si>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</si>
  <si>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</si>
  <si>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</si>
  <si>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</si>
  <si>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</si>
  <si>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</si>
  <si>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</si>
  <si>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</si>
  <si>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</si>
  <si>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</si>
  <si>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</si>
  <si>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</si>
  <si>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</si>
  <si>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</si>
  <si>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</si>
  <si>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</si>
  <si>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</si>
  <si>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</si>
  <si>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</si>
  <si>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</si>
  <si>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</si>
  <si>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</si>
  <si>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</si>
  <si>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</si>
  <si>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</si>
  <si>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</si>
  <si>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</si>
  <si>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</si>
  <si>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</si>
  <si>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</si>
  <si>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</si>
  <si>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</si>
  <si>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</si>
  <si>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</si>
  <si>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</si>
  <si>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</si>
  <si>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</si>
  <si>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</si>
  <si>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</si>
  <si>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</si>
  <si>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</si>
  <si>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</si>
  <si>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</si>
  <si>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</si>
  <si>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</si>
  <si>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</si>
  <si>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&lt;- FCC:sqrt(2), BCC:2/sqrt(3), ideal HCP:sqrt(3)/(4/3)^(1/3)</t>
    <phoneticPr fontId="1"/>
  </si>
  <si>
    <t>pair_coeff 1 1</t>
    <phoneticPr fontId="1"/>
  </si>
  <si>
    <t>pair_style smatb # R0(A)   p       q     A(eV)   xi(eV)  Rcs(A)   Rc(A): 2NN</t>
    <phoneticPr fontId="1"/>
  </si>
  <si>
    <t>pair_style smatb # R0(A)   p       q     A(eV)   xi(eV)  Rcs(A)   Rc(A): 1NN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</si>
  <si>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</si>
  <si>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</si>
  <si>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</si>
  <si>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</si>
  <si>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</si>
  <si>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</si>
  <si>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</si>
  <si>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</si>
  <si>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</si>
  <si>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</si>
  <si>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</si>
  <si>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</si>
  <si>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Constraints 2</t>
    <phoneticPr fontId="1"/>
  </si>
  <si>
    <t>&lt;-Not use</t>
  </si>
  <si>
    <t>r&gt;= rp(for p/q)</t>
    <phoneticPr fontId="1"/>
  </si>
  <si>
    <t>Note: If it is larger than this, the effect of p/q (&gt;=2) will occur.</t>
    <phoneticPr fontId="1"/>
  </si>
  <si>
    <t xml:space="preserve"> -&gt;</t>
    <phoneticPr fontId="1"/>
  </si>
  <si>
    <t>&lt;-</t>
    <phoneticPr fontId="1"/>
  </si>
  <si>
    <t xml:space="preserve"> -&gt;</t>
    <phoneticPr fontId="1"/>
  </si>
  <si>
    <t>&lt;-</t>
    <phoneticPr fontId="1"/>
  </si>
  <si>
    <t>H</t>
  </si>
  <si>
    <t>Hg</t>
    <phoneticPr fontId="1"/>
  </si>
  <si>
    <t>SC</t>
    <phoneticPr fontId="1"/>
  </si>
  <si>
    <t>c/a=2.03</t>
    <phoneticPr fontId="1"/>
  </si>
  <si>
    <t>Note: (FCC)=4, (HCP)=2, (BCC)=2, (SC)=1</t>
    <phoneticPr fontId="1"/>
  </si>
  <si>
    <t>Note: Z(FCC)=12, Z(HCP)=12, Z(BCC)=8, Z(SC)=6</t>
    <phoneticPr fontId="1"/>
  </si>
  <si>
    <t>&lt;- re=a0/factor. i.e., FCC:a0/sqrt(2), BCC:a0/(2/sqrt(3)), ideal HCP:a0(FCC or BCC)*/sqrt(3)*(4/3)^(1/3), SC:a0/1</t>
    <phoneticPr fontId="1"/>
  </si>
  <si>
    <t>Note: Z(FCC)=12, Z(HCP)=12, Z(BCC)=8, Z(SC)=6</t>
    <phoneticPr fontId="1"/>
  </si>
  <si>
    <t>Data: [1] Materials Project(murnaghan), and [2] Y. Wang et al., Calphad 28 (2004) 79-90.: https://doi.org/10.1016/j.calphad.2004.05.002</t>
    <phoneticPr fontId="1"/>
  </si>
  <si>
    <t>maybe, B = Bulk modulus [eV/A^3]</t>
    <phoneticPr fontId="1"/>
  </si>
  <si>
    <t>1 [eV/A^3] = 160.21766 [GPa]</t>
    <phoneticPr fontId="1"/>
  </si>
  <si>
    <t>1 [Mbar] = 100 [Gpa] = 100/160.21766 [eV/A^3]</t>
    <phoneticPr fontId="1"/>
  </si>
  <si>
    <t>Bulk Modulus KV [GPa] (MP = Materials Project)</t>
    <phoneticPr fontId="1"/>
  </si>
  <si>
    <t>Note: MP (FCC 14 [GPa], BCC 14 [GPa], HCP 14 [GPa])</t>
    <phoneticPr fontId="1"/>
  </si>
  <si>
    <t>Be [2]</t>
    <phoneticPr fontId="1"/>
  </si>
  <si>
    <t>Note: MP (BCC 124 [GPa], HCP 122 [GPa])</t>
    <phoneticPr fontId="1"/>
  </si>
  <si>
    <t>B [2]</t>
    <phoneticPr fontId="1"/>
  </si>
  <si>
    <t>Ref [SC]: https://arxiv.org/pdf/1312.4047</t>
    <phoneticPr fontId="1"/>
  </si>
  <si>
    <t>C [2]</t>
    <phoneticPr fontId="1"/>
  </si>
  <si>
    <t>Ref [B, SC]: https://journals.aps.org/prb/pdf/10.1103/PhysRevB.50.15606</t>
    <phoneticPr fontId="1"/>
  </si>
  <si>
    <t>Note: MP (BCC 311 [GPa], HCP 236 [GPa])</t>
    <phoneticPr fontId="1"/>
  </si>
  <si>
    <t>Note: MP (FCC 12 [GPa], BCC 8 [GPa], HCP 9 [GPa])</t>
    <phoneticPr fontId="1"/>
  </si>
  <si>
    <t>Note: MP (BCC 36 [GPa], HCP 37 [GPa])</t>
    <phoneticPr fontId="1"/>
  </si>
  <si>
    <t>Al [2]</t>
    <phoneticPr fontId="1"/>
  </si>
  <si>
    <t>Note: MP (FCC 83 [GPa], BCC 69 [GPa])</t>
    <phoneticPr fontId="1"/>
  </si>
  <si>
    <t>Note: MP (FCC 83 [GPa], BCC 94 [GPa], HCP 86 [GPa])</t>
    <phoneticPr fontId="1"/>
  </si>
  <si>
    <t>P [2]</t>
    <phoneticPr fontId="1"/>
  </si>
  <si>
    <t>Simplehexagonal</t>
  </si>
  <si>
    <t>Ref (SC): https://iopscience.iop.org/article/10.1088/0953-8984/24/22/225002/pdf</t>
    <phoneticPr fontId="1"/>
  </si>
  <si>
    <t>1e12 [dyne/cm^2] = 1e2 [GPa]</t>
    <phoneticPr fontId="1"/>
  </si>
  <si>
    <t>1e12 [dyne/cm^2] = 1e2/160.21766 [eV/A^3]</t>
    <phoneticPr fontId="1"/>
  </si>
  <si>
    <t>S [2]</t>
    <phoneticPr fontId="1"/>
  </si>
  <si>
    <t>Note: MP (FCC 112 [GPa])</t>
    <phoneticPr fontId="1"/>
  </si>
  <si>
    <t>Note: MP (FCC 4 [GPa], BCC 4 [GPa])</t>
    <phoneticPr fontId="1"/>
  </si>
  <si>
    <t>Note: MP (FCC 17 [GPa], BCC 15 [GPa], HCP 18 [GPa])</t>
    <phoneticPr fontId="1"/>
  </si>
  <si>
    <t>Note: MP (FCC 51 [GPa], BCC 53 [GPa], HCP 52 [GPa])</t>
    <phoneticPr fontId="1"/>
  </si>
  <si>
    <t>Note: MP (FCC 107 [GPa], BCC 105 [GPa], HCP 113 [GPa])</t>
    <phoneticPr fontId="1"/>
  </si>
  <si>
    <t>V [2]</t>
    <phoneticPr fontId="1"/>
  </si>
  <si>
    <t>Note: MP (FCC 179 [GPa], BCC 179 [GPa])</t>
    <phoneticPr fontId="1"/>
  </si>
  <si>
    <t>Note: MP (FCC 241 [GPa], BCC 259 [GPa])</t>
    <phoneticPr fontId="1"/>
  </si>
  <si>
    <t>Mn [2]</t>
    <phoneticPr fontId="1"/>
  </si>
  <si>
    <t>Note: MP (FCC 280 [GPa])</t>
    <phoneticPr fontId="1"/>
  </si>
  <si>
    <t>Note: MP (FCC 173 [GPa], BCC 182 [GPa], HCP 295 [GPa])</t>
    <phoneticPr fontId="1"/>
  </si>
  <si>
    <t>Note: MP (FCC 212 [GPa], HCP 212 [GPa])</t>
    <phoneticPr fontId="1"/>
  </si>
  <si>
    <t>Note: MP (FCC 198 [GPa], BCC 197 [GPa], HCP 197 [GPa])</t>
    <phoneticPr fontId="1"/>
  </si>
  <si>
    <t>Note: MP (FCC 145 [GPa], HCP 146 [GPa])</t>
    <phoneticPr fontId="1"/>
  </si>
  <si>
    <t>Zn [2]</t>
    <phoneticPr fontId="1"/>
  </si>
  <si>
    <t>Note: MP (HCP 75 [GPa])</t>
    <phoneticPr fontId="1"/>
  </si>
  <si>
    <t>Ga [2]</t>
    <phoneticPr fontId="1"/>
  </si>
  <si>
    <t>Ref [B]: https://doi.org/10.1016/j.jallcom.2017.01.052</t>
    <phoneticPr fontId="1"/>
  </si>
  <si>
    <t>B= 50.5 [GPa]</t>
    <phoneticPr fontId="1"/>
  </si>
  <si>
    <t>Note: MP (FCC 65 [GPa], BCC 58 [GPa], HCP 49 [GPa])</t>
    <phoneticPr fontId="1"/>
  </si>
  <si>
    <t>As [2]</t>
    <phoneticPr fontId="1"/>
  </si>
  <si>
    <t>Se [2]</t>
    <phoneticPr fontId="1"/>
  </si>
  <si>
    <t>Note: MP (BCC 74 [GPa])</t>
    <phoneticPr fontId="1"/>
  </si>
  <si>
    <t>Br [2]</t>
    <phoneticPr fontId="1"/>
  </si>
  <si>
    <t>Note: MP (FCC 22 [GPa], BCC 21 [GPa])</t>
    <phoneticPr fontId="1"/>
  </si>
  <si>
    <t>Note: MP (FCC 3 [GPa], BCC 3 [GPa])</t>
    <phoneticPr fontId="1"/>
  </si>
  <si>
    <t>Note: MP (FCC 12 [GPa], BCC 12 [GPa], HCP 11 [GPa])</t>
    <phoneticPr fontId="1"/>
  </si>
  <si>
    <t>Y [2]</t>
    <phoneticPr fontId="1"/>
  </si>
  <si>
    <t>Note: MP (FCC 39 [GPa], HCP 41 [GPa])</t>
    <phoneticPr fontId="1"/>
  </si>
  <si>
    <t>Note: MP (FCC 90 [GPa], BCC 89 [GPa], HCP 94 [GPa])</t>
    <phoneticPr fontId="1"/>
  </si>
  <si>
    <t>Nb [2]</t>
    <phoneticPr fontId="1"/>
  </si>
  <si>
    <t>Note: MP (FCC 167 [GPa], BCC 174 [GPa])</t>
    <phoneticPr fontId="1"/>
  </si>
  <si>
    <t>Mo [2]</t>
    <phoneticPr fontId="1"/>
  </si>
  <si>
    <t>Note: MP (FCC 243 [GPa], BCC 262 [GPa])</t>
    <phoneticPr fontId="1"/>
  </si>
  <si>
    <t>Tc [2]</t>
    <phoneticPr fontId="1"/>
  </si>
  <si>
    <t>Note: MP (FCC 376 [GPa], HCP 300 [GPa])</t>
    <phoneticPr fontId="1"/>
  </si>
  <si>
    <t>Ru [2]</t>
    <phoneticPr fontId="1"/>
  </si>
  <si>
    <t>Note: MP (FCC 309 [GPa], HCP 308 [GPa])</t>
    <phoneticPr fontId="1"/>
  </si>
  <si>
    <t>Rh [2]</t>
    <phoneticPr fontId="1"/>
  </si>
  <si>
    <t>Note: MP (FCC 253 [GPa])</t>
    <phoneticPr fontId="1"/>
  </si>
  <si>
    <t>Pd [2]</t>
    <phoneticPr fontId="1"/>
  </si>
  <si>
    <t>Note: MP (FCC 160 [GPa])</t>
    <phoneticPr fontId="1"/>
  </si>
  <si>
    <t>Ag [2]</t>
    <phoneticPr fontId="1"/>
  </si>
  <si>
    <t>Note: MP (FCC 88 [GPa], HCP 88 [GPa])</t>
    <phoneticPr fontId="1"/>
  </si>
  <si>
    <t>Cd [2]</t>
    <phoneticPr fontId="1"/>
  </si>
  <si>
    <t>Note: MP (HCP 45 [GPa])</t>
    <phoneticPr fontId="1"/>
  </si>
  <si>
    <t>Note: MP (HCP 117 [GPa])</t>
    <phoneticPr fontId="1"/>
  </si>
  <si>
    <t>Sn [2]</t>
    <phoneticPr fontId="1"/>
  </si>
  <si>
    <t>Note: MP (FCC 93 [GPa], BCC 44 [GPa])</t>
    <phoneticPr fontId="1"/>
  </si>
  <si>
    <t>Note: MP (FCC 58 [GPa], BCC 65 [GPa], HCP 60 [GPa])</t>
    <phoneticPr fontId="1"/>
  </si>
  <si>
    <t>Te [2]</t>
    <phoneticPr fontId="1"/>
  </si>
  <si>
    <t>Ref [B]: https://periodictable.com/Elements/052/data.html</t>
    <phoneticPr fontId="1"/>
  </si>
  <si>
    <t>B = 64 [Gpa]</t>
    <phoneticPr fontId="1"/>
  </si>
  <si>
    <t>I [2]</t>
    <phoneticPr fontId="1"/>
  </si>
  <si>
    <t>Note: MP (BCC 26 [GPa])</t>
    <phoneticPr fontId="1"/>
  </si>
  <si>
    <t>Note: MP (BCC 2 [GPa], HCP 2 [GPa])</t>
    <phoneticPr fontId="1"/>
  </si>
  <si>
    <t>Note: MP (BCC 9 [GPa], HCP 8 [GPa])</t>
    <phoneticPr fontId="1"/>
  </si>
  <si>
    <t>La [2]</t>
    <phoneticPr fontId="1"/>
  </si>
  <si>
    <t>Note: MP (FCC 23 [GPa])</t>
    <phoneticPr fontId="1"/>
  </si>
  <si>
    <t>Note: MP (FCC 37 [GPa]</t>
    <phoneticPr fontId="1"/>
  </si>
  <si>
    <t>Note: MP (FCC 32 [GPa])</t>
    <phoneticPr fontId="1"/>
  </si>
  <si>
    <t>Nd [2]</t>
    <phoneticPr fontId="1"/>
  </si>
  <si>
    <t>Note: MP (FCC 34 [GPa], BCC 33 [GPa])</t>
    <phoneticPr fontId="1"/>
  </si>
  <si>
    <t>Pm [2]</t>
    <phoneticPr fontId="1"/>
  </si>
  <si>
    <t>Sm [2]</t>
    <phoneticPr fontId="1"/>
  </si>
  <si>
    <t>Note: MP (FCC 37 [GPa], HCP 35 [GPa])</t>
    <phoneticPr fontId="1"/>
  </si>
  <si>
    <t>Note: MP (HCP 13 [GPa])</t>
    <phoneticPr fontId="1"/>
  </si>
  <si>
    <t>Note: MP (BCC 105 [GPa], HCP 37 [GPa])</t>
    <phoneticPr fontId="1"/>
  </si>
  <si>
    <t>Note: MP (FCC 41 [GPa], HCP 39 [GPa])</t>
    <phoneticPr fontId="1"/>
  </si>
  <si>
    <t>Note: MP (HCP 43 [GPa])</t>
    <phoneticPr fontId="1"/>
  </si>
  <si>
    <t>Note: MP (FCC 42 [GPa], BCC 40 [GPa], HCP 44 [GPa])</t>
    <phoneticPr fontId="1"/>
  </si>
  <si>
    <t>Ref [B]: https://periodictable.com/Elements/069/data.html</t>
    <phoneticPr fontId="1"/>
  </si>
  <si>
    <t>B = 45 [GPa]</t>
    <phoneticPr fontId="1"/>
  </si>
  <si>
    <t>Note: MP (HCP 46 [GPa])</t>
    <phoneticPr fontId="1"/>
  </si>
  <si>
    <t>Ref [B]: https://periodictable.com/Elements/070/data.html</t>
    <phoneticPr fontId="1"/>
  </si>
  <si>
    <t>B = 31 [GPa]</t>
    <phoneticPr fontId="1"/>
  </si>
  <si>
    <t>Note: MP (FCC 15 [GPa], BCC 15 [GPa], HCP 15 [GPa])</t>
    <phoneticPr fontId="1"/>
  </si>
  <si>
    <t>Note: MP (FCC 101 [GPa], HCP 108 [GPa])</t>
    <phoneticPr fontId="1"/>
  </si>
  <si>
    <t>Note: MP (FCC 194 [GPa], BCC 194 [GPa])</t>
    <phoneticPr fontId="1"/>
  </si>
  <si>
    <t>Note: MP (FCC 283 [GPa], BCC 304 [GPa])</t>
    <phoneticPr fontId="1"/>
  </si>
  <si>
    <t>Re [2]</t>
    <phoneticPr fontId="1"/>
  </si>
  <si>
    <t>Note: MP (FCC 363 [GPa], HCP 365 [GPa])</t>
    <phoneticPr fontId="1"/>
  </si>
  <si>
    <t>Os [2]</t>
    <phoneticPr fontId="1"/>
  </si>
  <si>
    <t>Note: MP (FCC 408 [GPa], HCP 402 [GPa])</t>
    <phoneticPr fontId="1"/>
  </si>
  <si>
    <t>Ir [2]</t>
    <phoneticPr fontId="1"/>
  </si>
  <si>
    <t>Note: MP (FCC 346 [GPa])</t>
    <phoneticPr fontId="1"/>
  </si>
  <si>
    <t>Pt [2]</t>
    <phoneticPr fontId="1"/>
  </si>
  <si>
    <t>Note: MP (FCC 247 [GPa])</t>
    <phoneticPr fontId="1"/>
  </si>
  <si>
    <t>Au [2]</t>
    <phoneticPr fontId="1"/>
  </si>
  <si>
    <t>Ref (HCP): https://www.nature.com/articles/srep10213.pdf</t>
    <phoneticPr fontId="1"/>
  </si>
  <si>
    <t>Note: MP (FCC 137 [GPa])</t>
    <phoneticPr fontId="1"/>
  </si>
  <si>
    <t>Note: MP (FCC 7 [GPa])</t>
    <phoneticPr fontId="1"/>
  </si>
  <si>
    <t>Note: MP (FCC 25 [GPa], BCC 27 [GPa], HCP 27 [GPa])</t>
    <phoneticPr fontId="1"/>
  </si>
  <si>
    <t>Note: MP (FCC 37 [GPa], BCC 38 [GPa], HCP 40 [GPa])</t>
    <phoneticPr fontId="1"/>
  </si>
  <si>
    <t>Bi [2]</t>
    <phoneticPr fontId="1"/>
  </si>
  <si>
    <t>Note: MP (BCC 53 [GPa])</t>
    <phoneticPr fontId="1"/>
  </si>
  <si>
    <t>Ac [2]</t>
    <phoneticPr fontId="1"/>
  </si>
  <si>
    <t>Note: MP (FCC 24 [GPa])</t>
    <phoneticPr fontId="1"/>
  </si>
  <si>
    <t>Th [2]</t>
    <phoneticPr fontId="1"/>
  </si>
  <si>
    <t>Note: MP (FCC 56 [GPa], BCC 62 [GPa])</t>
    <phoneticPr fontId="1"/>
  </si>
  <si>
    <t>Pa [2]</t>
    <phoneticPr fontId="1"/>
  </si>
  <si>
    <t>Note: MP (FCC 95 [GPa])</t>
    <phoneticPr fontId="1"/>
  </si>
  <si>
    <t>U [2]</t>
    <phoneticPr fontId="1"/>
  </si>
  <si>
    <t>Note: MP (FCC 105 [GPa], BCC 133 [GPa])</t>
    <phoneticPr fontId="1"/>
  </si>
  <si>
    <t>Np [2]</t>
    <phoneticPr fontId="1"/>
  </si>
  <si>
    <t>Note: MP (BCC 198 [GPa])</t>
    <phoneticPr fontId="1"/>
  </si>
  <si>
    <t>Pu [2]</t>
    <phoneticPr fontId="1"/>
  </si>
  <si>
    <t>Note: MP (FCC 152 [GPa])</t>
    <phoneticPr fontId="1"/>
  </si>
  <si>
    <t>E</t>
    <phoneticPr fontId="1"/>
  </si>
  <si>
    <t>Bv</t>
    <phoneticPr fontId="1"/>
  </si>
  <si>
    <t>Gv</t>
    <phoneticPr fontId="1"/>
  </si>
  <si>
    <t>C11</t>
    <phoneticPr fontId="1"/>
  </si>
  <si>
    <t>C12</t>
    <phoneticPr fontId="1"/>
  </si>
  <si>
    <t>C13</t>
    <phoneticPr fontId="1"/>
  </si>
  <si>
    <t>C22</t>
    <phoneticPr fontId="1"/>
  </si>
  <si>
    <t>C23</t>
    <phoneticPr fontId="1"/>
  </si>
  <si>
    <t>C33</t>
    <phoneticPr fontId="1"/>
  </si>
  <si>
    <t>C44</t>
    <phoneticPr fontId="1"/>
  </si>
  <si>
    <t>C55</t>
    <phoneticPr fontId="1"/>
  </si>
  <si>
    <t>C66</t>
    <phoneticPr fontId="1"/>
  </si>
  <si>
    <t>He</t>
    <phoneticPr fontId="1"/>
  </si>
  <si>
    <t>Ne</t>
    <phoneticPr fontId="1"/>
  </si>
  <si>
    <t>Ar</t>
    <phoneticPr fontId="1"/>
  </si>
  <si>
    <t>Kr</t>
    <phoneticPr fontId="1"/>
  </si>
  <si>
    <t>Xe</t>
    <phoneticPr fontId="1"/>
  </si>
  <si>
    <t>Po</t>
    <phoneticPr fontId="1"/>
  </si>
  <si>
    <t>At</t>
    <phoneticPr fontId="1"/>
  </si>
  <si>
    <t>Rn</t>
    <phoneticPr fontId="1"/>
  </si>
  <si>
    <t>Fr</t>
    <phoneticPr fontId="1"/>
  </si>
  <si>
    <t>Ra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</si>
</sst>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E+00"/>
    <numFmt numFmtId="179" formatCode="0.E+00"/>
    <numFmt numFmtId="180" formatCode="0.0000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0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79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79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177" fontId="0" fillId="0" borderId="9" xfId="0" applyNumberFormat="1" applyBorder="1">
      <alignment vertical="center"/>
    </xf>
    <xf numFmtId="0" fontId="0" fillId="13" borderId="1" xfId="0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7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177" fontId="5" fillId="0" borderId="1" xfId="0" applyNumberFormat="1" applyFont="1" applyBorder="1">
      <alignment vertical="center"/>
    </xf>
    <xf numFmtId="177" fontId="7" fillId="0" borderId="1" xfId="0" applyNumberFormat="1" applyFont="1" applyBorder="1">
      <alignment vertical="center"/>
    </xf>
    <xf numFmtId="0" fontId="7" fillId="14" borderId="1" xfId="0" applyFont="1" applyFill="1" applyBorder="1">
      <alignment vertical="center"/>
    </xf>
    <xf numFmtId="0" fontId="5" fillId="0" borderId="0" xfId="0" applyFont="1">
      <alignment vertical="center"/>
    </xf>
    <xf numFmtId="177" fontId="7" fillId="0" borderId="0" xfId="0" applyNumberFormat="1" applyFont="1">
      <alignment vertical="center"/>
    </xf>
    <xf numFmtId="0" fontId="7" fillId="14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fit_2NN_FCC!$D$19:$D$469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fit_2NN_FCC!$E$19:$E$469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fit_2NN_FCC!$H$18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fit_2NN_FCC!$G$19:$G$469</c:f>
              <c:numCache>
                <c:formatCode>General</c:formatCode>
                <c:ptCount val="451"/>
                <c:pt idx="0">
                  <c:v>2.0104375528052829</c:v>
                </c:pt>
                <c:pt idx="1">
                  <c:v>2.0214413387715262</c:v>
                </c:pt>
                <c:pt idx="2">
                  <c:v>2.0324451247377695</c:v>
                </c:pt>
                <c:pt idx="3">
                  <c:v>2.0434489107040128</c:v>
                </c:pt>
                <c:pt idx="4">
                  <c:v>2.0544526966702565</c:v>
                </c:pt>
                <c:pt idx="5">
                  <c:v>2.0654564826364998</c:v>
                </c:pt>
                <c:pt idx="6">
                  <c:v>2.0764602686027431</c:v>
                </c:pt>
                <c:pt idx="7">
                  <c:v>2.0874640545689864</c:v>
                </c:pt>
                <c:pt idx="8">
                  <c:v>2.0984678405352297</c:v>
                </c:pt>
                <c:pt idx="9">
                  <c:v>2.1094716265014735</c:v>
                </c:pt>
                <c:pt idx="10">
                  <c:v>2.1204754124677168</c:v>
                </c:pt>
                <c:pt idx="11">
                  <c:v>2.1314791984339601</c:v>
                </c:pt>
                <c:pt idx="12">
                  <c:v>2.1424829844002033</c:v>
                </c:pt>
                <c:pt idx="13">
                  <c:v>2.1534867703664471</c:v>
                </c:pt>
                <c:pt idx="14">
                  <c:v>2.1644905563326899</c:v>
                </c:pt>
                <c:pt idx="15">
                  <c:v>2.1754943422989337</c:v>
                </c:pt>
                <c:pt idx="16">
                  <c:v>2.186498128265177</c:v>
                </c:pt>
                <c:pt idx="17">
                  <c:v>2.1975019142314207</c:v>
                </c:pt>
                <c:pt idx="18">
                  <c:v>2.208505700197664</c:v>
                </c:pt>
                <c:pt idx="19">
                  <c:v>2.2195094861639073</c:v>
                </c:pt>
                <c:pt idx="20">
                  <c:v>2.2305132721301506</c:v>
                </c:pt>
                <c:pt idx="21">
                  <c:v>2.2415170580963939</c:v>
                </c:pt>
                <c:pt idx="22">
                  <c:v>2.2525208440626372</c:v>
                </c:pt>
                <c:pt idx="23">
                  <c:v>2.2635246300288809</c:v>
                </c:pt>
                <c:pt idx="24">
                  <c:v>2.2745284159951242</c:v>
                </c:pt>
                <c:pt idx="25">
                  <c:v>2.2855322019613675</c:v>
                </c:pt>
                <c:pt idx="26">
                  <c:v>2.2965359879276113</c:v>
                </c:pt>
                <c:pt idx="27">
                  <c:v>2.3075397738938541</c:v>
                </c:pt>
                <c:pt idx="28">
                  <c:v>2.3185435598600979</c:v>
                </c:pt>
                <c:pt idx="29">
                  <c:v>2.329547345826342</c:v>
                </c:pt>
                <c:pt idx="30">
                  <c:v>2.3405511317925853</c:v>
                </c:pt>
                <c:pt idx="31">
                  <c:v>2.3515549177588286</c:v>
                </c:pt>
                <c:pt idx="32">
                  <c:v>2.3625587037250719</c:v>
                </c:pt>
                <c:pt idx="33">
                  <c:v>2.3735624896913152</c:v>
                </c:pt>
                <c:pt idx="34">
                  <c:v>2.384566275657559</c:v>
                </c:pt>
                <c:pt idx="35">
                  <c:v>2.3955700616238023</c:v>
                </c:pt>
                <c:pt idx="36">
                  <c:v>2.4065738475900456</c:v>
                </c:pt>
                <c:pt idx="37">
                  <c:v>2.4175776335562889</c:v>
                </c:pt>
                <c:pt idx="38">
                  <c:v>2.4285814195225326</c:v>
                </c:pt>
                <c:pt idx="39">
                  <c:v>2.4395852054887759</c:v>
                </c:pt>
                <c:pt idx="40">
                  <c:v>2.4505889914550192</c:v>
                </c:pt>
                <c:pt idx="41">
                  <c:v>2.4615927774212625</c:v>
                </c:pt>
                <c:pt idx="42">
                  <c:v>2.4725965633875062</c:v>
                </c:pt>
                <c:pt idx="43">
                  <c:v>2.4836003493537495</c:v>
                </c:pt>
                <c:pt idx="44">
                  <c:v>2.4946041353199928</c:v>
                </c:pt>
                <c:pt idx="45">
                  <c:v>2.5056079212862361</c:v>
                </c:pt>
                <c:pt idx="46">
                  <c:v>2.5166117072524794</c:v>
                </c:pt>
                <c:pt idx="47">
                  <c:v>2.5276154932187227</c:v>
                </c:pt>
                <c:pt idx="48">
                  <c:v>2.5386192791849664</c:v>
                </c:pt>
                <c:pt idx="49">
                  <c:v>2.5496230651512097</c:v>
                </c:pt>
                <c:pt idx="50">
                  <c:v>2.5606268511174526</c:v>
                </c:pt>
                <c:pt idx="51">
                  <c:v>2.5716306370836959</c:v>
                </c:pt>
                <c:pt idx="52">
                  <c:v>2.5826344230499396</c:v>
                </c:pt>
                <c:pt idx="53">
                  <c:v>2.5936382090161829</c:v>
                </c:pt>
                <c:pt idx="54">
                  <c:v>2.6046419949824267</c:v>
                </c:pt>
                <c:pt idx="55">
                  <c:v>2.6156457809486695</c:v>
                </c:pt>
                <c:pt idx="56">
                  <c:v>2.6266495669149128</c:v>
                </c:pt>
                <c:pt idx="57">
                  <c:v>2.6376533528811561</c:v>
                </c:pt>
                <c:pt idx="58">
                  <c:v>2.6486571388473998</c:v>
                </c:pt>
                <c:pt idx="59">
                  <c:v>2.6596609248136431</c:v>
                </c:pt>
                <c:pt idx="60">
                  <c:v>2.6706647107798869</c:v>
                </c:pt>
                <c:pt idx="61">
                  <c:v>2.6816684967461302</c:v>
                </c:pt>
                <c:pt idx="62">
                  <c:v>2.6926722827123735</c:v>
                </c:pt>
                <c:pt idx="63">
                  <c:v>2.7036760686786163</c:v>
                </c:pt>
                <c:pt idx="64">
                  <c:v>2.7146798546448601</c:v>
                </c:pt>
                <c:pt idx="65">
                  <c:v>2.7256836406111034</c:v>
                </c:pt>
                <c:pt idx="66">
                  <c:v>2.7366874265773471</c:v>
                </c:pt>
                <c:pt idx="67">
                  <c:v>2.7476912125435904</c:v>
                </c:pt>
                <c:pt idx="68">
                  <c:v>2.7586949985098337</c:v>
                </c:pt>
                <c:pt idx="69">
                  <c:v>2.7696987844760774</c:v>
                </c:pt>
                <c:pt idx="70">
                  <c:v>2.7807025704423207</c:v>
                </c:pt>
                <c:pt idx="71">
                  <c:v>2.791706356408564</c:v>
                </c:pt>
                <c:pt idx="72">
                  <c:v>2.8027101423748073</c:v>
                </c:pt>
                <c:pt idx="73">
                  <c:v>2.8137139283410506</c:v>
                </c:pt>
                <c:pt idx="74">
                  <c:v>2.8247177143072939</c:v>
                </c:pt>
                <c:pt idx="75">
                  <c:v>2.8357215002735376</c:v>
                </c:pt>
                <c:pt idx="76">
                  <c:v>2.8467252862397809</c:v>
                </c:pt>
                <c:pt idx="77">
                  <c:v>2.8577290722060242</c:v>
                </c:pt>
                <c:pt idx="78">
                  <c:v>2.868732858172268</c:v>
                </c:pt>
                <c:pt idx="79">
                  <c:v>2.8797366441385108</c:v>
                </c:pt>
                <c:pt idx="80">
                  <c:v>2.8907404301047541</c:v>
                </c:pt>
                <c:pt idx="81">
                  <c:v>2.9017442160709979</c:v>
                </c:pt>
                <c:pt idx="82">
                  <c:v>2.9127480020372412</c:v>
                </c:pt>
                <c:pt idx="83">
                  <c:v>2.9237517880034845</c:v>
                </c:pt>
                <c:pt idx="84">
                  <c:v>2.9347555739697282</c:v>
                </c:pt>
                <c:pt idx="85">
                  <c:v>2.9457593599359715</c:v>
                </c:pt>
                <c:pt idx="86">
                  <c:v>2.9567631459022152</c:v>
                </c:pt>
                <c:pt idx="87">
                  <c:v>2.9677669318684585</c:v>
                </c:pt>
                <c:pt idx="88">
                  <c:v>2.9787707178347018</c:v>
                </c:pt>
                <c:pt idx="89">
                  <c:v>2.9897745038009447</c:v>
                </c:pt>
                <c:pt idx="90">
                  <c:v>3.0007782897671884</c:v>
                </c:pt>
                <c:pt idx="91">
                  <c:v>3.0117820757334317</c:v>
                </c:pt>
                <c:pt idx="92">
                  <c:v>3.0227858616996754</c:v>
                </c:pt>
                <c:pt idx="93">
                  <c:v>3.0337896476659187</c:v>
                </c:pt>
                <c:pt idx="94">
                  <c:v>3.044793433632162</c:v>
                </c:pt>
                <c:pt idx="95">
                  <c:v>3.0557972195984058</c:v>
                </c:pt>
                <c:pt idx="96">
                  <c:v>3.0668010055646491</c:v>
                </c:pt>
                <c:pt idx="97">
                  <c:v>3.0778047915308919</c:v>
                </c:pt>
                <c:pt idx="98">
                  <c:v>3.0888085774971357</c:v>
                </c:pt>
                <c:pt idx="99">
                  <c:v>3.099812363463379</c:v>
                </c:pt>
                <c:pt idx="100">
                  <c:v>3.1108161494296223</c:v>
                </c:pt>
                <c:pt idx="101">
                  <c:v>3.121819935395866</c:v>
                </c:pt>
                <c:pt idx="102">
                  <c:v>3.1328237213621093</c:v>
                </c:pt>
                <c:pt idx="103">
                  <c:v>3.1438275073283526</c:v>
                </c:pt>
                <c:pt idx="104">
                  <c:v>3.1548312932945963</c:v>
                </c:pt>
                <c:pt idx="105">
                  <c:v>3.1658350792608396</c:v>
                </c:pt>
                <c:pt idx="106">
                  <c:v>3.1768388652270834</c:v>
                </c:pt>
                <c:pt idx="107">
                  <c:v>3.1878426511933262</c:v>
                </c:pt>
                <c:pt idx="108">
                  <c:v>3.1988464371595695</c:v>
                </c:pt>
                <c:pt idx="109">
                  <c:v>3.2098502231258128</c:v>
                </c:pt>
                <c:pt idx="110">
                  <c:v>3.2208540090920565</c:v>
                </c:pt>
                <c:pt idx="111">
                  <c:v>3.2318577950582998</c:v>
                </c:pt>
                <c:pt idx="112">
                  <c:v>3.2428615810245436</c:v>
                </c:pt>
                <c:pt idx="113">
                  <c:v>3.2538653669907864</c:v>
                </c:pt>
                <c:pt idx="114">
                  <c:v>3.2648691529570297</c:v>
                </c:pt>
                <c:pt idx="115">
                  <c:v>3.275872938923273</c:v>
                </c:pt>
                <c:pt idx="116">
                  <c:v>3.2868767248895168</c:v>
                </c:pt>
                <c:pt idx="117">
                  <c:v>3.2978805108557601</c:v>
                </c:pt>
                <c:pt idx="118">
                  <c:v>3.3088842968220038</c:v>
                </c:pt>
                <c:pt idx="119">
                  <c:v>3.3198880827882471</c:v>
                </c:pt>
                <c:pt idx="120">
                  <c:v>3.3308918687544904</c:v>
                </c:pt>
                <c:pt idx="121">
                  <c:v>3.3418956547207341</c:v>
                </c:pt>
                <c:pt idx="122">
                  <c:v>3.3528994406869774</c:v>
                </c:pt>
                <c:pt idx="123">
                  <c:v>3.3639032266532203</c:v>
                </c:pt>
                <c:pt idx="124">
                  <c:v>3.374907012619464</c:v>
                </c:pt>
                <c:pt idx="125">
                  <c:v>3.3859107985857073</c:v>
                </c:pt>
                <c:pt idx="126">
                  <c:v>3.3969145845519506</c:v>
                </c:pt>
                <c:pt idx="127">
                  <c:v>3.4079183705181944</c:v>
                </c:pt>
                <c:pt idx="128">
                  <c:v>3.4189221564844376</c:v>
                </c:pt>
                <c:pt idx="129">
                  <c:v>3.4299259424506809</c:v>
                </c:pt>
                <c:pt idx="130">
                  <c:v>3.4409297284169242</c:v>
                </c:pt>
                <c:pt idx="131">
                  <c:v>3.4519335143831675</c:v>
                </c:pt>
                <c:pt idx="132">
                  <c:v>3.4629373003494108</c:v>
                </c:pt>
                <c:pt idx="133">
                  <c:v>3.4739410863156546</c:v>
                </c:pt>
                <c:pt idx="134">
                  <c:v>3.4849448722818979</c:v>
                </c:pt>
                <c:pt idx="135">
                  <c:v>3.4959486582481412</c:v>
                </c:pt>
                <c:pt idx="136">
                  <c:v>3.5069524442143849</c:v>
                </c:pt>
                <c:pt idx="137">
                  <c:v>3.5179562301806282</c:v>
                </c:pt>
                <c:pt idx="138">
                  <c:v>3.5289600161468719</c:v>
                </c:pt>
                <c:pt idx="139">
                  <c:v>3.5399638021131152</c:v>
                </c:pt>
                <c:pt idx="140">
                  <c:v>3.5509675880793581</c:v>
                </c:pt>
                <c:pt idx="141">
                  <c:v>3.5619713740456014</c:v>
                </c:pt>
                <c:pt idx="142">
                  <c:v>3.5729751600118451</c:v>
                </c:pt>
                <c:pt idx="143">
                  <c:v>3.5839789459780884</c:v>
                </c:pt>
                <c:pt idx="144">
                  <c:v>3.5949827319443322</c:v>
                </c:pt>
                <c:pt idx="145">
                  <c:v>3.6059865179105755</c:v>
                </c:pt>
                <c:pt idx="146">
                  <c:v>3.6169903038768183</c:v>
                </c:pt>
                <c:pt idx="147">
                  <c:v>3.6279940898430616</c:v>
                </c:pt>
                <c:pt idx="148">
                  <c:v>3.6389978758093053</c:v>
                </c:pt>
                <c:pt idx="149">
                  <c:v>3.6500016617755486</c:v>
                </c:pt>
                <c:pt idx="150">
                  <c:v>3.6610054477417924</c:v>
                </c:pt>
                <c:pt idx="151">
                  <c:v>3.6720092337080357</c:v>
                </c:pt>
                <c:pt idx="152">
                  <c:v>3.683013019674279</c:v>
                </c:pt>
                <c:pt idx="153">
                  <c:v>3.6940168056405227</c:v>
                </c:pt>
                <c:pt idx="154">
                  <c:v>3.705020591606766</c:v>
                </c:pt>
                <c:pt idx="155">
                  <c:v>3.7160243775730093</c:v>
                </c:pt>
                <c:pt idx="156">
                  <c:v>3.727028163539253</c:v>
                </c:pt>
                <c:pt idx="157">
                  <c:v>3.7380319495054963</c:v>
                </c:pt>
                <c:pt idx="158">
                  <c:v>3.7490357354717392</c:v>
                </c:pt>
                <c:pt idx="159">
                  <c:v>3.7600395214379829</c:v>
                </c:pt>
                <c:pt idx="160">
                  <c:v>3.7710433074042262</c:v>
                </c:pt>
                <c:pt idx="161">
                  <c:v>3.7820470933704695</c:v>
                </c:pt>
                <c:pt idx="162">
                  <c:v>3.7930508793367133</c:v>
                </c:pt>
                <c:pt idx="163">
                  <c:v>3.8040546653029561</c:v>
                </c:pt>
                <c:pt idx="164">
                  <c:v>3.8150584512691994</c:v>
                </c:pt>
                <c:pt idx="165">
                  <c:v>3.8260622372354431</c:v>
                </c:pt>
                <c:pt idx="166">
                  <c:v>3.8370660232016864</c:v>
                </c:pt>
                <c:pt idx="167">
                  <c:v>3.8480698091679297</c:v>
                </c:pt>
                <c:pt idx="168">
                  <c:v>3.8590735951341735</c:v>
                </c:pt>
                <c:pt idx="169">
                  <c:v>3.8700773811004168</c:v>
                </c:pt>
                <c:pt idx="170">
                  <c:v>3.8810811670666605</c:v>
                </c:pt>
                <c:pt idx="171">
                  <c:v>3.8920849530329038</c:v>
                </c:pt>
                <c:pt idx="172">
                  <c:v>3.9030887389991471</c:v>
                </c:pt>
                <c:pt idx="173">
                  <c:v>3.9140925249653908</c:v>
                </c:pt>
                <c:pt idx="174">
                  <c:v>3.9250963109316341</c:v>
                </c:pt>
                <c:pt idx="175">
                  <c:v>3.936100096897877</c:v>
                </c:pt>
                <c:pt idx="176">
                  <c:v>3.9471038828641207</c:v>
                </c:pt>
                <c:pt idx="177">
                  <c:v>3.958107668830364</c:v>
                </c:pt>
                <c:pt idx="178">
                  <c:v>3.9691114547966073</c:v>
                </c:pt>
                <c:pt idx="179">
                  <c:v>3.9801152407628511</c:v>
                </c:pt>
                <c:pt idx="180">
                  <c:v>3.9911190267290939</c:v>
                </c:pt>
                <c:pt idx="181">
                  <c:v>4.0021228126953377</c:v>
                </c:pt>
                <c:pt idx="182">
                  <c:v>4.0131265986615805</c:v>
                </c:pt>
                <c:pt idx="183">
                  <c:v>4.0241303846278242</c:v>
                </c:pt>
                <c:pt idx="184">
                  <c:v>4.035134170594068</c:v>
                </c:pt>
                <c:pt idx="185">
                  <c:v>4.0461379565603108</c:v>
                </c:pt>
                <c:pt idx="186">
                  <c:v>4.0571417425265546</c:v>
                </c:pt>
                <c:pt idx="187">
                  <c:v>4.0681455284927983</c:v>
                </c:pt>
                <c:pt idx="188">
                  <c:v>4.0791493144590412</c:v>
                </c:pt>
                <c:pt idx="189">
                  <c:v>4.0901531004252849</c:v>
                </c:pt>
                <c:pt idx="190">
                  <c:v>4.1011568863915278</c:v>
                </c:pt>
                <c:pt idx="191">
                  <c:v>4.1121606723577715</c:v>
                </c:pt>
                <c:pt idx="192">
                  <c:v>4.1231644583240152</c:v>
                </c:pt>
                <c:pt idx="193">
                  <c:v>4.1341682442902581</c:v>
                </c:pt>
                <c:pt idx="194">
                  <c:v>4.1451720302565018</c:v>
                </c:pt>
                <c:pt idx="195">
                  <c:v>4.1561758162227447</c:v>
                </c:pt>
                <c:pt idx="196">
                  <c:v>4.1671796021889884</c:v>
                </c:pt>
                <c:pt idx="197">
                  <c:v>4.1781833881552313</c:v>
                </c:pt>
                <c:pt idx="198">
                  <c:v>4.189187174121475</c:v>
                </c:pt>
                <c:pt idx="199">
                  <c:v>4.2001909600877188</c:v>
                </c:pt>
                <c:pt idx="200">
                  <c:v>4.2111947460539616</c:v>
                </c:pt>
                <c:pt idx="201">
                  <c:v>4.2221985320202053</c:v>
                </c:pt>
                <c:pt idx="202">
                  <c:v>4.2332023179864491</c:v>
                </c:pt>
                <c:pt idx="203">
                  <c:v>4.2442061039526919</c:v>
                </c:pt>
                <c:pt idx="204">
                  <c:v>4.2552098899189357</c:v>
                </c:pt>
                <c:pt idx="205">
                  <c:v>4.2662136758851794</c:v>
                </c:pt>
                <c:pt idx="206">
                  <c:v>4.2772174618514232</c:v>
                </c:pt>
                <c:pt idx="207">
                  <c:v>4.288221247817666</c:v>
                </c:pt>
                <c:pt idx="208">
                  <c:v>4.2992250337839097</c:v>
                </c:pt>
                <c:pt idx="209">
                  <c:v>4.3102288197501535</c:v>
                </c:pt>
                <c:pt idx="210">
                  <c:v>4.3212326057163963</c:v>
                </c:pt>
                <c:pt idx="211">
                  <c:v>4.3322363916826392</c:v>
                </c:pt>
                <c:pt idx="212">
                  <c:v>4.3432401776488829</c:v>
                </c:pt>
                <c:pt idx="213">
                  <c:v>4.3542439636151258</c:v>
                </c:pt>
                <c:pt idx="214">
                  <c:v>4.3652477495813695</c:v>
                </c:pt>
                <c:pt idx="215">
                  <c:v>4.3762515355476124</c:v>
                </c:pt>
                <c:pt idx="216">
                  <c:v>4.3872553215138561</c:v>
                </c:pt>
                <c:pt idx="217">
                  <c:v>4.3982591074800998</c:v>
                </c:pt>
                <c:pt idx="218">
                  <c:v>4.4092628934463436</c:v>
                </c:pt>
                <c:pt idx="219">
                  <c:v>4.4202666794125864</c:v>
                </c:pt>
                <c:pt idx="220">
                  <c:v>4.4312704653788302</c:v>
                </c:pt>
                <c:pt idx="221">
                  <c:v>4.4422742513450739</c:v>
                </c:pt>
                <c:pt idx="222">
                  <c:v>4.4532780373113168</c:v>
                </c:pt>
                <c:pt idx="223">
                  <c:v>4.4642818232775605</c:v>
                </c:pt>
                <c:pt idx="224">
                  <c:v>4.4752856092438043</c:v>
                </c:pt>
                <c:pt idx="225">
                  <c:v>4.4862893952100471</c:v>
                </c:pt>
                <c:pt idx="226">
                  <c:v>4.49729318117629</c:v>
                </c:pt>
                <c:pt idx="227">
                  <c:v>4.5082969671425337</c:v>
                </c:pt>
                <c:pt idx="228">
                  <c:v>4.5193007531087774</c:v>
                </c:pt>
                <c:pt idx="229">
                  <c:v>4.5303045390750203</c:v>
                </c:pt>
                <c:pt idx="230">
                  <c:v>4.541308325041264</c:v>
                </c:pt>
                <c:pt idx="231">
                  <c:v>4.5523121110075069</c:v>
                </c:pt>
                <c:pt idx="232">
                  <c:v>4.5633158969737506</c:v>
                </c:pt>
                <c:pt idx="233">
                  <c:v>4.5743196829399944</c:v>
                </c:pt>
                <c:pt idx="234">
                  <c:v>4.5853234689062372</c:v>
                </c:pt>
                <c:pt idx="235">
                  <c:v>4.5963272548724809</c:v>
                </c:pt>
                <c:pt idx="236">
                  <c:v>4.6073310408387247</c:v>
                </c:pt>
                <c:pt idx="237">
                  <c:v>4.6183348268049675</c:v>
                </c:pt>
                <c:pt idx="238">
                  <c:v>4.6293386127712113</c:v>
                </c:pt>
                <c:pt idx="239">
                  <c:v>4.640342398737455</c:v>
                </c:pt>
                <c:pt idx="240">
                  <c:v>4.6513461847036979</c:v>
                </c:pt>
                <c:pt idx="241">
                  <c:v>4.6623499706699407</c:v>
                </c:pt>
                <c:pt idx="242">
                  <c:v>4.6733537566361845</c:v>
                </c:pt>
                <c:pt idx="243">
                  <c:v>4.6843575426024282</c:v>
                </c:pt>
                <c:pt idx="244">
                  <c:v>4.6953613285686719</c:v>
                </c:pt>
                <c:pt idx="245">
                  <c:v>4.7063651145349148</c:v>
                </c:pt>
                <c:pt idx="246">
                  <c:v>4.7173689005011576</c:v>
                </c:pt>
                <c:pt idx="247">
                  <c:v>4.7283726864674014</c:v>
                </c:pt>
                <c:pt idx="248">
                  <c:v>4.7393764724336451</c:v>
                </c:pt>
                <c:pt idx="249">
                  <c:v>4.750380258399888</c:v>
                </c:pt>
                <c:pt idx="250">
                  <c:v>4.7613840443661317</c:v>
                </c:pt>
                <c:pt idx="251">
                  <c:v>4.7723878303323755</c:v>
                </c:pt>
                <c:pt idx="252">
                  <c:v>4.7833916162986183</c:v>
                </c:pt>
                <c:pt idx="253">
                  <c:v>4.794395402264862</c:v>
                </c:pt>
                <c:pt idx="254">
                  <c:v>4.8053991882311058</c:v>
                </c:pt>
                <c:pt idx="255">
                  <c:v>4.8164029741973495</c:v>
                </c:pt>
                <c:pt idx="256">
                  <c:v>4.8274067601635924</c:v>
                </c:pt>
                <c:pt idx="257">
                  <c:v>4.8384105461298352</c:v>
                </c:pt>
                <c:pt idx="258">
                  <c:v>4.8494143320960799</c:v>
                </c:pt>
                <c:pt idx="259">
                  <c:v>4.8604181180623289</c:v>
                </c:pt>
                <c:pt idx="260">
                  <c:v>4.8714219040285665</c:v>
                </c:pt>
                <c:pt idx="261">
                  <c:v>4.8824256899948084</c:v>
                </c:pt>
                <c:pt idx="262">
                  <c:v>4.893429475961053</c:v>
                </c:pt>
                <c:pt idx="263">
                  <c:v>4.9044332619273012</c:v>
                </c:pt>
                <c:pt idx="264">
                  <c:v>4.9154370478935396</c:v>
                </c:pt>
                <c:pt idx="265">
                  <c:v>4.9264408338597825</c:v>
                </c:pt>
                <c:pt idx="266">
                  <c:v>4.9374446198260262</c:v>
                </c:pt>
                <c:pt idx="267">
                  <c:v>4.9484484057922753</c:v>
                </c:pt>
                <c:pt idx="268">
                  <c:v>4.9594521917585128</c:v>
                </c:pt>
                <c:pt idx="269">
                  <c:v>4.9704559777247566</c:v>
                </c:pt>
                <c:pt idx="270">
                  <c:v>4.9814597636910003</c:v>
                </c:pt>
                <c:pt idx="271">
                  <c:v>4.9924635496572485</c:v>
                </c:pt>
                <c:pt idx="272">
                  <c:v>5.0034673356234869</c:v>
                </c:pt>
                <c:pt idx="273">
                  <c:v>5.0144711215897306</c:v>
                </c:pt>
                <c:pt idx="274">
                  <c:v>5.0254749075559735</c:v>
                </c:pt>
                <c:pt idx="275">
                  <c:v>5.0364786935222225</c:v>
                </c:pt>
                <c:pt idx="276">
                  <c:v>5.0474824794884601</c:v>
                </c:pt>
                <c:pt idx="277">
                  <c:v>5.0584862654547038</c:v>
                </c:pt>
                <c:pt idx="278">
                  <c:v>5.0694900514209467</c:v>
                </c:pt>
                <c:pt idx="279">
                  <c:v>5.0804938373871957</c:v>
                </c:pt>
                <c:pt idx="280">
                  <c:v>5.0914976233534333</c:v>
                </c:pt>
                <c:pt idx="281">
                  <c:v>5.102501409319677</c:v>
                </c:pt>
                <c:pt idx="282">
                  <c:v>5.1135051952859261</c:v>
                </c:pt>
                <c:pt idx="283">
                  <c:v>5.1245089812521698</c:v>
                </c:pt>
                <c:pt idx="284">
                  <c:v>5.1355127672184127</c:v>
                </c:pt>
                <c:pt idx="285">
                  <c:v>5.1465165531846511</c:v>
                </c:pt>
                <c:pt idx="286">
                  <c:v>5.1575203391509001</c:v>
                </c:pt>
                <c:pt idx="287">
                  <c:v>5.168524125117143</c:v>
                </c:pt>
                <c:pt idx="288">
                  <c:v>5.1795279110833858</c:v>
                </c:pt>
                <c:pt idx="289">
                  <c:v>5.1905316970496242</c:v>
                </c:pt>
                <c:pt idx="290">
                  <c:v>5.2015354830158724</c:v>
                </c:pt>
                <c:pt idx="291">
                  <c:v>5.2125392689821171</c:v>
                </c:pt>
                <c:pt idx="292">
                  <c:v>5.2235430549483599</c:v>
                </c:pt>
                <c:pt idx="293">
                  <c:v>5.2345468409145974</c:v>
                </c:pt>
                <c:pt idx="294">
                  <c:v>5.2455506268808465</c:v>
                </c:pt>
                <c:pt idx="295">
                  <c:v>5.2565544128470911</c:v>
                </c:pt>
                <c:pt idx="296">
                  <c:v>5.2675581988133331</c:v>
                </c:pt>
                <c:pt idx="297">
                  <c:v>5.2785619847795715</c:v>
                </c:pt>
                <c:pt idx="298">
                  <c:v>5.2895657707458206</c:v>
                </c:pt>
                <c:pt idx="299">
                  <c:v>5.3005695567120634</c:v>
                </c:pt>
                <c:pt idx="300">
                  <c:v>5.3115733426783072</c:v>
                </c:pt>
                <c:pt idx="301">
                  <c:v>5.3225771286445447</c:v>
                </c:pt>
                <c:pt idx="302">
                  <c:v>5.3335809146107938</c:v>
                </c:pt>
                <c:pt idx="303">
                  <c:v>5.3445847005770375</c:v>
                </c:pt>
                <c:pt idx="304">
                  <c:v>5.3555884865432812</c:v>
                </c:pt>
                <c:pt idx="305">
                  <c:v>5.3665922725095188</c:v>
                </c:pt>
                <c:pt idx="306">
                  <c:v>5.3775960584757678</c:v>
                </c:pt>
                <c:pt idx="307">
                  <c:v>5.3885998444420116</c:v>
                </c:pt>
                <c:pt idx="308">
                  <c:v>5.3996036304082553</c:v>
                </c:pt>
                <c:pt idx="309">
                  <c:v>5.4106074163744973</c:v>
                </c:pt>
                <c:pt idx="310">
                  <c:v>5.4216112023407419</c:v>
                </c:pt>
                <c:pt idx="311">
                  <c:v>5.4326149883069839</c:v>
                </c:pt>
                <c:pt idx="312">
                  <c:v>5.4436187742732285</c:v>
                </c:pt>
                <c:pt idx="313">
                  <c:v>5.4546225602394713</c:v>
                </c:pt>
                <c:pt idx="314">
                  <c:v>5.4656263462057142</c:v>
                </c:pt>
                <c:pt idx="315">
                  <c:v>5.4766301321719579</c:v>
                </c:pt>
                <c:pt idx="316">
                  <c:v>5.4876339181382017</c:v>
                </c:pt>
                <c:pt idx="317">
                  <c:v>5.4986377041044454</c:v>
                </c:pt>
                <c:pt idx="318">
                  <c:v>5.5096414900706883</c:v>
                </c:pt>
                <c:pt idx="319">
                  <c:v>5.520645276036932</c:v>
                </c:pt>
                <c:pt idx="320">
                  <c:v>5.5316490620031757</c:v>
                </c:pt>
                <c:pt idx="321">
                  <c:v>5.5426528479694186</c:v>
                </c:pt>
                <c:pt idx="322">
                  <c:v>5.5536566339356623</c:v>
                </c:pt>
                <c:pt idx="323">
                  <c:v>5.5646604199019061</c:v>
                </c:pt>
                <c:pt idx="324">
                  <c:v>5.575664205868148</c:v>
                </c:pt>
                <c:pt idx="325">
                  <c:v>5.5866679918343927</c:v>
                </c:pt>
                <c:pt idx="326">
                  <c:v>5.5976717778006346</c:v>
                </c:pt>
                <c:pt idx="327">
                  <c:v>5.6086755637668793</c:v>
                </c:pt>
                <c:pt idx="328">
                  <c:v>5.6196793497331221</c:v>
                </c:pt>
                <c:pt idx="329">
                  <c:v>5.6306831356993658</c:v>
                </c:pt>
                <c:pt idx="330">
                  <c:v>5.6416869216656087</c:v>
                </c:pt>
                <c:pt idx="331">
                  <c:v>5.6526907076318524</c:v>
                </c:pt>
                <c:pt idx="332">
                  <c:v>5.6636944935980962</c:v>
                </c:pt>
                <c:pt idx="333">
                  <c:v>5.674698279564339</c:v>
                </c:pt>
                <c:pt idx="334">
                  <c:v>5.6857020655305828</c:v>
                </c:pt>
                <c:pt idx="335">
                  <c:v>5.6967058514968265</c:v>
                </c:pt>
                <c:pt idx="336">
                  <c:v>5.7077096374630694</c:v>
                </c:pt>
                <c:pt idx="337">
                  <c:v>5.7187134234293131</c:v>
                </c:pt>
                <c:pt idx="338">
                  <c:v>5.7297172093955568</c:v>
                </c:pt>
                <c:pt idx="339">
                  <c:v>5.7407209953617988</c:v>
                </c:pt>
                <c:pt idx="340">
                  <c:v>5.7517247813280434</c:v>
                </c:pt>
                <c:pt idx="341">
                  <c:v>5.7627285672942863</c:v>
                </c:pt>
                <c:pt idx="342">
                  <c:v>5.77373235326053</c:v>
                </c:pt>
                <c:pt idx="343">
                  <c:v>5.7847361392267729</c:v>
                </c:pt>
                <c:pt idx="344">
                  <c:v>5.7957399251930166</c:v>
                </c:pt>
                <c:pt idx="345">
                  <c:v>5.8067437111592595</c:v>
                </c:pt>
                <c:pt idx="346">
                  <c:v>5.8177474971255032</c:v>
                </c:pt>
                <c:pt idx="347">
                  <c:v>5.8287512830917469</c:v>
                </c:pt>
                <c:pt idx="348">
                  <c:v>5.8397550690579898</c:v>
                </c:pt>
                <c:pt idx="349">
                  <c:v>5.8507588550242335</c:v>
                </c:pt>
                <c:pt idx="350">
                  <c:v>5.8617626409904773</c:v>
                </c:pt>
                <c:pt idx="351">
                  <c:v>5.8727664269567201</c:v>
                </c:pt>
                <c:pt idx="352">
                  <c:v>5.8837702129229639</c:v>
                </c:pt>
                <c:pt idx="353">
                  <c:v>5.8947739988892076</c:v>
                </c:pt>
                <c:pt idx="354">
                  <c:v>5.9057777848554496</c:v>
                </c:pt>
                <c:pt idx="355">
                  <c:v>5.9167815708216942</c:v>
                </c:pt>
                <c:pt idx="356">
                  <c:v>5.9277853567879371</c:v>
                </c:pt>
                <c:pt idx="357">
                  <c:v>5.9387891427541817</c:v>
                </c:pt>
                <c:pt idx="358">
                  <c:v>5.9497929287204236</c:v>
                </c:pt>
                <c:pt idx="359">
                  <c:v>5.9607967146866683</c:v>
                </c:pt>
                <c:pt idx="360">
                  <c:v>5.9718005006529102</c:v>
                </c:pt>
                <c:pt idx="361">
                  <c:v>5.9828042866191549</c:v>
                </c:pt>
                <c:pt idx="362">
                  <c:v>5.9938080725853977</c:v>
                </c:pt>
                <c:pt idx="363">
                  <c:v>6.0048118585516406</c:v>
                </c:pt>
                <c:pt idx="364">
                  <c:v>6.0158156445178843</c:v>
                </c:pt>
                <c:pt idx="365">
                  <c:v>6.026819430484128</c:v>
                </c:pt>
                <c:pt idx="366">
                  <c:v>6.0378232164503709</c:v>
                </c:pt>
                <c:pt idx="367">
                  <c:v>6.0488270024166146</c:v>
                </c:pt>
                <c:pt idx="368">
                  <c:v>6.0598307883828584</c:v>
                </c:pt>
                <c:pt idx="369">
                  <c:v>6.0708345743491021</c:v>
                </c:pt>
                <c:pt idx="370">
                  <c:v>6.081838360315345</c:v>
                </c:pt>
                <c:pt idx="371">
                  <c:v>6.0928421462815878</c:v>
                </c:pt>
                <c:pt idx="372">
                  <c:v>6.1038459322478325</c:v>
                </c:pt>
                <c:pt idx="373">
                  <c:v>6.1148497182140744</c:v>
                </c:pt>
                <c:pt idx="374">
                  <c:v>6.125853504180319</c:v>
                </c:pt>
                <c:pt idx="375">
                  <c:v>6.136857290146561</c:v>
                </c:pt>
                <c:pt idx="376">
                  <c:v>6.1478610761128056</c:v>
                </c:pt>
                <c:pt idx="377">
                  <c:v>6.1588648620790485</c:v>
                </c:pt>
                <c:pt idx="378">
                  <c:v>6.1698686480452931</c:v>
                </c:pt>
                <c:pt idx="379">
                  <c:v>6.1808724340115351</c:v>
                </c:pt>
                <c:pt idx="380">
                  <c:v>6.1918762199777797</c:v>
                </c:pt>
                <c:pt idx="381">
                  <c:v>6.2028800059440226</c:v>
                </c:pt>
                <c:pt idx="382">
                  <c:v>6.2138837919102672</c:v>
                </c:pt>
                <c:pt idx="383">
                  <c:v>6.2248875778765091</c:v>
                </c:pt>
                <c:pt idx="384">
                  <c:v>6.2358913638427529</c:v>
                </c:pt>
                <c:pt idx="385">
                  <c:v>6.2468951498089957</c:v>
                </c:pt>
                <c:pt idx="386">
                  <c:v>6.2578989357752395</c:v>
                </c:pt>
                <c:pt idx="387">
                  <c:v>6.2689027217414832</c:v>
                </c:pt>
                <c:pt idx="388">
                  <c:v>6.2799065077077252</c:v>
                </c:pt>
                <c:pt idx="389">
                  <c:v>6.2909102936739698</c:v>
                </c:pt>
                <c:pt idx="390">
                  <c:v>6.3019140796402118</c:v>
                </c:pt>
                <c:pt idx="391">
                  <c:v>6.3129178656064564</c:v>
                </c:pt>
                <c:pt idx="392">
                  <c:v>6.3239216515726993</c:v>
                </c:pt>
                <c:pt idx="393">
                  <c:v>6.3349254375389439</c:v>
                </c:pt>
                <c:pt idx="394">
                  <c:v>6.3459292235051858</c:v>
                </c:pt>
                <c:pt idx="395">
                  <c:v>6.3569330094714305</c:v>
                </c:pt>
                <c:pt idx="396">
                  <c:v>6.3679367954376733</c:v>
                </c:pt>
                <c:pt idx="397">
                  <c:v>6.378940581403918</c:v>
                </c:pt>
                <c:pt idx="398">
                  <c:v>6.3899443673701599</c:v>
                </c:pt>
                <c:pt idx="399">
                  <c:v>6.4009481533364037</c:v>
                </c:pt>
                <c:pt idx="400">
                  <c:v>6.4119519393026465</c:v>
                </c:pt>
                <c:pt idx="401">
                  <c:v>6.4229557252688902</c:v>
                </c:pt>
                <c:pt idx="402">
                  <c:v>6.433959511235134</c:v>
                </c:pt>
                <c:pt idx="403">
                  <c:v>6.4449632972013768</c:v>
                </c:pt>
                <c:pt idx="404">
                  <c:v>6.4559670831676206</c:v>
                </c:pt>
                <c:pt idx="405">
                  <c:v>6.4669708691338643</c:v>
                </c:pt>
                <c:pt idx="406">
                  <c:v>6.4779746551001081</c:v>
                </c:pt>
                <c:pt idx="407">
                  <c:v>6.4889784410663509</c:v>
                </c:pt>
                <c:pt idx="408">
                  <c:v>6.4999822270325947</c:v>
                </c:pt>
                <c:pt idx="409">
                  <c:v>6.5109860129988366</c:v>
                </c:pt>
                <c:pt idx="410">
                  <c:v>6.5219897989650812</c:v>
                </c:pt>
                <c:pt idx="411">
                  <c:v>6.5329935849313241</c:v>
                </c:pt>
                <c:pt idx="412">
                  <c:v>6.5439973708975687</c:v>
                </c:pt>
                <c:pt idx="413">
                  <c:v>6.5550011568638107</c:v>
                </c:pt>
                <c:pt idx="414">
                  <c:v>6.5660049428300553</c:v>
                </c:pt>
                <c:pt idx="415">
                  <c:v>6.5770087287962973</c:v>
                </c:pt>
                <c:pt idx="416">
                  <c:v>6.588012514762541</c:v>
                </c:pt>
                <c:pt idx="417">
                  <c:v>6.5990163007287848</c:v>
                </c:pt>
                <c:pt idx="418">
                  <c:v>6.6100200866950285</c:v>
                </c:pt>
                <c:pt idx="419">
                  <c:v>6.6210238726612713</c:v>
                </c:pt>
                <c:pt idx="420">
                  <c:v>6.6320276586275151</c:v>
                </c:pt>
                <c:pt idx="421">
                  <c:v>6.6430314445937588</c:v>
                </c:pt>
                <c:pt idx="422">
                  <c:v>6.6540352305600017</c:v>
                </c:pt>
                <c:pt idx="423">
                  <c:v>6.6650390165262454</c:v>
                </c:pt>
                <c:pt idx="424">
                  <c:v>6.6760428024924892</c:v>
                </c:pt>
                <c:pt idx="425">
                  <c:v>6.687046588458732</c:v>
                </c:pt>
                <c:pt idx="426">
                  <c:v>6.6980503744249749</c:v>
                </c:pt>
                <c:pt idx="427">
                  <c:v>6.7090541603912195</c:v>
                </c:pt>
                <c:pt idx="428">
                  <c:v>6.7200579463574615</c:v>
                </c:pt>
                <c:pt idx="429">
                  <c:v>6.7310617323237061</c:v>
                </c:pt>
                <c:pt idx="430">
                  <c:v>6.7420655182899489</c:v>
                </c:pt>
                <c:pt idx="431">
                  <c:v>6.7530693042561918</c:v>
                </c:pt>
                <c:pt idx="432">
                  <c:v>6.7640730902224355</c:v>
                </c:pt>
                <c:pt idx="433">
                  <c:v>6.7750768761886793</c:v>
                </c:pt>
                <c:pt idx="434">
                  <c:v>6.7860806621549221</c:v>
                </c:pt>
                <c:pt idx="435">
                  <c:v>6.7970844481211659</c:v>
                </c:pt>
                <c:pt idx="436">
                  <c:v>6.8080882340874096</c:v>
                </c:pt>
                <c:pt idx="437">
                  <c:v>6.8190920200536524</c:v>
                </c:pt>
                <c:pt idx="438">
                  <c:v>6.8300958060198962</c:v>
                </c:pt>
                <c:pt idx="439">
                  <c:v>6.8410995919861399</c:v>
                </c:pt>
                <c:pt idx="440">
                  <c:v>6.8521033779523828</c:v>
                </c:pt>
                <c:pt idx="441">
                  <c:v>6.8631071639186256</c:v>
                </c:pt>
                <c:pt idx="442">
                  <c:v>6.8741109498848703</c:v>
                </c:pt>
                <c:pt idx="443">
                  <c:v>6.8851147358511122</c:v>
                </c:pt>
                <c:pt idx="444">
                  <c:v>6.8961185218173569</c:v>
                </c:pt>
                <c:pt idx="445">
                  <c:v>6.9071223077835997</c:v>
                </c:pt>
                <c:pt idx="446">
                  <c:v>6.9181260937498426</c:v>
                </c:pt>
                <c:pt idx="447">
                  <c:v>6.9291298797160863</c:v>
                </c:pt>
                <c:pt idx="448">
                  <c:v>6.94013366568233</c:v>
                </c:pt>
                <c:pt idx="449">
                  <c:v>6.9511374516485729</c:v>
                </c:pt>
                <c:pt idx="450">
                  <c:v>6.9621412376148175</c:v>
                </c:pt>
              </c:numCache>
            </c:numRef>
          </c:xVal>
          <c:yVal>
            <c:numRef>
              <c:f>fit_2NN_FCC!$H$19:$H$469</c:f>
              <c:numCache>
                <c:formatCode>0.0000</c:formatCode>
                <c:ptCount val="451"/>
                <c:pt idx="0">
                  <c:v>0.55672845710390828</c:v>
                </c:pt>
                <c:pt idx="1">
                  <c:v>0.29516992456239821</c:v>
                </c:pt>
                <c:pt idx="2">
                  <c:v>4.5009596880720835E-2</c:v>
                </c:pt>
                <c:pt idx="3">
                  <c:v>-0.19415144838317205</c:v>
                </c:pt>
                <c:pt idx="4">
                  <c:v>-0.42269931448088843</c:v>
                </c:pt>
                <c:pt idx="5">
                  <c:v>-0.64100767610380749</c:v>
                </c:pt>
                <c:pt idx="6">
                  <c:v>-0.84943815859460836</c:v>
                </c:pt>
                <c:pt idx="7">
                  <c:v>-1.048340706062362</c:v>
                </c:pt>
                <c:pt idx="8">
                  <c:v>-1.2380539387145699</c:v>
                </c:pt>
                <c:pt idx="9">
                  <c:v>-1.4189054997109769</c:v>
                </c:pt>
                <c:pt idx="10">
                  <c:v>-1.5912123918356158</c:v>
                </c:pt>
                <c:pt idx="11">
                  <c:v>-1.7552813042754254</c:v>
                </c:pt>
                <c:pt idx="12">
                  <c:v>-1.9114089297858368</c:v>
                </c:pt>
                <c:pt idx="13">
                  <c:v>-2.0598822725160661</c:v>
                </c:pt>
                <c:pt idx="14">
                  <c:v>-2.2009789467593057</c:v>
                </c:pt>
                <c:pt idx="15">
                  <c:v>-2.3349674668857476</c:v>
                </c:pt>
                <c:pt idx="16">
                  <c:v>-2.4621075287092404</c:v>
                </c:pt>
                <c:pt idx="17">
                  <c:v>-2.582650282531505</c:v>
                </c:pt>
                <c:pt idx="18">
                  <c:v>-2.6968385981010505</c:v>
                </c:pt>
                <c:pt idx="19">
                  <c:v>-2.8049073217174696</c:v>
                </c:pt>
                <c:pt idx="20">
                  <c:v>-2.9070835257053371</c:v>
                </c:pt>
                <c:pt idx="21">
                  <c:v>-3.0035867504757934</c:v>
                </c:pt>
                <c:pt idx="22">
                  <c:v>-3.094629239387837</c:v>
                </c:pt>
                <c:pt idx="23">
                  <c:v>-3.1804161666154918</c:v>
                </c:pt>
                <c:pt idx="24">
                  <c:v>-3.2611458582212927</c:v>
                </c:pt>
                <c:pt idx="25">
                  <c:v>-3.3370100066309791</c:v>
                </c:pt>
                <c:pt idx="26">
                  <c:v>-3.408193878698881</c:v>
                </c:pt>
                <c:pt idx="27">
                  <c:v>-3.4748765175482181</c:v>
                </c:pt>
                <c:pt idx="28">
                  <c:v>-3.5372309383654006</c:v>
                </c:pt>
                <c:pt idx="29">
                  <c:v>-3.5954243183224581</c:v>
                </c:pt>
                <c:pt idx="30">
                  <c:v>-3.649618180796848</c:v>
                </c:pt>
                <c:pt idx="31">
                  <c:v>-3.6999685740532313</c:v>
                </c:pt>
                <c:pt idx="32">
                  <c:v>-3.7466262445471186</c:v>
                </c:pt>
                <c:pt idx="33">
                  <c:v>-3.7897368050059415</c:v>
                </c:pt>
                <c:pt idx="34">
                  <c:v>-3.8294408974386633</c:v>
                </c:pt>
                <c:pt idx="35">
                  <c:v>-3.8658743512208811</c:v>
                </c:pt>
                <c:pt idx="36">
                  <c:v>-3.8991683363982124</c:v>
                </c:pt>
                <c:pt idx="37">
                  <c:v>-3.9294495123468094</c:v>
                </c:pt>
                <c:pt idx="38">
                  <c:v>-3.9568401719258932</c:v>
                </c:pt>
                <c:pt idx="39">
                  <c:v>-3.9814583812534794</c:v>
                </c:pt>
                <c:pt idx="40">
                  <c:v>-4.0034181152327344</c:v>
                </c:pt>
                <c:pt idx="41">
                  <c:v>-4.0228293889528413</c:v>
                </c:pt>
                <c:pt idx="42">
                  <c:v>-4.0397983850847643</c:v>
                </c:pt>
                <c:pt idx="43">
                  <c:v>-4.0544275773889265</c:v>
                </c:pt>
                <c:pt idx="44">
                  <c:v>-4.0668158504484921</c:v>
                </c:pt>
                <c:pt idx="45">
                  <c:v>-4.0770586157387525</c:v>
                </c:pt>
                <c:pt idx="46">
                  <c:v>-4.0852479241400097</c:v>
                </c:pt>
                <c:pt idx="47">
                  <c:v>-4.091472574998285</c:v>
                </c:pt>
                <c:pt idx="48">
                  <c:v>-4.0958182218352581</c:v>
                </c:pt>
                <c:pt idx="49">
                  <c:v>-4.098367474805972</c:v>
                </c:pt>
                <c:pt idx="50">
                  <c:v>-4.0991999999999997</c:v>
                </c:pt>
                <c:pt idx="51">
                  <c:v>-4.0983926156791499</c:v>
                </c:pt>
                <c:pt idx="52">
                  <c:v>-4.0960193855420348</c:v>
                </c:pt>
                <c:pt idx="53">
                  <c:v>-4.0921517091033532</c:v>
                </c:pt>
                <c:pt idx="54">
                  <c:v>-4.0868584092731766</c:v>
                </c:pt>
                <c:pt idx="55">
                  <c:v>-4.0802058172191478</c:v>
                </c:pt>
                <c:pt idx="56">
                  <c:v>-4.0722578545920909</c:v>
                </c:pt>
                <c:pt idx="57">
                  <c:v>-4.0630761131932944</c:v>
                </c:pt>
                <c:pt idx="58">
                  <c:v>-4.0527199321594338</c:v>
                </c:pt>
                <c:pt idx="59">
                  <c:v>-4.0412464727389841</c:v>
                </c:pt>
                <c:pt idx="60">
                  <c:v>-4.0287107907318074</c:v>
                </c:pt>
                <c:pt idx="61">
                  <c:v>-4.0151659066616157</c:v>
                </c:pt>
                <c:pt idx="62">
                  <c:v>-4.0006628737489347</c:v>
                </c:pt>
                <c:pt idx="63">
                  <c:v>-3.9852508437503205</c:v>
                </c:pt>
                <c:pt idx="64">
                  <c:v>-3.9689771307276569</c:v>
                </c:pt>
                <c:pt idx="65">
                  <c:v>-3.9518872728095324</c:v>
                </c:pt>
                <c:pt idx="66">
                  <c:v>-3.9340250920049291</c:v>
                </c:pt>
                <c:pt idx="67">
                  <c:v>-3.9154327521276913</c:v>
                </c:pt>
                <c:pt idx="68">
                  <c:v>-3.8961508148885948</c:v>
                </c:pt>
                <c:pt idx="69">
                  <c:v>-3.8762182942101551</c:v>
                </c:pt>
                <c:pt idx="70">
                  <c:v>-3.8556727088177589</c:v>
                </c:pt>
                <c:pt idx="71">
                  <c:v>-3.8345501331591314</c:v>
                </c:pt>
                <c:pt idx="72">
                  <c:v>-3.8128852467026535</c:v>
                </c:pt>
                <c:pt idx="73">
                  <c:v>-3.7907113816635696</c:v>
                </c:pt>
                <c:pt idx="74">
                  <c:v>-3.7680605692057392</c:v>
                </c:pt>
                <c:pt idx="75">
                  <c:v>-3.7449635841651379</c:v>
                </c:pt>
                <c:pt idx="76">
                  <c:v>-3.7214499883400411</c:v>
                </c:pt>
                <c:pt idx="77">
                  <c:v>-3.6975481723914658</c:v>
                </c:pt>
                <c:pt idx="78">
                  <c:v>-3.6732853963962069</c:v>
                </c:pt>
                <c:pt idx="79">
                  <c:v>-3.6486878290935407</c:v>
                </c:pt>
                <c:pt idx="80">
                  <c:v>-3.6237805858655006</c:v>
                </c:pt>
                <c:pt idx="81">
                  <c:v>-3.598587765489452</c:v>
                </c:pt>
                <c:pt idx="82">
                  <c:v>-3.5731324857005369</c:v>
                </c:pt>
                <c:pt idx="83">
                  <c:v>-3.5474369176005038</c:v>
                </c:pt>
                <c:pt idx="84">
                  <c:v>-3.5215223189483362</c:v>
                </c:pt>
                <c:pt idx="85">
                  <c:v>-3.4954090663670425</c:v>
                </c:pt>
                <c:pt idx="86">
                  <c:v>-3.4691166865000125</c:v>
                </c:pt>
                <c:pt idx="87">
                  <c:v>-3.4426638861492957</c:v>
                </c:pt>
                <c:pt idx="88">
                  <c:v>-3.416068581427266</c:v>
                </c:pt>
                <c:pt idx="89">
                  <c:v>-3.3893479259521522</c:v>
                </c:pt>
                <c:pt idx="90">
                  <c:v>-3.3625183381170709</c:v>
                </c:pt>
                <c:pt idx="91">
                  <c:v>-3.3355955274612699</c:v>
                </c:pt>
                <c:pt idx="92">
                  <c:v>-3.3085945201714804</c:v>
                </c:pt>
                <c:pt idx="93">
                  <c:v>-3.2815296837404291</c:v>
                </c:pt>
                <c:pt idx="94">
                  <c:v>-3.2544147508087642</c:v>
                </c:pt>
                <c:pt idx="95">
                  <c:v>-3.2272628422158651</c:v>
                </c:pt>
                <c:pt idx="96">
                  <c:v>-3.2000864892842658</c:v>
                </c:pt>
                <c:pt idx="97">
                  <c:v>-3.1728976553616595</c:v>
                </c:pt>
                <c:pt idx="98">
                  <c:v>-3.1457077566437528</c:v>
                </c:pt>
                <c:pt idx="99">
                  <c:v>-3.1185276823005577</c:v>
                </c:pt>
                <c:pt idx="100">
                  <c:v>-3.091367813927993</c:v>
                </c:pt>
                <c:pt idx="101">
                  <c:v>-3.0642380443460597</c:v>
                </c:pt>
                <c:pt idx="102">
                  <c:v>-3.0371477957641884</c:v>
                </c:pt>
                <c:pt idx="103">
                  <c:v>-3.0101060373337449</c:v>
                </c:pt>
                <c:pt idx="104">
                  <c:v>-2.9831213021070897</c:v>
                </c:pt>
                <c:pt idx="105">
                  <c:v>-2.9562017034219878</c:v>
                </c:pt>
                <c:pt idx="106">
                  <c:v>-2.9293549507296155</c:v>
                </c:pt>
                <c:pt idx="107">
                  <c:v>-2.9025883648838562</c:v>
                </c:pt>
                <c:pt idx="108">
                  <c:v>-2.8759088929090253</c:v>
                </c:pt>
                <c:pt idx="109">
                  <c:v>-2.8493231222626787</c:v>
                </c:pt>
                <c:pt idx="110">
                  <c:v>-2.8228372946096356</c:v>
                </c:pt>
                <c:pt idx="111">
                  <c:v>-2.7964573191228448</c:v>
                </c:pt>
                <c:pt idx="112">
                  <c:v>-2.7701887853262894</c:v>
                </c:pt>
                <c:pt idx="113">
                  <c:v>-2.7440369754946161</c:v>
                </c:pt>
                <c:pt idx="114">
                  <c:v>-2.7180068766237659</c:v>
                </c:pt>
                <c:pt idx="115">
                  <c:v>-2.6921031919864262</c:v>
                </c:pt>
                <c:pt idx="116">
                  <c:v>-2.6663303522857116</c:v>
                </c:pt>
                <c:pt idx="117">
                  <c:v>-2.6406925264200685</c:v>
                </c:pt>
                <c:pt idx="118">
                  <c:v>-2.6151936318720028</c:v>
                </c:pt>
                <c:pt idx="119">
                  <c:v>-2.5898373447328371</c:v>
                </c:pt>
                <c:pt idx="120">
                  <c:v>-2.5646271093753485</c:v>
                </c:pt>
                <c:pt idx="121">
                  <c:v>-2.5395661477857407</c:v>
                </c:pt>
                <c:pt idx="122">
                  <c:v>-2.5146574685660918</c:v>
                </c:pt>
                <c:pt idx="123">
                  <c:v>-2.4899038756180367</c:v>
                </c:pt>
                <c:pt idx="124">
                  <c:v>-2.4653079765181451</c:v>
                </c:pt>
                <c:pt idx="125">
                  <c:v>-2.4408721905951101</c:v>
                </c:pt>
                <c:pt idx="126">
                  <c:v>-2.4165987567185523</c:v>
                </c:pt>
                <c:pt idx="127">
                  <c:v>-2.3924897408089585</c:v>
                </c:pt>
                <c:pt idx="128">
                  <c:v>-2.3685470430779456</c:v>
                </c:pt>
                <c:pt idx="129">
                  <c:v>-2.3447724050077943</c:v>
                </c:pt>
                <c:pt idx="130">
                  <c:v>-2.3211674160788816</c:v>
                </c:pt>
                <c:pt idx="131">
                  <c:v>-2.2977335202533946</c:v>
                </c:pt>
                <c:pt idx="132">
                  <c:v>-2.2744720222234442</c:v>
                </c:pt>
                <c:pt idx="133">
                  <c:v>-2.2513840934314349</c:v>
                </c:pt>
                <c:pt idx="134">
                  <c:v>-2.228470777870295</c:v>
                </c:pt>
                <c:pt idx="135">
                  <c:v>-2.205732997670975</c:v>
                </c:pt>
                <c:pt idx="136">
                  <c:v>-2.1831715584843083</c:v>
                </c:pt>
                <c:pt idx="137">
                  <c:v>-2.1607871546642032</c:v>
                </c:pt>
                <c:pt idx="138">
                  <c:v>-2.1385803742588285</c:v>
                </c:pt>
                <c:pt idx="139">
                  <c:v>-2.1165517038163033</c:v>
                </c:pt>
                <c:pt idx="140">
                  <c:v>-2.0947015330111642</c:v>
                </c:pt>
                <c:pt idx="141">
                  <c:v>-2.0730301590976996</c:v>
                </c:pt>
                <c:pt idx="142">
                  <c:v>-2.0515377911960355</c:v>
                </c:pt>
                <c:pt idx="143">
                  <c:v>-2.0302245544166864</c:v>
                </c:pt>
                <c:pt idx="144">
                  <c:v>-2.0090904938290786</c:v>
                </c:pt>
                <c:pt idx="145">
                  <c:v>-1.9881355782794095</c:v>
                </c:pt>
                <c:pt idx="146">
                  <c:v>-1.9673597040630033</c:v>
                </c:pt>
                <c:pt idx="147">
                  <c:v>-1.9467626984561774</c:v>
                </c:pt>
                <c:pt idx="148">
                  <c:v>-1.9263443231124693</c:v>
                </c:pt>
                <c:pt idx="149">
                  <c:v>-1.9061042773279131</c:v>
                </c:pt>
                <c:pt idx="150">
                  <c:v>-1.8860422011799098</c:v>
                </c:pt>
                <c:pt idx="151">
                  <c:v>-1.8661576785440868</c:v>
                </c:pt>
                <c:pt idx="152">
                  <c:v>-1.8464502399933949</c:v>
                </c:pt>
                <c:pt idx="153">
                  <c:v>-1.8269193655835634</c:v>
                </c:pt>
                <c:pt idx="154">
                  <c:v>-1.8075644875288899</c:v>
                </c:pt>
                <c:pt idx="155">
                  <c:v>-1.7883849927722242</c:v>
                </c:pt>
                <c:pt idx="156">
                  <c:v>-1.7693802254528634</c:v>
                </c:pt>
                <c:pt idx="157">
                  <c:v>-1.7505494892759732</c:v>
                </c:pt>
                <c:pt idx="158">
                  <c:v>-1.7318920497870152</c:v>
                </c:pt>
                <c:pt idx="159">
                  <c:v>-1.7134071365545578</c:v>
                </c:pt>
                <c:pt idx="160">
                  <c:v>-1.6950939452647309</c:v>
                </c:pt>
                <c:pt idx="161">
                  <c:v>-1.6769516397304818</c:v>
                </c:pt>
                <c:pt idx="162">
                  <c:v>-1.6589793538186808</c:v>
                </c:pt>
                <c:pt idx="163">
                  <c:v>-1.641176193298028</c:v>
                </c:pt>
                <c:pt idx="164">
                  <c:v>-1.623541237610616</c:v>
                </c:pt>
                <c:pt idx="165">
                  <c:v>-1.6060735415699028</c:v>
                </c:pt>
                <c:pt idx="166">
                  <c:v>-1.5887721369877668</c:v>
                </c:pt>
                <c:pt idx="167">
                  <c:v>-1.5716360342332156</c:v>
                </c:pt>
                <c:pt idx="168">
                  <c:v>-1.5546642237252442</c:v>
                </c:pt>
                <c:pt idx="169">
                  <c:v>-1.5378556773622529</c:v>
                </c:pt>
                <c:pt idx="170">
                  <c:v>-1.5212093498903465</c:v>
                </c:pt>
                <c:pt idx="171">
                  <c:v>-1.5047241802127704</c:v>
                </c:pt>
                <c:pt idx="172">
                  <c:v>-1.4883990926426536</c:v>
                </c:pt>
                <c:pt idx="173">
                  <c:v>-1.4722329981011617</c:v>
                </c:pt>
                <c:pt idx="174">
                  <c:v>-1.4562247952630876</c:v>
                </c:pt>
                <c:pt idx="175">
                  <c:v>-1.4403733716518403</c:v>
                </c:pt>
                <c:pt idx="176">
                  <c:v>-1.4246776046857279</c:v>
                </c:pt>
                <c:pt idx="177">
                  <c:v>-1.4091363626773634</c:v>
                </c:pt>
                <c:pt idx="178">
                  <c:v>-1.3937485057879591</c:v>
                </c:pt>
                <c:pt idx="179">
                  <c:v>-1.3785128869382191</c:v>
                </c:pt>
                <c:pt idx="180">
                  <c:v>-1.3634283526774731</c:v>
                </c:pt>
                <c:pt idx="181">
                  <c:v>-1.3484937440126503</c:v>
                </c:pt>
                <c:pt idx="182">
                  <c:v>-1.3337078971986231</c:v>
                </c:pt>
                <c:pt idx="183">
                  <c:v>-1.3190696444914085</c:v>
                </c:pt>
                <c:pt idx="184">
                  <c:v>-1.304577814865655</c:v>
                </c:pt>
                <c:pt idx="185">
                  <c:v>-1.2902312346978058</c:v>
                </c:pt>
                <c:pt idx="186">
                  <c:v>-1.276028728416259</c:v>
                </c:pt>
                <c:pt idx="187">
                  <c:v>-1.261969119119827</c:v>
                </c:pt>
                <c:pt idx="188">
                  <c:v>-1.2480512291657284</c:v>
                </c:pt>
                <c:pt idx="189">
                  <c:v>-1.2342738807283118</c:v>
                </c:pt>
                <c:pt idx="190">
                  <c:v>-1.2206358963296748</c:v>
                </c:pt>
                <c:pt idx="191">
                  <c:v>-1.2071360993432865</c:v>
                </c:pt>
                <c:pt idx="192">
                  <c:v>-1.1937733144716947</c:v>
                </c:pt>
                <c:pt idx="193">
                  <c:v>-1.1805463681993515</c:v>
                </c:pt>
                <c:pt idx="194">
                  <c:v>-1.1674540892215679</c:v>
                </c:pt>
                <c:pt idx="195">
                  <c:v>-1.1544953088505483</c:v>
                </c:pt>
                <c:pt idx="196">
                  <c:v>-1.1416688613994515</c:v>
                </c:pt>
                <c:pt idx="197">
                  <c:v>-1.1289735845453632</c:v>
                </c:pt>
                <c:pt idx="198">
                  <c:v>-1.1164083196720527</c:v>
                </c:pt>
                <c:pt idx="199">
                  <c:v>-1.1039719121933471</c:v>
                </c:pt>
                <c:pt idx="200">
                  <c:v>-1.091663211857919</c:v>
                </c:pt>
                <c:pt idx="201">
                  <c:v>-1.0794810730362765</c:v>
                </c:pt>
                <c:pt idx="202">
                  <c:v>-1.0674243549906854</c:v>
                </c:pt>
                <c:pt idx="203">
                  <c:v>-1.0554919221287562</c:v>
                </c:pt>
                <c:pt idx="204">
                  <c:v>-1.0436826442413811</c:v>
                </c:pt>
                <c:pt idx="205">
                  <c:v>-1.031995396725689</c:v>
                </c:pt>
                <c:pt idx="206">
                  <c:v>-1.0204290607936621</c:v>
                </c:pt>
                <c:pt idx="207">
                  <c:v>-1.0089825236670349</c:v>
                </c:pt>
                <c:pt idx="208">
                  <c:v>-0.99765467875906277</c:v>
                </c:pt>
                <c:pt idx="209">
                  <c:v>-0.98644442584374592</c:v>
                </c:pt>
                <c:pt idx="210">
                  <c:v>-0.97535067121305008</c:v>
                </c:pt>
                <c:pt idx="211">
                  <c:v>-0.96437232782265914</c:v>
                </c:pt>
                <c:pt idx="212">
                  <c:v>-0.95350831542677172</c:v>
                </c:pt>
                <c:pt idx="213">
                  <c:v>-0.942757560702432</c:v>
                </c:pt>
                <c:pt idx="214">
                  <c:v>-0.93211899736386594</c:v>
                </c:pt>
                <c:pt idx="215">
                  <c:v>-0.92159156626728456</c:v>
                </c:pt>
                <c:pt idx="216">
                  <c:v>-0.91117421550658151</c:v>
                </c:pt>
                <c:pt idx="217">
                  <c:v>-0.90086590050035631</c:v>
                </c:pt>
                <c:pt idx="218">
                  <c:v>-0.89066558407065854</c:v>
                </c:pt>
                <c:pt idx="219">
                  <c:v>-0.8805722365138493</c:v>
                </c:pt>
                <c:pt idx="220">
                  <c:v>-0.87058483566394707</c:v>
                </c:pt>
                <c:pt idx="221">
                  <c:v>-0.86070236694882318</c:v>
                </c:pt>
                <c:pt idx="222">
                  <c:v>-0.85092382343958461</c:v>
                </c:pt>
                <c:pt idx="223">
                  <c:v>-0.84124820589348515</c:v>
                </c:pt>
                <c:pt idx="224">
                  <c:v>-0.83167452279067022</c:v>
                </c:pt>
                <c:pt idx="225">
                  <c:v>-0.82220179036507413</c:v>
                </c:pt>
                <c:pt idx="226">
                  <c:v>-0.81282903262975481</c:v>
                </c:pt>
                <c:pt idx="227">
                  <c:v>-0.80355528139694798</c:v>
                </c:pt>
                <c:pt idx="228">
                  <c:v>-0.79437957629311495</c:v>
                </c:pt>
                <c:pt idx="229">
                  <c:v>-0.7853009647692395</c:v>
                </c:pt>
                <c:pt idx="230">
                  <c:v>-0.77631850210662567</c:v>
                </c:pt>
                <c:pt idx="231">
                  <c:v>-0.76743125141842994</c:v>
                </c:pt>
                <c:pt idx="232">
                  <c:v>-0.7586382836471629</c:v>
                </c:pt>
                <c:pt idx="233">
                  <c:v>-0.74993867755837318</c:v>
                </c:pt>
                <c:pt idx="234">
                  <c:v>-0.74133151973073019</c:v>
                </c:pt>
                <c:pt idx="235">
                  <c:v>-0.73281590454269951</c:v>
                </c:pt>
                <c:pt idx="236">
                  <c:v>-0.72439093415601108</c:v>
                </c:pt>
                <c:pt idx="237">
                  <c:v>-0.71605571849609928</c:v>
                </c:pt>
                <c:pt idx="238">
                  <c:v>-0.70780937522969478</c:v>
                </c:pt>
                <c:pt idx="239">
                  <c:v>-0.69965102973973536</c:v>
                </c:pt>
                <c:pt idx="240">
                  <c:v>-0.6915798150977609</c:v>
                </c:pt>
                <c:pt idx="241">
                  <c:v>-0.68359487203394143</c:v>
                </c:pt>
                <c:pt idx="242">
                  <c:v>-0.6756953489048938</c:v>
                </c:pt>
                <c:pt idx="243">
                  <c:v>-0.66788040165942275</c:v>
                </c:pt>
                <c:pt idx="244">
                  <c:v>-0.66014919380232462</c:v>
                </c:pt>
                <c:pt idx="245">
                  <c:v>-0.65250089635638153</c:v>
                </c:pt>
                <c:pt idx="246">
                  <c:v>-0.64493468782267227</c:v>
                </c:pt>
                <c:pt idx="247">
                  <c:v>-0.63744975413931415</c:v>
                </c:pt>
                <c:pt idx="248">
                  <c:v>-0.63004528863875076</c:v>
                </c:pt>
                <c:pt idx="249">
                  <c:v>-0.62272049200369306</c:v>
                </c:pt>
                <c:pt idx="250">
                  <c:v>-0.61547457222181645</c:v>
                </c:pt>
                <c:pt idx="251">
                  <c:v>-0.60830674453930955</c:v>
                </c:pt>
                <c:pt idx="252">
                  <c:v>-0.60121623141336944</c:v>
                </c:pt>
                <c:pt idx="253">
                  <c:v>-0.59420226246373475</c:v>
                </c:pt>
                <c:pt idx="254">
                  <c:v>-0.58726407442333406</c:v>
                </c:pt>
                <c:pt idx="255">
                  <c:v>-0.58040091108813763</c:v>
                </c:pt>
                <c:pt idx="256">
                  <c:v>-0.57361202326628391</c:v>
                </c:pt>
                <c:pt idx="257">
                  <c:v>-0.56689666872655842</c:v>
                </c:pt>
                <c:pt idx="258">
                  <c:v>-0.56025411214628518</c:v>
                </c:pt>
                <c:pt idx="259">
                  <c:v>-0.5536836250587075</c:v>
                </c:pt>
                <c:pt idx="260">
                  <c:v>-0.54718448579992818</c:v>
                </c:pt>
                <c:pt idx="261">
                  <c:v>-0.54075597945540976</c:v>
                </c:pt>
                <c:pt idx="262">
                  <c:v>-0.53439739780620232</c:v>
                </c:pt>
                <c:pt idx="263">
                  <c:v>-0.52810803927483541</c:v>
                </c:pt>
                <c:pt idx="264">
                  <c:v>-0.52188720887101081</c:v>
                </c:pt>
                <c:pt idx="265">
                  <c:v>-0.51573421813706444</c:v>
                </c:pt>
                <c:pt idx="266">
                  <c:v>-0.5096483850933432</c:v>
                </c:pt>
                <c:pt idx="267">
                  <c:v>-0.50362903418344029</c:v>
                </c:pt>
                <c:pt idx="268">
                  <c:v>-0.49767549621940166</c:v>
                </c:pt>
                <c:pt idx="269">
                  <c:v>-0.49178710832687345</c:v>
                </c:pt>
                <c:pt idx="270">
                  <c:v>-0.48596321389031566</c:v>
                </c:pt>
                <c:pt idx="271">
                  <c:v>-0.48020316249822553</c:v>
                </c:pt>
                <c:pt idx="272">
                  <c:v>-0.4745063098884717</c:v>
                </c:pt>
                <c:pt idx="273">
                  <c:v>-0.46887201789369959</c:v>
                </c:pt>
                <c:pt idx="274">
                  <c:v>-0.46329965438692722</c:v>
                </c:pt>
                <c:pt idx="275">
                  <c:v>-0.45778859322726734</c:v>
                </c:pt>
                <c:pt idx="276">
                  <c:v>-0.45233821420586812</c:v>
                </c:pt>
                <c:pt idx="277">
                  <c:v>-0.44694790299202802</c:v>
                </c:pt>
                <c:pt idx="278">
                  <c:v>-0.44161705107959881</c:v>
                </c:pt>
                <c:pt idx="279">
                  <c:v>-0.43634505573359827</c:v>
                </c:pt>
                <c:pt idx="280">
                  <c:v>-0.43113131993713349</c:v>
                </c:pt>
                <c:pt idx="281">
                  <c:v>-0.42597525233856903</c:v>
                </c:pt>
                <c:pt idx="282">
                  <c:v>-0.42087626719905574</c:v>
                </c:pt>
                <c:pt idx="283">
                  <c:v>-0.41583378434035395</c:v>
                </c:pt>
                <c:pt idx="284">
                  <c:v>-0.41084722909298316</c:v>
                </c:pt>
                <c:pt idx="285">
                  <c:v>-0.40591603224474776</c:v>
                </c:pt>
                <c:pt idx="286">
                  <c:v>-0.40103962998959319</c:v>
                </c:pt>
                <c:pt idx="287">
                  <c:v>-0.39621746387687617</c:v>
                </c:pt>
                <c:pt idx="288">
                  <c:v>-0.39144898076096329</c:v>
                </c:pt>
                <c:pt idx="289">
                  <c:v>-0.38673363275126205</c:v>
                </c:pt>
                <c:pt idx="290">
                  <c:v>-0.38207087716261978</c:v>
                </c:pt>
                <c:pt idx="291">
                  <c:v>-0.3774601764661632</c:v>
                </c:pt>
                <c:pt idx="292">
                  <c:v>-0.37290099824050693</c:v>
                </c:pt>
                <c:pt idx="293">
                  <c:v>-0.3683928151234121</c:v>
                </c:pt>
                <c:pt idx="294">
                  <c:v>-0.36393510476384366</c:v>
                </c:pt>
                <c:pt idx="295">
                  <c:v>-0.3595273497744863</c:v>
                </c:pt>
                <c:pt idx="296">
                  <c:v>-0.3551690376846493</c:v>
                </c:pt>
                <c:pt idx="297">
                  <c:v>-0.35085966089363757</c:v>
                </c:pt>
                <c:pt idx="298">
                  <c:v>-0.34659871662453523</c:v>
                </c:pt>
                <c:pt idx="299">
                  <c:v>-0.34238570687845821</c:v>
                </c:pt>
                <c:pt idx="300">
                  <c:v>-0.33822013838920684</c:v>
                </c:pt>
                <c:pt idx="301">
                  <c:v>-0.33410152257839087</c:v>
                </c:pt>
                <c:pt idx="302">
                  <c:v>-0.33002937551097156</c:v>
                </c:pt>
                <c:pt idx="303">
                  <c:v>-0.32600321785127839</c:v>
                </c:pt>
                <c:pt idx="304">
                  <c:v>-0.32202257481942576</c:v>
                </c:pt>
                <c:pt idx="305">
                  <c:v>-0.31808697614820269</c:v>
                </c:pt>
                <c:pt idx="306">
                  <c:v>-0.31419595604037948</c:v>
                </c:pt>
                <c:pt idx="307">
                  <c:v>-0.31034905312648386</c:v>
                </c:pt>
                <c:pt idx="308">
                  <c:v>-0.30654581042297607</c:v>
                </c:pt>
                <c:pt idx="309">
                  <c:v>-0.30278577529088624</c:v>
                </c:pt>
                <c:pt idx="310">
                  <c:v>-0.29906849939487795</c:v>
                </c:pt>
                <c:pt idx="311">
                  <c:v>-0.29539353866274021</c:v>
                </c:pt>
                <c:pt idx="312">
                  <c:v>-0.29176045324531147</c:v>
                </c:pt>
                <c:pt idx="313">
                  <c:v>-0.28816880747682749</c:v>
                </c:pt>
                <c:pt idx="314">
                  <c:v>-0.28461816983569355</c:v>
                </c:pt>
                <c:pt idx="315">
                  <c:v>-0.28110811290567606</c:v>
                </c:pt>
                <c:pt idx="316">
                  <c:v>-0.27763821333751004</c:v>
                </c:pt>
                <c:pt idx="317">
                  <c:v>-0.27420805181092173</c:v>
                </c:pt>
                <c:pt idx="318">
                  <c:v>-0.27081721299705808</c:v>
                </c:pt>
                <c:pt idx="319">
                  <c:v>-0.2674652855213257</c:v>
                </c:pt>
                <c:pt idx="320">
                  <c:v>-0.2641518619266281</c:v>
                </c:pt>
                <c:pt idx="321">
                  <c:v>-0.2608765386370045</c:v>
                </c:pt>
                <c:pt idx="322">
                  <c:v>-0.25763891592166044</c:v>
                </c:pt>
                <c:pt idx="323">
                  <c:v>-0.25443859785939055</c:v>
                </c:pt>
                <c:pt idx="324">
                  <c:v>-0.2512751923033848</c:v>
                </c:pt>
                <c:pt idx="325">
                  <c:v>-0.24814831084641933</c:v>
                </c:pt>
                <c:pt idx="326">
                  <c:v>-0.24505756878642221</c:v>
                </c:pt>
                <c:pt idx="327">
                  <c:v>-0.24200258509241379</c:v>
                </c:pt>
                <c:pt idx="328">
                  <c:v>-0.23898298237081481</c:v>
                </c:pt>
                <c:pt idx="329">
                  <c:v>-0.23599838683211977</c:v>
                </c:pt>
                <c:pt idx="330">
                  <c:v>-0.23304842825792857</c:v>
                </c:pt>
                <c:pt idx="331">
                  <c:v>-0.23013273996833541</c:v>
                </c:pt>
                <c:pt idx="332">
                  <c:v>-0.22725095878966634</c:v>
                </c:pt>
                <c:pt idx="333">
                  <c:v>-0.2244027250225655</c:v>
                </c:pt>
                <c:pt idx="334">
                  <c:v>-0.22158768241042051</c:v>
                </c:pt>
                <c:pt idx="335">
                  <c:v>-0.21880547810812787</c:v>
                </c:pt>
                <c:pt idx="336">
                  <c:v>-0.21605576265118875</c:v>
                </c:pt>
                <c:pt idx="337">
                  <c:v>-0.2133381899251352</c:v>
                </c:pt>
                <c:pt idx="338">
                  <c:v>-0.21065241713527821</c:v>
                </c:pt>
                <c:pt idx="339">
                  <c:v>-0.20799810477677655</c:v>
                </c:pt>
                <c:pt idx="340">
                  <c:v>-0.20537491660502047</c:v>
                </c:pt>
                <c:pt idx="341">
                  <c:v>-0.20278251960632437</c:v>
                </c:pt>
                <c:pt idx="342">
                  <c:v>-0.20022058396892817</c:v>
                </c:pt>
                <c:pt idx="343">
                  <c:v>-0.19768878305429741</c:v>
                </c:pt>
                <c:pt idx="344">
                  <c:v>-0.19518679336872397</c:v>
                </c:pt>
                <c:pt idx="345">
                  <c:v>-0.19271429453521702</c:v>
                </c:pt>
                <c:pt idx="346">
                  <c:v>-0.19027096926568493</c:v>
                </c:pt>
                <c:pt idx="347">
                  <c:v>-0.18785650333340084</c:v>
                </c:pt>
                <c:pt idx="348">
                  <c:v>-0.18547058554574938</c:v>
                </c:pt>
                <c:pt idx="349">
                  <c:v>-0.18311290771724903</c:v>
                </c:pt>
                <c:pt idx="350">
                  <c:v>-0.18078316464284774</c:v>
                </c:pt>
                <c:pt idx="351">
                  <c:v>-0.17848105407148607</c:v>
                </c:pt>
                <c:pt idx="352">
                  <c:v>-0.17620627667992533</c:v>
                </c:pt>
                <c:pt idx="353">
                  <c:v>-0.17395853604683537</c:v>
                </c:pt>
                <c:pt idx="354">
                  <c:v>-0.17173753862714017</c:v>
                </c:pt>
                <c:pt idx="355">
                  <c:v>-0.1695429937266143</c:v>
                </c:pt>
                <c:pt idx="356">
                  <c:v>-0.16737461347673047</c:v>
                </c:pt>
                <c:pt idx="357">
                  <c:v>-0.16523211280975034</c:v>
                </c:pt>
                <c:pt idx="358">
                  <c:v>-0.16311520943405866</c:v>
                </c:pt>
                <c:pt idx="359">
                  <c:v>-0.16102362380973384</c:v>
                </c:pt>
                <c:pt idx="360">
                  <c:v>-0.15895707912435442</c:v>
                </c:pt>
                <c:pt idx="361">
                  <c:v>-0.15691530126903502</c:v>
                </c:pt>
                <c:pt idx="362">
                  <c:v>-0.15489801881469145</c:v>
                </c:pt>
                <c:pt idx="363">
                  <c:v>-0.15290496298852835</c:v>
                </c:pt>
                <c:pt idx="364">
                  <c:v>-0.15093586765074873</c:v>
                </c:pt>
                <c:pt idx="365">
                  <c:v>-0.14899046927148091</c:v>
                </c:pt>
                <c:pt idx="366">
                  <c:v>-0.14706850690791928</c:v>
                </c:pt>
                <c:pt idx="367">
                  <c:v>-0.14516972218167723</c:v>
                </c:pt>
                <c:pt idx="368">
                  <c:v>-0.14329385925634691</c:v>
                </c:pt>
                <c:pt idx="369">
                  <c:v>-0.1414406648152656</c:v>
                </c:pt>
                <c:pt idx="370">
                  <c:v>-0.13960988803948282</c:v>
                </c:pt>
                <c:pt idx="371">
                  <c:v>-0.13780128058592764</c:v>
                </c:pt>
                <c:pt idx="372">
                  <c:v>-0.13601459656577142</c:v>
                </c:pt>
                <c:pt idx="373">
                  <c:v>-0.13424959252298529</c:v>
                </c:pt>
                <c:pt idx="374">
                  <c:v>-0.13250602741308679</c:v>
                </c:pt>
                <c:pt idx="375">
                  <c:v>-0.13078366258207622</c:v>
                </c:pt>
                <c:pt idx="376">
                  <c:v>-0.1290822617455569</c:v>
                </c:pt>
                <c:pt idx="377">
                  <c:v>-0.12740159096803957</c:v>
                </c:pt>
                <c:pt idx="378">
                  <c:v>-0.12574141864242591</c:v>
                </c:pt>
                <c:pt idx="379">
                  <c:v>-0.12410151546967087</c:v>
                </c:pt>
                <c:pt idx="380">
                  <c:v>-0.12248165443861943</c:v>
                </c:pt>
                <c:pt idx="381">
                  <c:v>-0.12088161080601705</c:v>
                </c:pt>
                <c:pt idx="382">
                  <c:v>-0.11930116207669011</c:v>
                </c:pt>
                <c:pt idx="383">
                  <c:v>-0.11774008798389553</c:v>
                </c:pt>
                <c:pt idx="384">
                  <c:v>-0.11619817046983524</c:v>
                </c:pt>
                <c:pt idx="385">
                  <c:v>-0.11467519366633602</c:v>
                </c:pt>
                <c:pt idx="386">
                  <c:v>-0.11317094387568968</c:v>
                </c:pt>
                <c:pt idx="387">
                  <c:v>-0.11168520955165423</c:v>
                </c:pt>
                <c:pt idx="388">
                  <c:v>-0.11021778128061141</c:v>
                </c:pt>
                <c:pt idx="389">
                  <c:v>-0.10876845176288073</c:v>
                </c:pt>
                <c:pt idx="390">
                  <c:v>-0.1073370157941871</c:v>
                </c:pt>
                <c:pt idx="391">
                  <c:v>-0.10592327024727932</c:v>
                </c:pt>
                <c:pt idx="392">
                  <c:v>-0.10452701405369984</c:v>
                </c:pt>
                <c:pt idx="393">
                  <c:v>-0.10314804818570093</c:v>
                </c:pt>
                <c:pt idx="394">
                  <c:v>-0.10178617563830872</c:v>
                </c:pt>
                <c:pt idx="395">
                  <c:v>-0.10044120141153026</c:v>
                </c:pt>
                <c:pt idx="396">
                  <c:v>-9.9112932492704559E-2</c:v>
                </c:pt>
                <c:pt idx="397">
                  <c:v>-9.7801177838993614E-2</c:v>
                </c:pt>
                <c:pt idx="398">
                  <c:v>-9.6505748360014063E-2</c:v>
                </c:pt>
                <c:pt idx="399">
                  <c:v>-9.5226456900605536E-2</c:v>
                </c:pt>
                <c:pt idx="400">
                  <c:v>-9.3963118223736417E-2</c:v>
                </c:pt>
                <c:pt idx="401">
                  <c:v>-9.2715548993543395E-2</c:v>
                </c:pt>
                <c:pt idx="402">
                  <c:v>-9.1483567758505177E-2</c:v>
                </c:pt>
                <c:pt idx="403">
                  <c:v>-9.0266994934747283E-2</c:v>
                </c:pt>
                <c:pt idx="404">
                  <c:v>-8.906565278947802E-2</c:v>
                </c:pt>
                <c:pt idx="405">
                  <c:v>-8.7879365424552672E-2</c:v>
                </c:pt>
                <c:pt idx="406">
                  <c:v>-8.670795876016614E-2</c:v>
                </c:pt>
                <c:pt idx="407">
                  <c:v>-8.5551260518671304E-2</c:v>
                </c:pt>
                <c:pt idx="408">
                  <c:v>-8.4409100208522908E-2</c:v>
                </c:pt>
                <c:pt idx="409">
                  <c:v>-8.3281309108344845E-2</c:v>
                </c:pt>
                <c:pt idx="410">
                  <c:v>-8.2167720251120471E-2</c:v>
                </c:pt>
                <c:pt idx="411">
                  <c:v>-8.1068168408503505E-2</c:v>
                </c:pt>
                <c:pt idx="412">
                  <c:v>-7.9982490075250115E-2</c:v>
                </c:pt>
                <c:pt idx="413">
                  <c:v>-7.8910523453769046E-2</c:v>
                </c:pt>
                <c:pt idx="414">
                  <c:v>-7.7852108438790119E-2</c:v>
                </c:pt>
                <c:pt idx="415">
                  <c:v>-7.6807086602149674E-2</c:v>
                </c:pt>
                <c:pt idx="416">
                  <c:v>-7.5775301177691101E-2</c:v>
                </c:pt>
                <c:pt idx="417">
                  <c:v>-7.4756597046280793E-2</c:v>
                </c:pt>
                <c:pt idx="418">
                  <c:v>-7.3750820720936944E-2</c:v>
                </c:pt>
                <c:pt idx="419">
                  <c:v>-7.2757820332071677E-2</c:v>
                </c:pt>
                <c:pt idx="420">
                  <c:v>-7.177744561284416E-2</c:v>
                </c:pt>
                <c:pt idx="421">
                  <c:v>-7.0809547884625054E-2</c:v>
                </c:pt>
                <c:pt idx="422">
                  <c:v>-6.9853980042569902E-2</c:v>
                </c:pt>
                <c:pt idx="423">
                  <c:v>-6.8910596541302147E-2</c:v>
                </c:pt>
                <c:pt idx="424">
                  <c:v>-6.7979253380703403E-2</c:v>
                </c:pt>
                <c:pt idx="425">
                  <c:v>-6.7059808091811182E-2</c:v>
                </c:pt>
                <c:pt idx="426">
                  <c:v>-6.6152119722822353E-2</c:v>
                </c:pt>
                <c:pt idx="427">
                  <c:v>-6.5256048825202542E-2</c:v>
                </c:pt>
                <c:pt idx="428">
                  <c:v>-6.4371457439899193E-2</c:v>
                </c:pt>
                <c:pt idx="429">
                  <c:v>-6.3498209083659191E-2</c:v>
                </c:pt>
                <c:pt idx="430">
                  <c:v>-6.2636168735448514E-2</c:v>
                </c:pt>
                <c:pt idx="431">
                  <c:v>-6.1785202822974811E-2</c:v>
                </c:pt>
                <c:pt idx="432">
                  <c:v>-6.0945179209310495E-2</c:v>
                </c:pt>
                <c:pt idx="433">
                  <c:v>-6.0115967179617251E-2</c:v>
                </c:pt>
                <c:pt idx="434">
                  <c:v>-5.929743742796964E-2</c:v>
                </c:pt>
                <c:pt idx="435">
                  <c:v>-5.8489462044278497E-2</c:v>
                </c:pt>
                <c:pt idx="436">
                  <c:v>-5.7691914501312273E-2</c:v>
                </c:pt>
                <c:pt idx="437">
                  <c:v>-5.6904669641816494E-2</c:v>
                </c:pt>
                <c:pt idx="438">
                  <c:v>-5.6127603665729948E-2</c:v>
                </c:pt>
                <c:pt idx="439">
                  <c:v>-5.5360594117497497E-2</c:v>
                </c:pt>
                <c:pt idx="440">
                  <c:v>-5.4603519873478723E-2</c:v>
                </c:pt>
                <c:pt idx="441">
                  <c:v>-5.3856261129451251E-2</c:v>
                </c:pt>
                <c:pt idx="442">
                  <c:v>-5.3118699388209172E-2</c:v>
                </c:pt>
                <c:pt idx="443">
                  <c:v>-5.2390717447254535E-2</c:v>
                </c:pt>
                <c:pt idx="444">
                  <c:v>-5.1672199386582948E-2</c:v>
                </c:pt>
                <c:pt idx="445">
                  <c:v>-5.096303055656095E-2</c:v>
                </c:pt>
                <c:pt idx="446">
                  <c:v>-5.0263097565896177E-2</c:v>
                </c:pt>
                <c:pt idx="447">
                  <c:v>-4.9572288269698367E-2</c:v>
                </c:pt>
                <c:pt idx="448">
                  <c:v>-4.8890491757631799E-2</c:v>
                </c:pt>
                <c:pt idx="449">
                  <c:v>-4.8217598342157539E-2</c:v>
                </c:pt>
                <c:pt idx="450">
                  <c:v>-4.7553499546865871E-2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fit_2NN_FCC!$K$18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fit_2NN_FCC!$G$19:$G$469</c:f>
              <c:numCache>
                <c:formatCode>General</c:formatCode>
                <c:ptCount val="451"/>
                <c:pt idx="0">
                  <c:v>2.0104375528052829</c:v>
                </c:pt>
                <c:pt idx="1">
                  <c:v>2.0214413387715262</c:v>
                </c:pt>
                <c:pt idx="2">
                  <c:v>2.0324451247377695</c:v>
                </c:pt>
                <c:pt idx="3">
                  <c:v>2.0434489107040128</c:v>
                </c:pt>
                <c:pt idx="4">
                  <c:v>2.0544526966702565</c:v>
                </c:pt>
                <c:pt idx="5">
                  <c:v>2.0654564826364998</c:v>
                </c:pt>
                <c:pt idx="6">
                  <c:v>2.0764602686027431</c:v>
                </c:pt>
                <c:pt idx="7">
                  <c:v>2.0874640545689864</c:v>
                </c:pt>
                <c:pt idx="8">
                  <c:v>2.0984678405352297</c:v>
                </c:pt>
                <c:pt idx="9">
                  <c:v>2.1094716265014735</c:v>
                </c:pt>
                <c:pt idx="10">
                  <c:v>2.1204754124677168</c:v>
                </c:pt>
                <c:pt idx="11">
                  <c:v>2.1314791984339601</c:v>
                </c:pt>
                <c:pt idx="12">
                  <c:v>2.1424829844002033</c:v>
                </c:pt>
                <c:pt idx="13">
                  <c:v>2.1534867703664471</c:v>
                </c:pt>
                <c:pt idx="14">
                  <c:v>2.1644905563326899</c:v>
                </c:pt>
                <c:pt idx="15">
                  <c:v>2.1754943422989337</c:v>
                </c:pt>
                <c:pt idx="16">
                  <c:v>2.186498128265177</c:v>
                </c:pt>
                <c:pt idx="17">
                  <c:v>2.1975019142314207</c:v>
                </c:pt>
                <c:pt idx="18">
                  <c:v>2.208505700197664</c:v>
                </c:pt>
                <c:pt idx="19">
                  <c:v>2.2195094861639073</c:v>
                </c:pt>
                <c:pt idx="20">
                  <c:v>2.2305132721301506</c:v>
                </c:pt>
                <c:pt idx="21">
                  <c:v>2.2415170580963939</c:v>
                </c:pt>
                <c:pt idx="22">
                  <c:v>2.2525208440626372</c:v>
                </c:pt>
                <c:pt idx="23">
                  <c:v>2.2635246300288809</c:v>
                </c:pt>
                <c:pt idx="24">
                  <c:v>2.2745284159951242</c:v>
                </c:pt>
                <c:pt idx="25">
                  <c:v>2.2855322019613675</c:v>
                </c:pt>
                <c:pt idx="26">
                  <c:v>2.2965359879276113</c:v>
                </c:pt>
                <c:pt idx="27">
                  <c:v>2.3075397738938541</c:v>
                </c:pt>
                <c:pt idx="28">
                  <c:v>2.3185435598600979</c:v>
                </c:pt>
                <c:pt idx="29">
                  <c:v>2.329547345826342</c:v>
                </c:pt>
                <c:pt idx="30">
                  <c:v>2.3405511317925853</c:v>
                </c:pt>
                <c:pt idx="31">
                  <c:v>2.3515549177588286</c:v>
                </c:pt>
                <c:pt idx="32">
                  <c:v>2.3625587037250719</c:v>
                </c:pt>
                <c:pt idx="33">
                  <c:v>2.3735624896913152</c:v>
                </c:pt>
                <c:pt idx="34">
                  <c:v>2.384566275657559</c:v>
                </c:pt>
                <c:pt idx="35">
                  <c:v>2.3955700616238023</c:v>
                </c:pt>
                <c:pt idx="36">
                  <c:v>2.4065738475900456</c:v>
                </c:pt>
                <c:pt idx="37">
                  <c:v>2.4175776335562889</c:v>
                </c:pt>
                <c:pt idx="38">
                  <c:v>2.4285814195225326</c:v>
                </c:pt>
                <c:pt idx="39">
                  <c:v>2.4395852054887759</c:v>
                </c:pt>
                <c:pt idx="40">
                  <c:v>2.4505889914550192</c:v>
                </c:pt>
                <c:pt idx="41">
                  <c:v>2.4615927774212625</c:v>
                </c:pt>
                <c:pt idx="42">
                  <c:v>2.4725965633875062</c:v>
                </c:pt>
                <c:pt idx="43">
                  <c:v>2.4836003493537495</c:v>
                </c:pt>
                <c:pt idx="44">
                  <c:v>2.4946041353199928</c:v>
                </c:pt>
                <c:pt idx="45">
                  <c:v>2.5056079212862361</c:v>
                </c:pt>
                <c:pt idx="46">
                  <c:v>2.5166117072524794</c:v>
                </c:pt>
                <c:pt idx="47">
                  <c:v>2.5276154932187227</c:v>
                </c:pt>
                <c:pt idx="48">
                  <c:v>2.5386192791849664</c:v>
                </c:pt>
                <c:pt idx="49">
                  <c:v>2.5496230651512097</c:v>
                </c:pt>
                <c:pt idx="50">
                  <c:v>2.5606268511174526</c:v>
                </c:pt>
                <c:pt idx="51">
                  <c:v>2.5716306370836959</c:v>
                </c:pt>
                <c:pt idx="52">
                  <c:v>2.5826344230499396</c:v>
                </c:pt>
                <c:pt idx="53">
                  <c:v>2.5936382090161829</c:v>
                </c:pt>
                <c:pt idx="54">
                  <c:v>2.6046419949824267</c:v>
                </c:pt>
                <c:pt idx="55">
                  <c:v>2.6156457809486695</c:v>
                </c:pt>
                <c:pt idx="56">
                  <c:v>2.6266495669149128</c:v>
                </c:pt>
                <c:pt idx="57">
                  <c:v>2.6376533528811561</c:v>
                </c:pt>
                <c:pt idx="58">
                  <c:v>2.6486571388473998</c:v>
                </c:pt>
                <c:pt idx="59">
                  <c:v>2.6596609248136431</c:v>
                </c:pt>
                <c:pt idx="60">
                  <c:v>2.6706647107798869</c:v>
                </c:pt>
                <c:pt idx="61">
                  <c:v>2.6816684967461302</c:v>
                </c:pt>
                <c:pt idx="62">
                  <c:v>2.6926722827123735</c:v>
                </c:pt>
                <c:pt idx="63">
                  <c:v>2.7036760686786163</c:v>
                </c:pt>
                <c:pt idx="64">
                  <c:v>2.7146798546448601</c:v>
                </c:pt>
                <c:pt idx="65">
                  <c:v>2.7256836406111034</c:v>
                </c:pt>
                <c:pt idx="66">
                  <c:v>2.7366874265773471</c:v>
                </c:pt>
                <c:pt idx="67">
                  <c:v>2.7476912125435904</c:v>
                </c:pt>
                <c:pt idx="68">
                  <c:v>2.7586949985098337</c:v>
                </c:pt>
                <c:pt idx="69">
                  <c:v>2.7696987844760774</c:v>
                </c:pt>
                <c:pt idx="70">
                  <c:v>2.7807025704423207</c:v>
                </c:pt>
                <c:pt idx="71">
                  <c:v>2.791706356408564</c:v>
                </c:pt>
                <c:pt idx="72">
                  <c:v>2.8027101423748073</c:v>
                </c:pt>
                <c:pt idx="73">
                  <c:v>2.8137139283410506</c:v>
                </c:pt>
                <c:pt idx="74">
                  <c:v>2.8247177143072939</c:v>
                </c:pt>
                <c:pt idx="75">
                  <c:v>2.8357215002735376</c:v>
                </c:pt>
                <c:pt idx="76">
                  <c:v>2.8467252862397809</c:v>
                </c:pt>
                <c:pt idx="77">
                  <c:v>2.8577290722060242</c:v>
                </c:pt>
                <c:pt idx="78">
                  <c:v>2.868732858172268</c:v>
                </c:pt>
                <c:pt idx="79">
                  <c:v>2.8797366441385108</c:v>
                </c:pt>
                <c:pt idx="80">
                  <c:v>2.8907404301047541</c:v>
                </c:pt>
                <c:pt idx="81">
                  <c:v>2.9017442160709979</c:v>
                </c:pt>
                <c:pt idx="82">
                  <c:v>2.9127480020372412</c:v>
                </c:pt>
                <c:pt idx="83">
                  <c:v>2.9237517880034845</c:v>
                </c:pt>
                <c:pt idx="84">
                  <c:v>2.9347555739697282</c:v>
                </c:pt>
                <c:pt idx="85">
                  <c:v>2.9457593599359715</c:v>
                </c:pt>
                <c:pt idx="86">
                  <c:v>2.9567631459022152</c:v>
                </c:pt>
                <c:pt idx="87">
                  <c:v>2.9677669318684585</c:v>
                </c:pt>
                <c:pt idx="88">
                  <c:v>2.9787707178347018</c:v>
                </c:pt>
                <c:pt idx="89">
                  <c:v>2.9897745038009447</c:v>
                </c:pt>
                <c:pt idx="90">
                  <c:v>3.0007782897671884</c:v>
                </c:pt>
                <c:pt idx="91">
                  <c:v>3.0117820757334317</c:v>
                </c:pt>
                <c:pt idx="92">
                  <c:v>3.0227858616996754</c:v>
                </c:pt>
                <c:pt idx="93">
                  <c:v>3.0337896476659187</c:v>
                </c:pt>
                <c:pt idx="94">
                  <c:v>3.044793433632162</c:v>
                </c:pt>
                <c:pt idx="95">
                  <c:v>3.0557972195984058</c:v>
                </c:pt>
                <c:pt idx="96">
                  <c:v>3.0668010055646491</c:v>
                </c:pt>
                <c:pt idx="97">
                  <c:v>3.0778047915308919</c:v>
                </c:pt>
                <c:pt idx="98">
                  <c:v>3.0888085774971357</c:v>
                </c:pt>
                <c:pt idx="99">
                  <c:v>3.099812363463379</c:v>
                </c:pt>
                <c:pt idx="100">
                  <c:v>3.1108161494296223</c:v>
                </c:pt>
                <c:pt idx="101">
                  <c:v>3.121819935395866</c:v>
                </c:pt>
                <c:pt idx="102">
                  <c:v>3.1328237213621093</c:v>
                </c:pt>
                <c:pt idx="103">
                  <c:v>3.1438275073283526</c:v>
                </c:pt>
                <c:pt idx="104">
                  <c:v>3.1548312932945963</c:v>
                </c:pt>
                <c:pt idx="105">
                  <c:v>3.1658350792608396</c:v>
                </c:pt>
                <c:pt idx="106">
                  <c:v>3.1768388652270834</c:v>
                </c:pt>
                <c:pt idx="107">
                  <c:v>3.1878426511933262</c:v>
                </c:pt>
                <c:pt idx="108">
                  <c:v>3.1988464371595695</c:v>
                </c:pt>
                <c:pt idx="109">
                  <c:v>3.2098502231258128</c:v>
                </c:pt>
                <c:pt idx="110">
                  <c:v>3.2208540090920565</c:v>
                </c:pt>
                <c:pt idx="111">
                  <c:v>3.2318577950582998</c:v>
                </c:pt>
                <c:pt idx="112">
                  <c:v>3.2428615810245436</c:v>
                </c:pt>
                <c:pt idx="113">
                  <c:v>3.2538653669907864</c:v>
                </c:pt>
                <c:pt idx="114">
                  <c:v>3.2648691529570297</c:v>
                </c:pt>
                <c:pt idx="115">
                  <c:v>3.275872938923273</c:v>
                </c:pt>
                <c:pt idx="116">
                  <c:v>3.2868767248895168</c:v>
                </c:pt>
                <c:pt idx="117">
                  <c:v>3.2978805108557601</c:v>
                </c:pt>
                <c:pt idx="118">
                  <c:v>3.3088842968220038</c:v>
                </c:pt>
                <c:pt idx="119">
                  <c:v>3.3198880827882471</c:v>
                </c:pt>
                <c:pt idx="120">
                  <c:v>3.3308918687544904</c:v>
                </c:pt>
                <c:pt idx="121">
                  <c:v>3.3418956547207341</c:v>
                </c:pt>
                <c:pt idx="122">
                  <c:v>3.3528994406869774</c:v>
                </c:pt>
                <c:pt idx="123">
                  <c:v>3.3639032266532203</c:v>
                </c:pt>
                <c:pt idx="124">
                  <c:v>3.374907012619464</c:v>
                </c:pt>
                <c:pt idx="125">
                  <c:v>3.3859107985857073</c:v>
                </c:pt>
                <c:pt idx="126">
                  <c:v>3.3969145845519506</c:v>
                </c:pt>
                <c:pt idx="127">
                  <c:v>3.4079183705181944</c:v>
                </c:pt>
                <c:pt idx="128">
                  <c:v>3.4189221564844376</c:v>
                </c:pt>
                <c:pt idx="129">
                  <c:v>3.4299259424506809</c:v>
                </c:pt>
                <c:pt idx="130">
                  <c:v>3.4409297284169242</c:v>
                </c:pt>
                <c:pt idx="131">
                  <c:v>3.4519335143831675</c:v>
                </c:pt>
                <c:pt idx="132">
                  <c:v>3.4629373003494108</c:v>
                </c:pt>
                <c:pt idx="133">
                  <c:v>3.4739410863156546</c:v>
                </c:pt>
                <c:pt idx="134">
                  <c:v>3.4849448722818979</c:v>
                </c:pt>
                <c:pt idx="135">
                  <c:v>3.4959486582481412</c:v>
                </c:pt>
                <c:pt idx="136">
                  <c:v>3.5069524442143849</c:v>
                </c:pt>
                <c:pt idx="137">
                  <c:v>3.5179562301806282</c:v>
                </c:pt>
                <c:pt idx="138">
                  <c:v>3.5289600161468719</c:v>
                </c:pt>
                <c:pt idx="139">
                  <c:v>3.5399638021131152</c:v>
                </c:pt>
                <c:pt idx="140">
                  <c:v>3.5509675880793581</c:v>
                </c:pt>
                <c:pt idx="141">
                  <c:v>3.5619713740456014</c:v>
                </c:pt>
                <c:pt idx="142">
                  <c:v>3.5729751600118451</c:v>
                </c:pt>
                <c:pt idx="143">
                  <c:v>3.5839789459780884</c:v>
                </c:pt>
                <c:pt idx="144">
                  <c:v>3.5949827319443322</c:v>
                </c:pt>
                <c:pt idx="145">
                  <c:v>3.6059865179105755</c:v>
                </c:pt>
                <c:pt idx="146">
                  <c:v>3.6169903038768183</c:v>
                </c:pt>
                <c:pt idx="147">
                  <c:v>3.6279940898430616</c:v>
                </c:pt>
                <c:pt idx="148">
                  <c:v>3.6389978758093053</c:v>
                </c:pt>
                <c:pt idx="149">
                  <c:v>3.6500016617755486</c:v>
                </c:pt>
                <c:pt idx="150">
                  <c:v>3.6610054477417924</c:v>
                </c:pt>
                <c:pt idx="151">
                  <c:v>3.6720092337080357</c:v>
                </c:pt>
                <c:pt idx="152">
                  <c:v>3.683013019674279</c:v>
                </c:pt>
                <c:pt idx="153">
                  <c:v>3.6940168056405227</c:v>
                </c:pt>
                <c:pt idx="154">
                  <c:v>3.705020591606766</c:v>
                </c:pt>
                <c:pt idx="155">
                  <c:v>3.7160243775730093</c:v>
                </c:pt>
                <c:pt idx="156">
                  <c:v>3.727028163539253</c:v>
                </c:pt>
                <c:pt idx="157">
                  <c:v>3.7380319495054963</c:v>
                </c:pt>
                <c:pt idx="158">
                  <c:v>3.7490357354717392</c:v>
                </c:pt>
                <c:pt idx="159">
                  <c:v>3.7600395214379829</c:v>
                </c:pt>
                <c:pt idx="160">
                  <c:v>3.7710433074042262</c:v>
                </c:pt>
                <c:pt idx="161">
                  <c:v>3.7820470933704695</c:v>
                </c:pt>
                <c:pt idx="162">
                  <c:v>3.7930508793367133</c:v>
                </c:pt>
                <c:pt idx="163">
                  <c:v>3.8040546653029561</c:v>
                </c:pt>
                <c:pt idx="164">
                  <c:v>3.8150584512691994</c:v>
                </c:pt>
                <c:pt idx="165">
                  <c:v>3.8260622372354431</c:v>
                </c:pt>
                <c:pt idx="166">
                  <c:v>3.8370660232016864</c:v>
                </c:pt>
                <c:pt idx="167">
                  <c:v>3.8480698091679297</c:v>
                </c:pt>
                <c:pt idx="168">
                  <c:v>3.8590735951341735</c:v>
                </c:pt>
                <c:pt idx="169">
                  <c:v>3.8700773811004168</c:v>
                </c:pt>
                <c:pt idx="170">
                  <c:v>3.8810811670666605</c:v>
                </c:pt>
                <c:pt idx="171">
                  <c:v>3.8920849530329038</c:v>
                </c:pt>
                <c:pt idx="172">
                  <c:v>3.9030887389991471</c:v>
                </c:pt>
                <c:pt idx="173">
                  <c:v>3.9140925249653908</c:v>
                </c:pt>
                <c:pt idx="174">
                  <c:v>3.9250963109316341</c:v>
                </c:pt>
                <c:pt idx="175">
                  <c:v>3.936100096897877</c:v>
                </c:pt>
                <c:pt idx="176">
                  <c:v>3.9471038828641207</c:v>
                </c:pt>
                <c:pt idx="177">
                  <c:v>3.958107668830364</c:v>
                </c:pt>
                <c:pt idx="178">
                  <c:v>3.9691114547966073</c:v>
                </c:pt>
                <c:pt idx="179">
                  <c:v>3.9801152407628511</c:v>
                </c:pt>
                <c:pt idx="180">
                  <c:v>3.9911190267290939</c:v>
                </c:pt>
                <c:pt idx="181">
                  <c:v>4.0021228126953377</c:v>
                </c:pt>
                <c:pt idx="182">
                  <c:v>4.0131265986615805</c:v>
                </c:pt>
                <c:pt idx="183">
                  <c:v>4.0241303846278242</c:v>
                </c:pt>
                <c:pt idx="184">
                  <c:v>4.035134170594068</c:v>
                </c:pt>
                <c:pt idx="185">
                  <c:v>4.0461379565603108</c:v>
                </c:pt>
                <c:pt idx="186">
                  <c:v>4.0571417425265546</c:v>
                </c:pt>
                <c:pt idx="187">
                  <c:v>4.0681455284927983</c:v>
                </c:pt>
                <c:pt idx="188">
                  <c:v>4.0791493144590412</c:v>
                </c:pt>
                <c:pt idx="189">
                  <c:v>4.0901531004252849</c:v>
                </c:pt>
                <c:pt idx="190">
                  <c:v>4.1011568863915278</c:v>
                </c:pt>
                <c:pt idx="191">
                  <c:v>4.1121606723577715</c:v>
                </c:pt>
                <c:pt idx="192">
                  <c:v>4.1231644583240152</c:v>
                </c:pt>
                <c:pt idx="193">
                  <c:v>4.1341682442902581</c:v>
                </c:pt>
                <c:pt idx="194">
                  <c:v>4.1451720302565018</c:v>
                </c:pt>
                <c:pt idx="195">
                  <c:v>4.1561758162227447</c:v>
                </c:pt>
                <c:pt idx="196">
                  <c:v>4.1671796021889884</c:v>
                </c:pt>
                <c:pt idx="197">
                  <c:v>4.1781833881552313</c:v>
                </c:pt>
                <c:pt idx="198">
                  <c:v>4.189187174121475</c:v>
                </c:pt>
                <c:pt idx="199">
                  <c:v>4.2001909600877188</c:v>
                </c:pt>
                <c:pt idx="200">
                  <c:v>4.2111947460539616</c:v>
                </c:pt>
                <c:pt idx="201">
                  <c:v>4.2221985320202053</c:v>
                </c:pt>
                <c:pt idx="202">
                  <c:v>4.2332023179864491</c:v>
                </c:pt>
                <c:pt idx="203">
                  <c:v>4.2442061039526919</c:v>
                </c:pt>
                <c:pt idx="204">
                  <c:v>4.2552098899189357</c:v>
                </c:pt>
                <c:pt idx="205">
                  <c:v>4.2662136758851794</c:v>
                </c:pt>
                <c:pt idx="206">
                  <c:v>4.2772174618514232</c:v>
                </c:pt>
                <c:pt idx="207">
                  <c:v>4.288221247817666</c:v>
                </c:pt>
                <c:pt idx="208">
                  <c:v>4.2992250337839097</c:v>
                </c:pt>
                <c:pt idx="209">
                  <c:v>4.3102288197501535</c:v>
                </c:pt>
                <c:pt idx="210">
                  <c:v>4.3212326057163963</c:v>
                </c:pt>
                <c:pt idx="211">
                  <c:v>4.3322363916826392</c:v>
                </c:pt>
                <c:pt idx="212">
                  <c:v>4.3432401776488829</c:v>
                </c:pt>
                <c:pt idx="213">
                  <c:v>4.3542439636151258</c:v>
                </c:pt>
                <c:pt idx="214">
                  <c:v>4.3652477495813695</c:v>
                </c:pt>
                <c:pt idx="215">
                  <c:v>4.3762515355476124</c:v>
                </c:pt>
                <c:pt idx="216">
                  <c:v>4.3872553215138561</c:v>
                </c:pt>
                <c:pt idx="217">
                  <c:v>4.3982591074800998</c:v>
                </c:pt>
                <c:pt idx="218">
                  <c:v>4.4092628934463436</c:v>
                </c:pt>
                <c:pt idx="219">
                  <c:v>4.4202666794125864</c:v>
                </c:pt>
                <c:pt idx="220">
                  <c:v>4.4312704653788302</c:v>
                </c:pt>
                <c:pt idx="221">
                  <c:v>4.4422742513450739</c:v>
                </c:pt>
                <c:pt idx="222">
                  <c:v>4.4532780373113168</c:v>
                </c:pt>
                <c:pt idx="223">
                  <c:v>4.4642818232775605</c:v>
                </c:pt>
                <c:pt idx="224">
                  <c:v>4.4752856092438043</c:v>
                </c:pt>
                <c:pt idx="225">
                  <c:v>4.4862893952100471</c:v>
                </c:pt>
                <c:pt idx="226">
                  <c:v>4.49729318117629</c:v>
                </c:pt>
                <c:pt idx="227">
                  <c:v>4.5082969671425337</c:v>
                </c:pt>
                <c:pt idx="228">
                  <c:v>4.5193007531087774</c:v>
                </c:pt>
                <c:pt idx="229">
                  <c:v>4.5303045390750203</c:v>
                </c:pt>
                <c:pt idx="230">
                  <c:v>4.541308325041264</c:v>
                </c:pt>
                <c:pt idx="231">
                  <c:v>4.5523121110075069</c:v>
                </c:pt>
                <c:pt idx="232">
                  <c:v>4.5633158969737506</c:v>
                </c:pt>
                <c:pt idx="233">
                  <c:v>4.5743196829399944</c:v>
                </c:pt>
                <c:pt idx="234">
                  <c:v>4.5853234689062372</c:v>
                </c:pt>
                <c:pt idx="235">
                  <c:v>4.5963272548724809</c:v>
                </c:pt>
                <c:pt idx="236">
                  <c:v>4.6073310408387247</c:v>
                </c:pt>
                <c:pt idx="237">
                  <c:v>4.6183348268049675</c:v>
                </c:pt>
                <c:pt idx="238">
                  <c:v>4.6293386127712113</c:v>
                </c:pt>
                <c:pt idx="239">
                  <c:v>4.640342398737455</c:v>
                </c:pt>
                <c:pt idx="240">
                  <c:v>4.6513461847036979</c:v>
                </c:pt>
                <c:pt idx="241">
                  <c:v>4.6623499706699407</c:v>
                </c:pt>
                <c:pt idx="242">
                  <c:v>4.6733537566361845</c:v>
                </c:pt>
                <c:pt idx="243">
                  <c:v>4.6843575426024282</c:v>
                </c:pt>
                <c:pt idx="244">
                  <c:v>4.6953613285686719</c:v>
                </c:pt>
                <c:pt idx="245">
                  <c:v>4.7063651145349148</c:v>
                </c:pt>
                <c:pt idx="246">
                  <c:v>4.7173689005011576</c:v>
                </c:pt>
                <c:pt idx="247">
                  <c:v>4.7283726864674014</c:v>
                </c:pt>
                <c:pt idx="248">
                  <c:v>4.7393764724336451</c:v>
                </c:pt>
                <c:pt idx="249">
                  <c:v>4.750380258399888</c:v>
                </c:pt>
                <c:pt idx="250">
                  <c:v>4.7613840443661317</c:v>
                </c:pt>
                <c:pt idx="251">
                  <c:v>4.7723878303323755</c:v>
                </c:pt>
                <c:pt idx="252">
                  <c:v>4.7833916162986183</c:v>
                </c:pt>
                <c:pt idx="253">
                  <c:v>4.794395402264862</c:v>
                </c:pt>
                <c:pt idx="254">
                  <c:v>4.8053991882311058</c:v>
                </c:pt>
                <c:pt idx="255">
                  <c:v>4.8164029741973495</c:v>
                </c:pt>
                <c:pt idx="256">
                  <c:v>4.8274067601635924</c:v>
                </c:pt>
                <c:pt idx="257">
                  <c:v>4.8384105461298352</c:v>
                </c:pt>
                <c:pt idx="258">
                  <c:v>4.8494143320960799</c:v>
                </c:pt>
                <c:pt idx="259">
                  <c:v>4.8604181180623289</c:v>
                </c:pt>
                <c:pt idx="260">
                  <c:v>4.8714219040285665</c:v>
                </c:pt>
                <c:pt idx="261">
                  <c:v>4.8824256899948084</c:v>
                </c:pt>
                <c:pt idx="262">
                  <c:v>4.893429475961053</c:v>
                </c:pt>
                <c:pt idx="263">
                  <c:v>4.9044332619273012</c:v>
                </c:pt>
                <c:pt idx="264">
                  <c:v>4.9154370478935396</c:v>
                </c:pt>
                <c:pt idx="265">
                  <c:v>4.9264408338597825</c:v>
                </c:pt>
                <c:pt idx="266">
                  <c:v>4.9374446198260262</c:v>
                </c:pt>
                <c:pt idx="267">
                  <c:v>4.9484484057922753</c:v>
                </c:pt>
                <c:pt idx="268">
                  <c:v>4.9594521917585128</c:v>
                </c:pt>
                <c:pt idx="269">
                  <c:v>4.9704559777247566</c:v>
                </c:pt>
                <c:pt idx="270">
                  <c:v>4.9814597636910003</c:v>
                </c:pt>
                <c:pt idx="271">
                  <c:v>4.9924635496572485</c:v>
                </c:pt>
                <c:pt idx="272">
                  <c:v>5.0034673356234869</c:v>
                </c:pt>
                <c:pt idx="273">
                  <c:v>5.0144711215897306</c:v>
                </c:pt>
                <c:pt idx="274">
                  <c:v>5.0254749075559735</c:v>
                </c:pt>
                <c:pt idx="275">
                  <c:v>5.0364786935222225</c:v>
                </c:pt>
                <c:pt idx="276">
                  <c:v>5.0474824794884601</c:v>
                </c:pt>
                <c:pt idx="277">
                  <c:v>5.0584862654547038</c:v>
                </c:pt>
                <c:pt idx="278">
                  <c:v>5.0694900514209467</c:v>
                </c:pt>
                <c:pt idx="279">
                  <c:v>5.0804938373871957</c:v>
                </c:pt>
                <c:pt idx="280">
                  <c:v>5.0914976233534333</c:v>
                </c:pt>
                <c:pt idx="281">
                  <c:v>5.102501409319677</c:v>
                </c:pt>
                <c:pt idx="282">
                  <c:v>5.1135051952859261</c:v>
                </c:pt>
                <c:pt idx="283">
                  <c:v>5.1245089812521698</c:v>
                </c:pt>
                <c:pt idx="284">
                  <c:v>5.1355127672184127</c:v>
                </c:pt>
                <c:pt idx="285">
                  <c:v>5.1465165531846511</c:v>
                </c:pt>
                <c:pt idx="286">
                  <c:v>5.1575203391509001</c:v>
                </c:pt>
                <c:pt idx="287">
                  <c:v>5.168524125117143</c:v>
                </c:pt>
                <c:pt idx="288">
                  <c:v>5.1795279110833858</c:v>
                </c:pt>
                <c:pt idx="289">
                  <c:v>5.1905316970496242</c:v>
                </c:pt>
                <c:pt idx="290">
                  <c:v>5.2015354830158724</c:v>
                </c:pt>
                <c:pt idx="291">
                  <c:v>5.2125392689821171</c:v>
                </c:pt>
                <c:pt idx="292">
                  <c:v>5.2235430549483599</c:v>
                </c:pt>
                <c:pt idx="293">
                  <c:v>5.2345468409145974</c:v>
                </c:pt>
                <c:pt idx="294">
                  <c:v>5.2455506268808465</c:v>
                </c:pt>
                <c:pt idx="295">
                  <c:v>5.2565544128470911</c:v>
                </c:pt>
                <c:pt idx="296">
                  <c:v>5.2675581988133331</c:v>
                </c:pt>
                <c:pt idx="297">
                  <c:v>5.2785619847795715</c:v>
                </c:pt>
                <c:pt idx="298">
                  <c:v>5.2895657707458206</c:v>
                </c:pt>
                <c:pt idx="299">
                  <c:v>5.3005695567120634</c:v>
                </c:pt>
                <c:pt idx="300">
                  <c:v>5.3115733426783072</c:v>
                </c:pt>
                <c:pt idx="301">
                  <c:v>5.3225771286445447</c:v>
                </c:pt>
                <c:pt idx="302">
                  <c:v>5.3335809146107938</c:v>
                </c:pt>
                <c:pt idx="303">
                  <c:v>5.3445847005770375</c:v>
                </c:pt>
                <c:pt idx="304">
                  <c:v>5.3555884865432812</c:v>
                </c:pt>
                <c:pt idx="305">
                  <c:v>5.3665922725095188</c:v>
                </c:pt>
                <c:pt idx="306">
                  <c:v>5.3775960584757678</c:v>
                </c:pt>
                <c:pt idx="307">
                  <c:v>5.3885998444420116</c:v>
                </c:pt>
                <c:pt idx="308">
                  <c:v>5.3996036304082553</c:v>
                </c:pt>
                <c:pt idx="309">
                  <c:v>5.4106074163744973</c:v>
                </c:pt>
                <c:pt idx="310">
                  <c:v>5.4216112023407419</c:v>
                </c:pt>
                <c:pt idx="311">
                  <c:v>5.4326149883069839</c:v>
                </c:pt>
                <c:pt idx="312">
                  <c:v>5.4436187742732285</c:v>
                </c:pt>
                <c:pt idx="313">
                  <c:v>5.4546225602394713</c:v>
                </c:pt>
                <c:pt idx="314">
                  <c:v>5.4656263462057142</c:v>
                </c:pt>
                <c:pt idx="315">
                  <c:v>5.4766301321719579</c:v>
                </c:pt>
                <c:pt idx="316">
                  <c:v>5.4876339181382017</c:v>
                </c:pt>
                <c:pt idx="317">
                  <c:v>5.4986377041044454</c:v>
                </c:pt>
                <c:pt idx="318">
                  <c:v>5.5096414900706883</c:v>
                </c:pt>
                <c:pt idx="319">
                  <c:v>5.520645276036932</c:v>
                </c:pt>
                <c:pt idx="320">
                  <c:v>5.5316490620031757</c:v>
                </c:pt>
                <c:pt idx="321">
                  <c:v>5.5426528479694186</c:v>
                </c:pt>
                <c:pt idx="322">
                  <c:v>5.5536566339356623</c:v>
                </c:pt>
                <c:pt idx="323">
                  <c:v>5.5646604199019061</c:v>
                </c:pt>
                <c:pt idx="324">
                  <c:v>5.575664205868148</c:v>
                </c:pt>
                <c:pt idx="325">
                  <c:v>5.5866679918343927</c:v>
                </c:pt>
                <c:pt idx="326">
                  <c:v>5.5976717778006346</c:v>
                </c:pt>
                <c:pt idx="327">
                  <c:v>5.6086755637668793</c:v>
                </c:pt>
                <c:pt idx="328">
                  <c:v>5.6196793497331221</c:v>
                </c:pt>
                <c:pt idx="329">
                  <c:v>5.6306831356993658</c:v>
                </c:pt>
                <c:pt idx="330">
                  <c:v>5.6416869216656087</c:v>
                </c:pt>
                <c:pt idx="331">
                  <c:v>5.6526907076318524</c:v>
                </c:pt>
                <c:pt idx="332">
                  <c:v>5.6636944935980962</c:v>
                </c:pt>
                <c:pt idx="333">
                  <c:v>5.674698279564339</c:v>
                </c:pt>
                <c:pt idx="334">
                  <c:v>5.6857020655305828</c:v>
                </c:pt>
                <c:pt idx="335">
                  <c:v>5.6967058514968265</c:v>
                </c:pt>
                <c:pt idx="336">
                  <c:v>5.7077096374630694</c:v>
                </c:pt>
                <c:pt idx="337">
                  <c:v>5.7187134234293131</c:v>
                </c:pt>
                <c:pt idx="338">
                  <c:v>5.7297172093955568</c:v>
                </c:pt>
                <c:pt idx="339">
                  <c:v>5.7407209953617988</c:v>
                </c:pt>
                <c:pt idx="340">
                  <c:v>5.7517247813280434</c:v>
                </c:pt>
                <c:pt idx="341">
                  <c:v>5.7627285672942863</c:v>
                </c:pt>
                <c:pt idx="342">
                  <c:v>5.77373235326053</c:v>
                </c:pt>
                <c:pt idx="343">
                  <c:v>5.7847361392267729</c:v>
                </c:pt>
                <c:pt idx="344">
                  <c:v>5.7957399251930166</c:v>
                </c:pt>
                <c:pt idx="345">
                  <c:v>5.8067437111592595</c:v>
                </c:pt>
                <c:pt idx="346">
                  <c:v>5.8177474971255032</c:v>
                </c:pt>
                <c:pt idx="347">
                  <c:v>5.8287512830917469</c:v>
                </c:pt>
                <c:pt idx="348">
                  <c:v>5.8397550690579898</c:v>
                </c:pt>
                <c:pt idx="349">
                  <c:v>5.8507588550242335</c:v>
                </c:pt>
                <c:pt idx="350">
                  <c:v>5.8617626409904773</c:v>
                </c:pt>
                <c:pt idx="351">
                  <c:v>5.8727664269567201</c:v>
                </c:pt>
                <c:pt idx="352">
                  <c:v>5.8837702129229639</c:v>
                </c:pt>
                <c:pt idx="353">
                  <c:v>5.8947739988892076</c:v>
                </c:pt>
                <c:pt idx="354">
                  <c:v>5.9057777848554496</c:v>
                </c:pt>
                <c:pt idx="355">
                  <c:v>5.9167815708216942</c:v>
                </c:pt>
                <c:pt idx="356">
                  <c:v>5.9277853567879371</c:v>
                </c:pt>
                <c:pt idx="357">
                  <c:v>5.9387891427541817</c:v>
                </c:pt>
                <c:pt idx="358">
                  <c:v>5.9497929287204236</c:v>
                </c:pt>
                <c:pt idx="359">
                  <c:v>5.9607967146866683</c:v>
                </c:pt>
                <c:pt idx="360">
                  <c:v>5.9718005006529102</c:v>
                </c:pt>
                <c:pt idx="361">
                  <c:v>5.9828042866191549</c:v>
                </c:pt>
                <c:pt idx="362">
                  <c:v>5.9938080725853977</c:v>
                </c:pt>
                <c:pt idx="363">
                  <c:v>6.0048118585516406</c:v>
                </c:pt>
                <c:pt idx="364">
                  <c:v>6.0158156445178843</c:v>
                </c:pt>
                <c:pt idx="365">
                  <c:v>6.026819430484128</c:v>
                </c:pt>
                <c:pt idx="366">
                  <c:v>6.0378232164503709</c:v>
                </c:pt>
                <c:pt idx="367">
                  <c:v>6.0488270024166146</c:v>
                </c:pt>
                <c:pt idx="368">
                  <c:v>6.0598307883828584</c:v>
                </c:pt>
                <c:pt idx="369">
                  <c:v>6.0708345743491021</c:v>
                </c:pt>
                <c:pt idx="370">
                  <c:v>6.081838360315345</c:v>
                </c:pt>
                <c:pt idx="371">
                  <c:v>6.0928421462815878</c:v>
                </c:pt>
                <c:pt idx="372">
                  <c:v>6.1038459322478325</c:v>
                </c:pt>
                <c:pt idx="373">
                  <c:v>6.1148497182140744</c:v>
                </c:pt>
                <c:pt idx="374">
                  <c:v>6.125853504180319</c:v>
                </c:pt>
                <c:pt idx="375">
                  <c:v>6.136857290146561</c:v>
                </c:pt>
                <c:pt idx="376">
                  <c:v>6.1478610761128056</c:v>
                </c:pt>
                <c:pt idx="377">
                  <c:v>6.1588648620790485</c:v>
                </c:pt>
                <c:pt idx="378">
                  <c:v>6.1698686480452931</c:v>
                </c:pt>
                <c:pt idx="379">
                  <c:v>6.1808724340115351</c:v>
                </c:pt>
                <c:pt idx="380">
                  <c:v>6.1918762199777797</c:v>
                </c:pt>
                <c:pt idx="381">
                  <c:v>6.2028800059440226</c:v>
                </c:pt>
                <c:pt idx="382">
                  <c:v>6.2138837919102672</c:v>
                </c:pt>
                <c:pt idx="383">
                  <c:v>6.2248875778765091</c:v>
                </c:pt>
                <c:pt idx="384">
                  <c:v>6.2358913638427529</c:v>
                </c:pt>
                <c:pt idx="385">
                  <c:v>6.2468951498089957</c:v>
                </c:pt>
                <c:pt idx="386">
                  <c:v>6.2578989357752395</c:v>
                </c:pt>
                <c:pt idx="387">
                  <c:v>6.2689027217414832</c:v>
                </c:pt>
                <c:pt idx="388">
                  <c:v>6.2799065077077252</c:v>
                </c:pt>
                <c:pt idx="389">
                  <c:v>6.2909102936739698</c:v>
                </c:pt>
                <c:pt idx="390">
                  <c:v>6.3019140796402118</c:v>
                </c:pt>
                <c:pt idx="391">
                  <c:v>6.3129178656064564</c:v>
                </c:pt>
                <c:pt idx="392">
                  <c:v>6.3239216515726993</c:v>
                </c:pt>
                <c:pt idx="393">
                  <c:v>6.3349254375389439</c:v>
                </c:pt>
                <c:pt idx="394">
                  <c:v>6.3459292235051858</c:v>
                </c:pt>
                <c:pt idx="395">
                  <c:v>6.3569330094714305</c:v>
                </c:pt>
                <c:pt idx="396">
                  <c:v>6.3679367954376733</c:v>
                </c:pt>
                <c:pt idx="397">
                  <c:v>6.378940581403918</c:v>
                </c:pt>
                <c:pt idx="398">
                  <c:v>6.3899443673701599</c:v>
                </c:pt>
                <c:pt idx="399">
                  <c:v>6.4009481533364037</c:v>
                </c:pt>
                <c:pt idx="400">
                  <c:v>6.4119519393026465</c:v>
                </c:pt>
                <c:pt idx="401">
                  <c:v>6.4229557252688902</c:v>
                </c:pt>
                <c:pt idx="402">
                  <c:v>6.433959511235134</c:v>
                </c:pt>
                <c:pt idx="403">
                  <c:v>6.4449632972013768</c:v>
                </c:pt>
                <c:pt idx="404">
                  <c:v>6.4559670831676206</c:v>
                </c:pt>
                <c:pt idx="405">
                  <c:v>6.4669708691338643</c:v>
                </c:pt>
                <c:pt idx="406">
                  <c:v>6.4779746551001081</c:v>
                </c:pt>
                <c:pt idx="407">
                  <c:v>6.4889784410663509</c:v>
                </c:pt>
                <c:pt idx="408">
                  <c:v>6.4999822270325947</c:v>
                </c:pt>
                <c:pt idx="409">
                  <c:v>6.5109860129988366</c:v>
                </c:pt>
                <c:pt idx="410">
                  <c:v>6.5219897989650812</c:v>
                </c:pt>
                <c:pt idx="411">
                  <c:v>6.5329935849313241</c:v>
                </c:pt>
                <c:pt idx="412">
                  <c:v>6.5439973708975687</c:v>
                </c:pt>
                <c:pt idx="413">
                  <c:v>6.5550011568638107</c:v>
                </c:pt>
                <c:pt idx="414">
                  <c:v>6.5660049428300553</c:v>
                </c:pt>
                <c:pt idx="415">
                  <c:v>6.5770087287962973</c:v>
                </c:pt>
                <c:pt idx="416">
                  <c:v>6.588012514762541</c:v>
                </c:pt>
                <c:pt idx="417">
                  <c:v>6.5990163007287848</c:v>
                </c:pt>
                <c:pt idx="418">
                  <c:v>6.6100200866950285</c:v>
                </c:pt>
                <c:pt idx="419">
                  <c:v>6.6210238726612713</c:v>
                </c:pt>
                <c:pt idx="420">
                  <c:v>6.6320276586275151</c:v>
                </c:pt>
                <c:pt idx="421">
                  <c:v>6.6430314445937588</c:v>
                </c:pt>
                <c:pt idx="422">
                  <c:v>6.6540352305600017</c:v>
                </c:pt>
                <c:pt idx="423">
                  <c:v>6.6650390165262454</c:v>
                </c:pt>
                <c:pt idx="424">
                  <c:v>6.6760428024924892</c:v>
                </c:pt>
                <c:pt idx="425">
                  <c:v>6.687046588458732</c:v>
                </c:pt>
                <c:pt idx="426">
                  <c:v>6.6980503744249749</c:v>
                </c:pt>
                <c:pt idx="427">
                  <c:v>6.7090541603912195</c:v>
                </c:pt>
                <c:pt idx="428">
                  <c:v>6.7200579463574615</c:v>
                </c:pt>
                <c:pt idx="429">
                  <c:v>6.7310617323237061</c:v>
                </c:pt>
                <c:pt idx="430">
                  <c:v>6.7420655182899489</c:v>
                </c:pt>
                <c:pt idx="431">
                  <c:v>6.7530693042561918</c:v>
                </c:pt>
                <c:pt idx="432">
                  <c:v>6.7640730902224355</c:v>
                </c:pt>
                <c:pt idx="433">
                  <c:v>6.7750768761886793</c:v>
                </c:pt>
                <c:pt idx="434">
                  <c:v>6.7860806621549221</c:v>
                </c:pt>
                <c:pt idx="435">
                  <c:v>6.7970844481211659</c:v>
                </c:pt>
                <c:pt idx="436">
                  <c:v>6.8080882340874096</c:v>
                </c:pt>
                <c:pt idx="437">
                  <c:v>6.8190920200536524</c:v>
                </c:pt>
                <c:pt idx="438">
                  <c:v>6.8300958060198962</c:v>
                </c:pt>
                <c:pt idx="439">
                  <c:v>6.8410995919861399</c:v>
                </c:pt>
                <c:pt idx="440">
                  <c:v>6.8521033779523828</c:v>
                </c:pt>
                <c:pt idx="441">
                  <c:v>6.8631071639186256</c:v>
                </c:pt>
                <c:pt idx="442">
                  <c:v>6.8741109498848703</c:v>
                </c:pt>
                <c:pt idx="443">
                  <c:v>6.8851147358511122</c:v>
                </c:pt>
                <c:pt idx="444">
                  <c:v>6.8961185218173569</c:v>
                </c:pt>
                <c:pt idx="445">
                  <c:v>6.9071223077835997</c:v>
                </c:pt>
                <c:pt idx="446">
                  <c:v>6.9181260937498426</c:v>
                </c:pt>
                <c:pt idx="447">
                  <c:v>6.9291298797160863</c:v>
                </c:pt>
                <c:pt idx="448">
                  <c:v>6.94013366568233</c:v>
                </c:pt>
                <c:pt idx="449">
                  <c:v>6.9511374516485729</c:v>
                </c:pt>
                <c:pt idx="450">
                  <c:v>6.9621412376148175</c:v>
                </c:pt>
              </c:numCache>
            </c:numRef>
          </c:xVal>
          <c:yVal>
            <c:numRef>
              <c:f>fit_2NN_FCC!$K$19:$K$469</c:f>
              <c:numCache>
                <c:formatCode>General</c:formatCode>
                <c:ptCount val="451"/>
                <c:pt idx="0">
                  <c:v>0.58871524313441093</c:v>
                </c:pt>
                <c:pt idx="1">
                  <c:v>0.32177882303585648</c:v>
                </c:pt>
                <c:pt idx="2">
                  <c:v>6.6803194399501109E-2</c:v>
                </c:pt>
                <c:pt idx="3">
                  <c:v>-0.17665545475263578</c:v>
                </c:pt>
                <c:pt idx="4">
                  <c:v>-0.40902517286154172</c:v>
                </c:pt>
                <c:pt idx="5">
                  <c:v>-0.63071880228481803</c:v>
                </c:pt>
                <c:pt idx="6">
                  <c:v>-0.84213451682852281</c:v>
                </c:pt>
                <c:pt idx="7">
                  <c:v>-1.0436563400819221</c:v>
                </c:pt>
                <c:pt idx="8">
                  <c:v>-1.235654645253339</c:v>
                </c:pt>
                <c:pt idx="9">
                  <c:v>-1.4184866371790754</c:v>
                </c:pt>
                <c:pt idx="10">
                  <c:v>-1.5924968171522309</c:v>
                </c:pt>
                <c:pt idx="11">
                  <c:v>-1.7580174311946948</c:v>
                </c:pt>
                <c:pt idx="12">
                  <c:v>-1.9153689023720188</c:v>
                </c:pt>
                <c:pt idx="13">
                  <c:v>-2.0648602477288902</c:v>
                </c:pt>
                <c:pt idx="14">
                  <c:v>-2.2067894804015058</c:v>
                </c:pt>
                <c:pt idx="15">
                  <c:v>-2.3414439974426644</c:v>
                </c:pt>
                <c:pt idx="16">
                  <c:v>-2.4691009538753113</c:v>
                </c:pt>
                <c:pt idx="17">
                  <c:v>-2.5900276234716841</c:v>
                </c:pt>
                <c:pt idx="18">
                  <c:v>-2.7044817467364251</c:v>
                </c:pt>
                <c:pt idx="19">
                  <c:v>-2.8127118665548192</c:v>
                </c:pt>
                <c:pt idx="20">
                  <c:v>-2.9149576519499929</c:v>
                </c:pt>
                <c:pt idx="21">
                  <c:v>-3.0114502103768528</c:v>
                </c:pt>
                <c:pt idx="22">
                  <c:v>-3.1024123889647424</c:v>
                </c:pt>
                <c:pt idx="23">
                  <c:v>-3.1880590651056302</c:v>
                </c:pt>
                <c:pt idx="24">
                  <c:v>-3.2685974267702065</c:v>
                </c:pt>
                <c:pt idx="25">
                  <c:v>-3.3442272429201783</c:v>
                </c:pt>
                <c:pt idx="26">
                  <c:v>-3.4151411243716128</c:v>
                </c:pt>
                <c:pt idx="27">
                  <c:v>-3.48152477545122</c:v>
                </c:pt>
                <c:pt idx="28">
                  <c:v>-3.5435572367749977</c:v>
                </c:pt>
                <c:pt idx="29">
                  <c:v>-3.6014111194665306</c:v>
                </c:pt>
                <c:pt idx="30">
                  <c:v>-3.6552528311208539</c:v>
                </c:pt>
                <c:pt idx="31">
                  <c:v>-3.7052427938085488</c:v>
                </c:pt>
                <c:pt idx="32">
                  <c:v>-3.7515356544039293</c:v>
                </c:pt>
                <c:pt idx="33">
                  <c:v>-3.7942804875110836</c:v>
                </c:pt>
                <c:pt idx="34">
                  <c:v>-3.8336209912513857</c:v>
                </c:pt>
                <c:pt idx="35">
                  <c:v>-3.8696956761666206</c:v>
                </c:pt>
                <c:pt idx="36">
                  <c:v>-3.9026380474826867</c:v>
                </c:pt>
                <c:pt idx="37">
                  <c:v>-3.9325767809698458</c:v>
                </c:pt>
                <c:pt idx="38">
                  <c:v>-3.9596358926270865</c:v>
                </c:pt>
                <c:pt idx="39">
                  <c:v>-3.9839349024098381</c:v>
                </c:pt>
                <c:pt idx="40">
                  <c:v>-4.0055889922124255</c:v>
                </c:pt>
                <c:pt idx="41">
                  <c:v>-4.0247091583089416</c:v>
                </c:pt>
                <c:pt idx="42">
                  <c:v>-4.0414023584489662</c:v>
                </c:pt>
                <c:pt idx="43">
                  <c:v>-4.0557716537973807</c:v>
                </c:pt>
                <c:pt idx="44">
                  <c:v>-4.0679163459008159</c:v>
                </c:pt>
                <c:pt idx="45">
                  <c:v>-4.0779321088565865</c:v>
                </c:pt>
                <c:pt idx="46">
                  <c:v>-4.0859111168537616</c:v>
                </c:pt>
                <c:pt idx="47">
                  <c:v>-4.0919421672498357</c:v>
                </c:pt>
                <c:pt idx="48">
                  <c:v>-4.0961107993406429</c:v>
                </c:pt>
                <c:pt idx="49">
                  <c:v>-4.0984994089754938</c:v>
                </c:pt>
                <c:pt idx="50">
                  <c:v>-4.0991873591640671</c:v>
                </c:pt>
                <c:pt idx="51">
                  <c:v>-4.0982510868163224</c:v>
                </c:pt>
                <c:pt idx="52">
                  <c:v>-4.0957642057516885</c:v>
                </c:pt>
                <c:pt idx="53">
                  <c:v>-4.0917976061088668</c:v>
                </c:pt>
                <c:pt idx="54">
                  <c:v>-4.0864195502829013</c:v>
                </c:pt>
                <c:pt idx="55">
                  <c:v>-4.0796957655117012</c:v>
                </c:pt>
                <c:pt idx="56">
                  <c:v>-4.0716895332297334</c:v>
                </c:pt>
                <c:pt idx="57">
                  <c:v>-4.0624617753025296</c:v>
                </c:pt>
                <c:pt idx="58">
                  <c:v>-4.0520711372515059</c:v>
                </c:pt>
                <c:pt idx="59">
                  <c:v>-4.0405740685747551</c:v>
                </c:pt>
                <c:pt idx="60">
                  <c:v>-4.0280249002656774</c:v>
                </c:pt>
                <c:pt idx="61">
                  <c:v>-4.0144759196277073</c:v>
                </c:pt>
                <c:pt idx="62">
                  <c:v>-3.9999774424799224</c:v>
                </c:pt>
                <c:pt idx="63">
                  <c:v>-3.9845778828449072</c:v>
                </c:pt>
                <c:pt idx="64">
                  <c:v>-3.9683238202070585</c:v>
                </c:pt>
                <c:pt idx="65">
                  <c:v>-3.9512600644263491</c:v>
                </c:pt>
                <c:pt idx="66">
                  <c:v>-3.9334297183895823</c:v>
                </c:pt>
                <c:pt idx="67">
                  <c:v>-3.9148742384782413</c:v>
                </c:pt>
                <c:pt idx="68">
                  <c:v>-3.8956334929292704</c:v>
                </c:pt>
                <c:pt idx="69">
                  <c:v>-3.8757458181623816</c:v>
                </c:pt>
                <c:pt idx="70">
                  <c:v>-3.8552480731449323</c:v>
                </c:pt>
                <c:pt idx="71">
                  <c:v>-3.8341756918628596</c:v>
                </c:pt>
                <c:pt idx="72">
                  <c:v>-3.8125627339637709</c:v>
                </c:pt>
                <c:pt idx="73">
                  <c:v>-3.7904419336359583</c:v>
                </c:pt>
                <c:pt idx="74">
                  <c:v>-3.7678447467848359</c:v>
                </c:pt>
                <c:pt idx="75">
                  <c:v>-3.7448013965661562</c:v>
                </c:pt>
                <c:pt idx="76">
                  <c:v>-3.7213409173332441</c:v>
                </c:pt>
                <c:pt idx="77">
                  <c:v>-3.6974911970535174</c:v>
                </c:pt>
                <c:pt idx="78">
                  <c:v>-3.6732790182475634</c:v>
                </c:pt>
                <c:pt idx="79">
                  <c:v>-3.6487300975022099</c:v>
                </c:pt>
                <c:pt idx="80">
                  <c:v>-3.6238691236072049</c:v>
                </c:pt>
                <c:pt idx="81">
                  <c:v>-3.5987197943633902</c:v>
                </c:pt>
                <c:pt idx="82">
                  <c:v>-3.573304852108548</c:v>
                </c:pt>
                <c:pt idx="83">
                  <c:v>-3.5476461180055083</c:v>
                </c:pt>
                <c:pt idx="84">
                  <c:v>-3.521764525135525</c:v>
                </c:pt>
                <c:pt idx="85">
                  <c:v>-3.4956801504384361</c:v>
                </c:pt>
                <c:pt idx="86">
                  <c:v>-3.4694122455396386</c:v>
                </c:pt>
                <c:pt idx="87">
                  <c:v>-3.4429792665025634</c:v>
                </c:pt>
                <c:pt idx="88">
                  <c:v>-3.4163989025439165</c:v>
                </c:pt>
                <c:pt idx="89">
                  <c:v>-3.3896881037476954</c:v>
                </c:pt>
                <c:pt idx="90">
                  <c:v>-3.3628631078127249</c:v>
                </c:pt>
                <c:pt idx="91">
                  <c:v>-3.3359394658672237</c:v>
                </c:pt>
                <c:pt idx="92">
                  <c:v>-3.3089320673827594</c:v>
                </c:pt>
                <c:pt idx="93">
                  <c:v>-3.2818551642188192</c:v>
                </c:pt>
                <c:pt idx="94">
                  <c:v>-3.2547223938281258</c:v>
                </c:pt>
                <c:pt idx="95">
                  <c:v>-3.2275468016517888</c:v>
                </c:pt>
                <c:pt idx="96">
                  <c:v>-3.2003408627323657</c:v>
                </c:pt>
                <c:pt idx="97">
                  <c:v>-3.1731165025719075</c:v>
                </c:pt>
                <c:pt idx="98">
                  <c:v>-3.1458851172611633</c:v>
                </c:pt>
                <c:pt idx="99">
                  <c:v>-3.1186575929051714</c:v>
                </c:pt>
                <c:pt idx="100">
                  <c:v>-3.0914443243695957</c:v>
                </c:pt>
                <c:pt idx="101">
                  <c:v>-3.06425523337133</c:v>
                </c:pt>
                <c:pt idx="102">
                  <c:v>-3.0370997859360624</c:v>
                </c:pt>
                <c:pt idx="103">
                  <c:v>-3.0099870092447123</c:v>
                </c:pt>
                <c:pt idx="104">
                  <c:v>-2.9829255078898824</c:v>
                </c:pt>
                <c:pt idx="105">
                  <c:v>-2.9559234795627498</c:v>
                </c:pt>
                <c:pt idx="106">
                  <c:v>-2.9289887301900861</c:v>
                </c:pt>
                <c:pt idx="107">
                  <c:v>-2.9021286885404494</c:v>
                </c:pt>
                <c:pt idx="108">
                  <c:v>-2.8753504203178757</c:v>
                </c:pt>
                <c:pt idx="109">
                  <c:v>-2.8486606417608473</c:v>
                </c:pt>
                <c:pt idx="110">
                  <c:v>-2.8220657327635905</c:v>
                </c:pt>
                <c:pt idx="111">
                  <c:v>-2.7955717495362711</c:v>
                </c:pt>
                <c:pt idx="112">
                  <c:v>-2.7691844368199976</c:v>
                </c:pt>
                <c:pt idx="113">
                  <c:v>-2.7429092396720489</c:v>
                </c:pt>
                <c:pt idx="114">
                  <c:v>-2.7167513148361828</c:v>
                </c:pt>
                <c:pt idx="115">
                  <c:v>-2.6907155417123643</c:v>
                </c:pt>
                <c:pt idx="116">
                  <c:v>-2.6648065329397785</c:v>
                </c:pt>
                <c:pt idx="117">
                  <c:v>-2.6390286446064835</c:v>
                </c:pt>
                <c:pt idx="118">
                  <c:v>-2.6133859860986348</c:v>
                </c:pt>
                <c:pt idx="119">
                  <c:v>-2.5878824296017244</c:v>
                </c:pt>
                <c:pt idx="120">
                  <c:v>-2.5625216192658788</c:v>
                </c:pt>
                <c:pt idx="121">
                  <c:v>-2.5373069800468362</c:v>
                </c:pt>
                <c:pt idx="122">
                  <c:v>-2.5122417262338108</c:v>
                </c:pt>
                <c:pt idx="123">
                  <c:v>-2.4873288696750819</c:v>
                </c:pt>
                <c:pt idx="124">
                  <c:v>-2.4625712277117473</c:v>
                </c:pt>
                <c:pt idx="125">
                  <c:v>-2.4379714308297755</c:v>
                </c:pt>
                <c:pt idx="126">
                  <c:v>-2.4135319300400466</c:v>
                </c:pt>
                <c:pt idx="127">
                  <c:v>-2.3892550039958391</c:v>
                </c:pt>
                <c:pt idx="128">
                  <c:v>-2.3651427658568323</c:v>
                </c:pt>
                <c:pt idx="129">
                  <c:v>-2.3411971699083902</c:v>
                </c:pt>
                <c:pt idx="130">
                  <c:v>-2.3174200179446141</c:v>
                </c:pt>
                <c:pt idx="131">
                  <c:v>-2.2938129654233173</c:v>
                </c:pt>
                <c:pt idx="132">
                  <c:v>-2.2703775274008606</c:v>
                </c:pt>
                <c:pt idx="133">
                  <c:v>-2.2471150842544243</c:v>
                </c:pt>
                <c:pt idx="134">
                  <c:v>-2.2240268871991171</c:v>
                </c:pt>
                <c:pt idx="135">
                  <c:v>-2.2011140636070112</c:v>
                </c:pt>
                <c:pt idx="136">
                  <c:v>-2.1783776221349762</c:v>
                </c:pt>
                <c:pt idx="137">
                  <c:v>-2.1558184576679382</c:v>
                </c:pt>
                <c:pt idx="138">
                  <c:v>-2.1334373560839612</c:v>
                </c:pt>
                <c:pt idx="139">
                  <c:v>-2.1112349988473342</c:v>
                </c:pt>
                <c:pt idx="140">
                  <c:v>-2.0892119674356322</c:v>
                </c:pt>
                <c:pt idx="141">
                  <c:v>-2.0673687476064981</c:v>
                </c:pt>
                <c:pt idx="142">
                  <c:v>-2.0457057335097444</c:v>
                </c:pt>
                <c:pt idx="143">
                  <c:v>-2.0242232316501014</c:v>
                </c:pt>
                <c:pt idx="144">
                  <c:v>-2.0029214647058358</c:v>
                </c:pt>
                <c:pt idx="145">
                  <c:v>-1.9818005752082277</c:v>
                </c:pt>
                <c:pt idx="146">
                  <c:v>-1.960860629086759</c:v>
                </c:pt>
                <c:pt idx="147">
                  <c:v>-1.9401016190846629</c:v>
                </c:pt>
                <c:pt idx="148">
                  <c:v>-1.9195234680493738</c:v>
                </c:pt>
                <c:pt idx="149">
                  <c:v>-1.8991260321022005</c:v>
                </c:pt>
                <c:pt idx="150">
                  <c:v>-1.8789091036914534</c:v>
                </c:pt>
                <c:pt idx="151">
                  <c:v>-1.8588724145330706</c:v>
                </c:pt>
                <c:pt idx="152">
                  <c:v>-1.8390156384426757</c:v>
                </c:pt>
                <c:pt idx="153">
                  <c:v>-1.8193383940628456</c:v>
                </c:pt>
                <c:pt idx="154">
                  <c:v>-1.7998402474892452</c:v>
                </c:pt>
                <c:pt idx="155">
                  <c:v>-1.7805207147991677</c:v>
                </c:pt>
                <c:pt idx="156">
                  <c:v>-1.761379264485877</c:v>
                </c:pt>
                <c:pt idx="157">
                  <c:v>-1.742415319802058</c:v>
                </c:pt>
                <c:pt idx="158">
                  <c:v>-1.7236282610155422</c:v>
                </c:pt>
                <c:pt idx="159">
                  <c:v>-1.7050174275803833</c:v>
                </c:pt>
                <c:pt idx="160">
                  <c:v>-1.6865821202262539</c:v>
                </c:pt>
                <c:pt idx="161">
                  <c:v>-1.6683216029690078</c:v>
                </c:pt>
                <c:pt idx="162">
                  <c:v>-1.6502351050451929</c:v>
                </c:pt>
                <c:pt idx="163">
                  <c:v>-1.6323218227731662</c:v>
                </c:pt>
                <c:pt idx="164">
                  <c:v>-1.6145809213433964</c:v>
                </c:pt>
                <c:pt idx="165">
                  <c:v>-1.5970115365404491</c:v>
                </c:pt>
                <c:pt idx="166">
                  <c:v>-1.5796127763990389</c:v>
                </c:pt>
                <c:pt idx="167">
                  <c:v>-1.5623837227964876</c:v>
                </c:pt>
                <c:pt idx="168">
                  <c:v>-1.5453234329838179</c:v>
                </c:pt>
                <c:pt idx="169">
                  <c:v>-1.5284309410576489</c:v>
                </c:pt>
                <c:pt idx="170">
                  <c:v>-1.5117052593749873</c:v>
                </c:pt>
                <c:pt idx="171">
                  <c:v>-1.4951453799129231</c:v>
                </c:pt>
                <c:pt idx="172">
                  <c:v>-1.4787502755751818</c:v>
                </c:pt>
                <c:pt idx="173">
                  <c:v>-1.4625189014474163</c:v>
                </c:pt>
                <c:pt idx="174">
                  <c:v>-1.4464501960030476</c:v>
                </c:pt>
                <c:pt idx="175">
                  <c:v>-1.4305430822614178</c:v>
                </c:pt>
                <c:pt idx="176">
                  <c:v>-1.4147964688999326</c:v>
                </c:pt>
                <c:pt idx="177">
                  <c:v>-1.3992092513218533</c:v>
                </c:pt>
                <c:pt idx="178">
                  <c:v>-1.3837803126812849</c:v>
                </c:pt>
                <c:pt idx="179">
                  <c:v>-1.368508524866912</c:v>
                </c:pt>
                <c:pt idx="180">
                  <c:v>-1.3533927494459392</c:v>
                </c:pt>
                <c:pt idx="181">
                  <c:v>-1.3384318385696554</c:v>
                </c:pt>
                <c:pt idx="182">
                  <c:v>-1.3236246358420116</c:v>
                </c:pt>
                <c:pt idx="183">
                  <c:v>-1.308969977152507</c:v>
                </c:pt>
                <c:pt idx="184">
                  <c:v>-1.2944666914746934</c:v>
                </c:pt>
                <c:pt idx="185">
                  <c:v>-1.2801136016315124</c:v>
                </c:pt>
                <c:pt idx="186">
                  <c:v>-1.2659095250286518</c:v>
                </c:pt>
                <c:pt idx="187">
                  <c:v>-1.2518532743571098</c:v>
                </c:pt>
                <c:pt idx="188">
                  <c:v>-1.2379436582660217</c:v>
                </c:pt>
                <c:pt idx="189">
                  <c:v>-1.224179482006869</c:v>
                </c:pt>
                <c:pt idx="190">
                  <c:v>-1.2105595480500884</c:v>
                </c:pt>
                <c:pt idx="191">
                  <c:v>-1.1970826566750676</c:v>
                </c:pt>
                <c:pt idx="192">
                  <c:v>-1.1837476065345223</c:v>
                </c:pt>
                <c:pt idx="193">
                  <c:v>-1.1705531951941619</c:v>
                </c:pt>
                <c:pt idx="194">
                  <c:v>-1.1574982196485466</c:v>
                </c:pt>
                <c:pt idx="195">
                  <c:v>-1.1445814768140203</c:v>
                </c:pt>
                <c:pt idx="196">
                  <c:v>-1.131801763999535</c:v>
                </c:pt>
                <c:pt idx="197">
                  <c:v>-1.1191578793561985</c:v>
                </c:pt>
                <c:pt idx="198">
                  <c:v>-1.1066486223062961</c:v>
                </c:pt>
                <c:pt idx="199">
                  <c:v>-1.0942727939525849</c:v>
                </c:pt>
                <c:pt idx="200">
                  <c:v>-1.0820291974685372</c:v>
                </c:pt>
                <c:pt idx="201">
                  <c:v>-1.0699166384702727</c:v>
                </c:pt>
                <c:pt idx="202">
                  <c:v>-1.0579339253708493</c:v>
                </c:pt>
                <c:pt idx="203">
                  <c:v>-1.0460798697175502</c:v>
                </c:pt>
                <c:pt idx="204">
                  <c:v>-1.0343532865128193</c:v>
                </c:pt>
                <c:pt idx="205">
                  <c:v>-1.0227529945194511</c:v>
                </c:pt>
                <c:pt idx="206">
                  <c:v>-1.0112778165506056</c:v>
                </c:pt>
                <c:pt idx="207">
                  <c:v>-0.99992657974524357</c:v>
                </c:pt>
                <c:pt idx="208">
                  <c:v>-0.98869811582950351</c:v>
                </c:pt>
                <c:pt idx="209">
                  <c:v>-0.97759126136457197</c:v>
                </c:pt>
                <c:pt idx="210">
                  <c:v>-0.96660485798154228</c:v>
                </c:pt>
                <c:pt idx="211">
                  <c:v>-0.95573775260375637</c:v>
                </c:pt>
                <c:pt idx="212">
                  <c:v>-0.94498879765710964</c:v>
                </c:pt>
                <c:pt idx="213">
                  <c:v>-0.93435685126878398</c:v>
                </c:pt>
                <c:pt idx="214">
                  <c:v>-0.92384077745482507</c:v>
                </c:pt>
                <c:pt idx="215">
                  <c:v>-0.91343944629702456</c:v>
                </c:pt>
                <c:pt idx="216">
                  <c:v>-0.9031517341094939</c:v>
                </c:pt>
                <c:pt idx="217">
                  <c:v>-0.89297652359534374</c:v>
                </c:pt>
                <c:pt idx="218">
                  <c:v>-0.88291270399383559</c:v>
                </c:pt>
                <c:pt idx="219">
                  <c:v>-0.87295917121839606</c:v>
                </c:pt>
                <c:pt idx="220">
                  <c:v>-0.86311482798582917</c:v>
                </c:pt>
                <c:pt idx="221">
                  <c:v>-0.85337858393709121</c:v>
                </c:pt>
                <c:pt idx="222">
                  <c:v>-0.84374935574994581</c:v>
                </c:pt>
                <c:pt idx="223">
                  <c:v>-0.83422606724382142</c:v>
                </c:pt>
                <c:pt idx="224">
                  <c:v>-0.8248076494771921</c:v>
                </c:pt>
                <c:pt idx="225">
                  <c:v>-0.81549304083776264</c:v>
                </c:pt>
                <c:pt idx="226">
                  <c:v>-0.80628118712575703</c:v>
                </c:pt>
                <c:pt idx="227">
                  <c:v>-0.7971710416305845</c:v>
                </c:pt>
                <c:pt idx="228">
                  <c:v>-0.78816156520115277</c:v>
                </c:pt>
                <c:pt idx="229">
                  <c:v>-0.779251726310078</c:v>
                </c:pt>
                <c:pt idx="230">
                  <c:v>-0.77044050111204831</c:v>
                </c:pt>
                <c:pt idx="231">
                  <c:v>-0.76172687349658497</c:v>
                </c:pt>
                <c:pt idx="232">
                  <c:v>-0.75310983513541307</c:v>
                </c:pt>
                <c:pt idx="233">
                  <c:v>-0.74458838552469153</c:v>
                </c:pt>
                <c:pt idx="234">
                  <c:v>-0.73616153202229384</c:v>
                </c:pt>
                <c:pt idx="235">
                  <c:v>-0.72782828988035686</c:v>
                </c:pt>
                <c:pt idx="236">
                  <c:v>-0.71958768227330228</c:v>
                </c:pt>
                <c:pt idx="237">
                  <c:v>-0.71143874032151344</c:v>
                </c:pt>
                <c:pt idx="238">
                  <c:v>-0.70338050311085631</c:v>
                </c:pt>
                <c:pt idx="239">
                  <c:v>-0.69541201770823158</c:v>
                </c:pt>
                <c:pt idx="240">
                  <c:v>-0.68753233917331458</c:v>
                </c:pt>
                <c:pt idx="241">
                  <c:v>-0.67974053056666262</c:v>
                </c:pt>
                <c:pt idx="242">
                  <c:v>-0.67203566295434491</c:v>
                </c:pt>
                <c:pt idx="243">
                  <c:v>-0.66441681540925168</c:v>
                </c:pt>
                <c:pt idx="244">
                  <c:v>-0.65688307500922305</c:v>
                </c:pt>
                <c:pt idx="245">
                  <c:v>-0.64943353683215488</c:v>
                </c:pt>
                <c:pt idx="246">
                  <c:v>-0.64206730394820311</c:v>
                </c:pt>
                <c:pt idx="247">
                  <c:v>-0.63478348740923451</c:v>
                </c:pt>
                <c:pt idx="248">
                  <c:v>-0.62758120623564373</c:v>
                </c:pt>
                <c:pt idx="249">
                  <c:v>-0.62045958740066254</c:v>
                </c:pt>
                <c:pt idx="250">
                  <c:v>-0.61341776581227159</c:v>
                </c:pt>
                <c:pt idx="251">
                  <c:v>-0.60645488429284977</c:v>
                </c:pt>
                <c:pt idx="252">
                  <c:v>-0.59957009355664714</c:v>
                </c:pt>
                <c:pt idx="253">
                  <c:v>-0.59276255218520024</c:v>
                </c:pt>
                <c:pt idx="254">
                  <c:v>-0.58603142660079632</c:v>
                </c:pt>
                <c:pt idx="255">
                  <c:v>-0.57937589103806819</c:v>
                </c:pt>
                <c:pt idx="256">
                  <c:v>-0.5727951275138341</c:v>
                </c:pt>
                <c:pt idx="257">
                  <c:v>-0.56628832579525556</c:v>
                </c:pt>
                <c:pt idx="258">
                  <c:v>-0.55985468336641409</c:v>
                </c:pt>
                <c:pt idx="259">
                  <c:v>-0.55349340539338387</c:v>
                </c:pt>
                <c:pt idx="260">
                  <c:v>-0.54720370468789714</c:v>
                </c:pt>
                <c:pt idx="261">
                  <c:v>-0.54098480166962226</c:v>
                </c:pt>
                <c:pt idx="262">
                  <c:v>-0.53483592432723637</c:v>
                </c:pt>
                <c:pt idx="263">
                  <c:v>-0.52875630817825781</c:v>
                </c:pt>
                <c:pt idx="264">
                  <c:v>-0.52274519622777582</c:v>
                </c:pt>
                <c:pt idx="265">
                  <c:v>-0.51680183892608655</c:v>
                </c:pt>
                <c:pt idx="266">
                  <c:v>-0.51092549412538246</c:v>
                </c:pt>
                <c:pt idx="267">
                  <c:v>-0.50511542703546652</c:v>
                </c:pt>
                <c:pt idx="268">
                  <c:v>-0.49937091017862478</c:v>
                </c:pt>
                <c:pt idx="269">
                  <c:v>-0.4936912233436328</c:v>
                </c:pt>
                <c:pt idx="270">
                  <c:v>-0.48807565353905907</c:v>
                </c:pt>
                <c:pt idx="271">
                  <c:v>-0.48252349494581209</c:v>
                </c:pt>
                <c:pt idx="272">
                  <c:v>-0.47703404886905498</c:v>
                </c:pt>
                <c:pt idx="273">
                  <c:v>-0.47160662368947376</c:v>
                </c:pt>
                <c:pt idx="274">
                  <c:v>-0.46624053481402666</c:v>
                </c:pt>
                <c:pt idx="275">
                  <c:v>-0.46093510462613024</c:v>
                </c:pt>
                <c:pt idx="276">
                  <c:v>-0.45568966243540543</c:v>
                </c:pt>
                <c:pt idx="277">
                  <c:v>-0.45050354442693658</c:v>
                </c:pt>
                <c:pt idx="278">
                  <c:v>-0.44537609361019037</c:v>
                </c:pt>
                <c:pt idx="279">
                  <c:v>-0.44030665976753086</c:v>
                </c:pt>
                <c:pt idx="280">
                  <c:v>-0.43529459940244436</c:v>
                </c:pt>
                <c:pt idx="281">
                  <c:v>-0.43033927568743097</c:v>
                </c:pt>
                <c:pt idx="282">
                  <c:v>-0.42544005841169219</c:v>
                </c:pt>
                <c:pt idx="283">
                  <c:v>-0.42059632392856799</c:v>
                </c:pt>
                <c:pt idx="284">
                  <c:v>-0.41580745510277106</c:v>
                </c:pt>
                <c:pt idx="285">
                  <c:v>-0.41107284125748128</c:v>
                </c:pt>
                <c:pt idx="286">
                  <c:v>-0.4063918781212793</c:v>
                </c:pt>
                <c:pt idx="287">
                  <c:v>-0.40176396777500833</c:v>
                </c:pt>
                <c:pt idx="288">
                  <c:v>-0.39718851859850424</c:v>
                </c:pt>
                <c:pt idx="289">
                  <c:v>-0.39266494521730427</c:v>
                </c:pt>
                <c:pt idx="290">
                  <c:v>-0.38819266844929778</c:v>
                </c:pt>
                <c:pt idx="291">
                  <c:v>-0.38377111525138968</c:v>
                </c:pt>
                <c:pt idx="292">
                  <c:v>-0.37939971866613975</c:v>
                </c:pt>
                <c:pt idx="293">
                  <c:v>-0.37507791776845473</c:v>
                </c:pt>
                <c:pt idx="294">
                  <c:v>-0.37080515761231103</c:v>
                </c:pt>
                <c:pt idx="295">
                  <c:v>-0.36658088917757459</c:v>
                </c:pt>
                <c:pt idx="296">
                  <c:v>-0.36240456931686504</c:v>
                </c:pt>
                <c:pt idx="297">
                  <c:v>-0.35827566070255024</c:v>
                </c:pt>
                <c:pt idx="298">
                  <c:v>-0.35419363177384067</c:v>
                </c:pt>
                <c:pt idx="299">
                  <c:v>-0.35015795668404537</c:v>
                </c:pt>
                <c:pt idx="300">
                  <c:v>-0.34616811524793412</c:v>
                </c:pt>
                <c:pt idx="301">
                  <c:v>-0.3422235928892966</c:v>
                </c:pt>
                <c:pt idx="302">
                  <c:v>-0.33832388058864932</c:v>
                </c:pt>
                <c:pt idx="303">
                  <c:v>-0.33446847483116399</c:v>
                </c:pt>
                <c:pt idx="304">
                  <c:v>-0.33065687755475354</c:v>
                </c:pt>
                <c:pt idx="305">
                  <c:v>-0.32688859609840104</c:v>
                </c:pt>
                <c:pt idx="306">
                  <c:v>-0.32316314315068673</c:v>
                </c:pt>
                <c:pt idx="307">
                  <c:v>-0.31948003669857677</c:v>
                </c:pt>
                <c:pt idx="308">
                  <c:v>-0.31583879997641479</c:v>
                </c:pt>
                <c:pt idx="309">
                  <c:v>-0.31223896141519109</c:v>
                </c:pt>
                <c:pt idx="310">
                  <c:v>-0.30868005459205961</c:v>
                </c:pt>
                <c:pt idx="311">
                  <c:v>-0.30516161818012627</c:v>
                </c:pt>
                <c:pt idx="312">
                  <c:v>-0.30168319589850401</c:v>
                </c:pt>
                <c:pt idx="313">
                  <c:v>-0.2982443364626598</c:v>
                </c:pt>
                <c:pt idx="314">
                  <c:v>-0.29484459353503795</c:v>
                </c:pt>
                <c:pt idx="315">
                  <c:v>-0.29148352567598879</c:v>
                </c:pt>
                <c:pt idx="316">
                  <c:v>-0.28816069629498997</c:v>
                </c:pt>
                <c:pt idx="317">
                  <c:v>-0.28487567360217797</c:v>
                </c:pt>
                <c:pt idx="318">
                  <c:v>-0.28162803056018748</c:v>
                </c:pt>
                <c:pt idx="319">
                  <c:v>-0.27841734483630953</c:v>
                </c:pt>
                <c:pt idx="320">
                  <c:v>-0.27524319875496817</c:v>
                </c:pt>
                <c:pt idx="321">
                  <c:v>-0.27210517925052186</c:v>
                </c:pt>
                <c:pt idx="322">
                  <c:v>-0.26900287782039362</c:v>
                </c:pt>
                <c:pt idx="323">
                  <c:v>-0.26593589047853222</c:v>
                </c:pt>
                <c:pt idx="324">
                  <c:v>-0.2629038177092094</c:v>
                </c:pt>
                <c:pt idx="325">
                  <c:v>-0.25990626442115317</c:v>
                </c:pt>
                <c:pt idx="326">
                  <c:v>-0.25694283990202643</c:v>
                </c:pt>
                <c:pt idx="327">
                  <c:v>-0.25401315777324068</c:v>
                </c:pt>
                <c:pt idx="328">
                  <c:v>-0.25111683594512491</c:v>
                </c:pt>
                <c:pt idx="329">
                  <c:v>-0.2482534965724324</c:v>
                </c:pt>
                <c:pt idx="330">
                  <c:v>-0.24542276601020382</c:v>
                </c:pt>
                <c:pt idx="331">
                  <c:v>-0.24262427476997719</c:v>
                </c:pt>
                <c:pt idx="332">
                  <c:v>-0.23985765747635016</c:v>
                </c:pt>
                <c:pt idx="333">
                  <c:v>-0.23712255282389599</c:v>
                </c:pt>
                <c:pt idx="334">
                  <c:v>-0.23441860353443361</c:v>
                </c:pt>
                <c:pt idx="335">
                  <c:v>-0.23174545631465118</c:v>
                </c:pt>
                <c:pt idx="336">
                  <c:v>-0.22910276181408665</c:v>
                </c:pt>
                <c:pt idx="337">
                  <c:v>-0.22649017458346241</c:v>
                </c:pt>
                <c:pt idx="338">
                  <c:v>-0.22390735303337678</c:v>
                </c:pt>
                <c:pt idx="339">
                  <c:v>-0.2213539593933522</c:v>
                </c:pt>
                <c:pt idx="340">
                  <c:v>-0.2188296596712363</c:v>
                </c:pt>
                <c:pt idx="341">
                  <c:v>-0.21633412361296536</c:v>
                </c:pt>
                <c:pt idx="342">
                  <c:v>-0.21386702466267396</c:v>
                </c:pt>
                <c:pt idx="343">
                  <c:v>-0.21142803992316994</c:v>
                </c:pt>
                <c:pt idx="344">
                  <c:v>-0.20901685011675489</c:v>
                </c:pt>
                <c:pt idx="345">
                  <c:v>-0.20663313954640494</c:v>
                </c:pt>
                <c:pt idx="346">
                  <c:v>-0.20427659605730178</c:v>
                </c:pt>
                <c:pt idx="347">
                  <c:v>-0.20194691099871609</c:v>
                </c:pt>
                <c:pt idx="348">
                  <c:v>-0.19964377918624304</c:v>
                </c:pt>
                <c:pt idx="349">
                  <c:v>-0.19736689886438721</c:v>
                </c:pt>
                <c:pt idx="350">
                  <c:v>-0.19511597166949712</c:v>
                </c:pt>
                <c:pt idx="351">
                  <c:v>-0.19289070259304772</c:v>
                </c:pt>
                <c:pt idx="352">
                  <c:v>-0.19069079994526816</c:v>
                </c:pt>
                <c:pt idx="353">
                  <c:v>-0.1885159753191166</c:v>
                </c:pt>
                <c:pt idx="354">
                  <c:v>-0.18636594355459665</c:v>
                </c:pt>
                <c:pt idx="355">
                  <c:v>-0.18424042270341653</c:v>
                </c:pt>
                <c:pt idx="356">
                  <c:v>-0.18213913399399087</c:v>
                </c:pt>
                <c:pt idx="357">
                  <c:v>-0.18006180179677636</c:v>
                </c:pt>
                <c:pt idx="358">
                  <c:v>-0.17800815358995078</c:v>
                </c:pt>
                <c:pt idx="359">
                  <c:v>-0.17597791992542064</c:v>
                </c:pt>
                <c:pt idx="360">
                  <c:v>-0.17397083439516944</c:v>
                </c:pt>
                <c:pt idx="361">
                  <c:v>-0.17198663359792987</c:v>
                </c:pt>
                <c:pt idx="362">
                  <c:v>-0.17002505710619331</c:v>
                </c:pt>
                <c:pt idx="363">
                  <c:v>-0.16808584743354041</c:v>
                </c:pt>
                <c:pt idx="364">
                  <c:v>-0.166168750002302</c:v>
                </c:pt>
                <c:pt idx="365">
                  <c:v>-0.16427351311154165</c:v>
                </c:pt>
                <c:pt idx="366">
                  <c:v>-0.16239988790535964</c:v>
                </c:pt>
                <c:pt idx="367">
                  <c:v>-0.16054762834151759</c:v>
                </c:pt>
                <c:pt idx="368">
                  <c:v>-0.15871649116037917</c:v>
                </c:pt>
                <c:pt idx="369">
                  <c:v>-0.15690623585416691</c:v>
                </c:pt>
                <c:pt idx="370">
                  <c:v>-0.15511662463653153</c:v>
                </c:pt>
                <c:pt idx="371">
                  <c:v>-0.1533474224124324</c:v>
                </c:pt>
                <c:pt idx="372">
                  <c:v>-0.1515983967483252</c:v>
                </c:pt>
                <c:pt idx="373">
                  <c:v>-0.149869317842659</c:v>
                </c:pt>
                <c:pt idx="374">
                  <c:v>-0.14815995849667274</c:v>
                </c:pt>
                <c:pt idx="375">
                  <c:v>-0.14647009408549819</c:v>
                </c:pt>
                <c:pt idx="376">
                  <c:v>-0.14479950252955789</c:v>
                </c:pt>
                <c:pt idx="377">
                  <c:v>-0.14314796426626455</c:v>
                </c:pt>
                <c:pt idx="378">
                  <c:v>-0.1415152622220103</c:v>
                </c:pt>
                <c:pt idx="379">
                  <c:v>-0.13990118178445374</c:v>
                </c:pt>
                <c:pt idx="380">
                  <c:v>-0.13830551077509143</c:v>
                </c:pt>
                <c:pt idx="381">
                  <c:v>-0.13672803942212255</c:v>
                </c:pt>
                <c:pt idx="382">
                  <c:v>-0.13516856033359351</c:v>
                </c:pt>
                <c:pt idx="383">
                  <c:v>-0.13362686847083077</c:v>
                </c:pt>
                <c:pt idx="384">
                  <c:v>-0.13210276112214916</c:v>
                </c:pt>
                <c:pt idx="385">
                  <c:v>-0.13059603787684257</c:v>
                </c:pt>
                <c:pt idx="386">
                  <c:v>-0.12910650059944795</c:v>
                </c:pt>
                <c:pt idx="387">
                  <c:v>-0.1276339534042836</c:v>
                </c:pt>
                <c:pt idx="388">
                  <c:v>-0.12617820263025847</c:v>
                </c:pt>
                <c:pt idx="389">
                  <c:v>-0.1247390568159495</c:v>
                </c:pt>
                <c:pt idx="390">
                  <c:v>-0.12331632667494719</c:v>
                </c:pt>
                <c:pt idx="391">
                  <c:v>-0.12190982507146156</c:v>
                </c:pt>
                <c:pt idx="392">
                  <c:v>-0.12051936699619398</c:v>
                </c:pt>
                <c:pt idx="393">
                  <c:v>-0.11914476954246388</c:v>
                </c:pt>
                <c:pt idx="394">
                  <c:v>-0.1177858518825963</c:v>
                </c:pt>
                <c:pt idx="395">
                  <c:v>-0.11644243524455998</c:v>
                </c:pt>
                <c:pt idx="396">
                  <c:v>-0.11511434288886156</c:v>
                </c:pt>
                <c:pt idx="397">
                  <c:v>-0.11380140008568525</c:v>
                </c:pt>
                <c:pt idx="398">
                  <c:v>-0.11250343409228451</c:v>
                </c:pt>
                <c:pt idx="399">
                  <c:v>-0.11122027413061444</c:v>
                </c:pt>
                <c:pt idx="400">
                  <c:v>-0.10995175136521036</c:v>
                </c:pt>
                <c:pt idx="401">
                  <c:v>-0.10869769888130498</c:v>
                </c:pt>
                <c:pt idx="402">
                  <c:v>-0.10745795166318456</c:v>
                </c:pt>
                <c:pt idx="403">
                  <c:v>-0.1062323465727802</c:v>
                </c:pt>
                <c:pt idx="404">
                  <c:v>-0.10502072232849385</c:v>
                </c:pt>
                <c:pt idx="405">
                  <c:v>-0.10382291948425482</c:v>
                </c:pt>
                <c:pt idx="406">
                  <c:v>-0.10263878040880536</c:v>
                </c:pt>
                <c:pt idx="407">
                  <c:v>-0.10146814926521393</c:v>
                </c:pt>
                <c:pt idx="408">
                  <c:v>-0.10031087199061212</c:v>
                </c:pt>
                <c:pt idx="409">
                  <c:v>-9.9166796276154753E-2</c:v>
                </c:pt>
                <c:pt idx="410">
                  <c:v>-9.8035771547198947E-2</c:v>
                </c:pt>
                <c:pt idx="411">
                  <c:v>-9.6917648943703763E-2</c:v>
                </c:pt>
                <c:pt idx="412">
                  <c:v>-9.5812281300841892E-2</c:v>
                </c:pt>
                <c:pt idx="413">
                  <c:v>-9.4719523129829258E-2</c:v>
                </c:pt>
                <c:pt idx="414">
                  <c:v>-9.3639230598962148E-2</c:v>
                </c:pt>
                <c:pt idx="415">
                  <c:v>-9.2571261514867179E-2</c:v>
                </c:pt>
                <c:pt idx="416">
                  <c:v>-9.1515475303955415E-2</c:v>
                </c:pt>
                <c:pt idx="417">
                  <c:v>-9.0471732994084494E-2</c:v>
                </c:pt>
                <c:pt idx="418">
                  <c:v>-8.94398971964218E-2</c:v>
                </c:pt>
                <c:pt idx="419">
                  <c:v>-8.8419832087509267E-2</c:v>
                </c:pt>
                <c:pt idx="420">
                  <c:v>-8.7411403391527545E-2</c:v>
                </c:pt>
                <c:pt idx="421">
                  <c:v>-8.6414478362756411E-2</c:v>
                </c:pt>
                <c:pt idx="422">
                  <c:v>-8.542892576823008E-2</c:v>
                </c:pt>
                <c:pt idx="423">
                  <c:v>-8.4454615870585933E-2</c:v>
                </c:pt>
                <c:pt idx="424">
                  <c:v>-8.349142041110344E-2</c:v>
                </c:pt>
                <c:pt idx="425">
                  <c:v>-8.2539212592931926E-2</c:v>
                </c:pt>
                <c:pt idx="426">
                  <c:v>-8.1597867064506002E-2</c:v>
                </c:pt>
                <c:pt idx="427">
                  <c:v>-8.0667259903144523E-2</c:v>
                </c:pt>
                <c:pt idx="428">
                  <c:v>-7.9747268598834409E-2</c:v>
                </c:pt>
                <c:pt idx="429">
                  <c:v>-7.8837772038193032E-2</c:v>
                </c:pt>
                <c:pt idx="430">
                  <c:v>-7.7938650488612801E-2</c:v>
                </c:pt>
                <c:pt idx="431">
                  <c:v>-7.7049785582579758E-2</c:v>
                </c:pt>
                <c:pt idx="432">
                  <c:v>-7.6171060302170329E-2</c:v>
                </c:pt>
                <c:pt idx="433">
                  <c:v>-7.5302358963719979E-2</c:v>
                </c:pt>
                <c:pt idx="434">
                  <c:v>-7.4443567202663832E-2</c:v>
                </c:pt>
                <c:pt idx="435">
                  <c:v>-7.35945719585476E-2</c:v>
                </c:pt>
                <c:pt idx="436">
                  <c:v>-7.2755261460206139E-2</c:v>
                </c:pt>
                <c:pt idx="437">
                  <c:v>-7.1925525211108385E-2</c:v>
                </c:pt>
                <c:pt idx="438">
                  <c:v>-7.1105253974866472E-2</c:v>
                </c:pt>
                <c:pt idx="439">
                  <c:v>-7.0294339760908264E-2</c:v>
                </c:pt>
                <c:pt idx="440">
                  <c:v>-6.9492675810310114E-2</c:v>
                </c:pt>
                <c:pt idx="441">
                  <c:v>-6.8700156581789018E-2</c:v>
                </c:pt>
                <c:pt idx="442">
                  <c:v>-6.7916677737852468E-2</c:v>
                </c:pt>
                <c:pt idx="443">
                  <c:v>-6.7142136131104382E-2</c:v>
                </c:pt>
                <c:pt idx="444">
                  <c:v>-6.6376429790703836E-2</c:v>
                </c:pt>
                <c:pt idx="445">
                  <c:v>-6.5619457908978412E-2</c:v>
                </c:pt>
                <c:pt idx="446">
                  <c:v>-6.4871120828186107E-2</c:v>
                </c:pt>
                <c:pt idx="447">
                  <c:v>-6.4131320027427857E-2</c:v>
                </c:pt>
                <c:pt idx="448">
                  <c:v>-6.3399958109707236E-2</c:v>
                </c:pt>
                <c:pt idx="449">
                  <c:v>-6.2676938789135869E-2</c:v>
                </c:pt>
                <c:pt idx="450">
                  <c:v>-6.1962166878283209E-2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fit_2NN_FCC!$M$18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fit_2NN_FCC!$G$19:$G$469</c:f>
              <c:numCache>
                <c:formatCode>General</c:formatCode>
                <c:ptCount val="451"/>
                <c:pt idx="0">
                  <c:v>2.0104375528052829</c:v>
                </c:pt>
                <c:pt idx="1">
                  <c:v>2.0214413387715262</c:v>
                </c:pt>
                <c:pt idx="2">
                  <c:v>2.0324451247377695</c:v>
                </c:pt>
                <c:pt idx="3">
                  <c:v>2.0434489107040128</c:v>
                </c:pt>
                <c:pt idx="4">
                  <c:v>2.0544526966702565</c:v>
                </c:pt>
                <c:pt idx="5">
                  <c:v>2.0654564826364998</c:v>
                </c:pt>
                <c:pt idx="6">
                  <c:v>2.0764602686027431</c:v>
                </c:pt>
                <c:pt idx="7">
                  <c:v>2.0874640545689864</c:v>
                </c:pt>
                <c:pt idx="8">
                  <c:v>2.0984678405352297</c:v>
                </c:pt>
                <c:pt idx="9">
                  <c:v>2.1094716265014735</c:v>
                </c:pt>
                <c:pt idx="10">
                  <c:v>2.1204754124677168</c:v>
                </c:pt>
                <c:pt idx="11">
                  <c:v>2.1314791984339601</c:v>
                </c:pt>
                <c:pt idx="12">
                  <c:v>2.1424829844002033</c:v>
                </c:pt>
                <c:pt idx="13">
                  <c:v>2.1534867703664471</c:v>
                </c:pt>
                <c:pt idx="14">
                  <c:v>2.1644905563326899</c:v>
                </c:pt>
                <c:pt idx="15">
                  <c:v>2.1754943422989337</c:v>
                </c:pt>
                <c:pt idx="16">
                  <c:v>2.186498128265177</c:v>
                </c:pt>
                <c:pt idx="17">
                  <c:v>2.1975019142314207</c:v>
                </c:pt>
                <c:pt idx="18">
                  <c:v>2.208505700197664</c:v>
                </c:pt>
                <c:pt idx="19">
                  <c:v>2.2195094861639073</c:v>
                </c:pt>
                <c:pt idx="20">
                  <c:v>2.2305132721301506</c:v>
                </c:pt>
                <c:pt idx="21">
                  <c:v>2.2415170580963939</c:v>
                </c:pt>
                <c:pt idx="22">
                  <c:v>2.2525208440626372</c:v>
                </c:pt>
                <c:pt idx="23">
                  <c:v>2.2635246300288809</c:v>
                </c:pt>
                <c:pt idx="24">
                  <c:v>2.2745284159951242</c:v>
                </c:pt>
                <c:pt idx="25">
                  <c:v>2.2855322019613675</c:v>
                </c:pt>
                <c:pt idx="26">
                  <c:v>2.2965359879276113</c:v>
                </c:pt>
                <c:pt idx="27">
                  <c:v>2.3075397738938541</c:v>
                </c:pt>
                <c:pt idx="28">
                  <c:v>2.3185435598600979</c:v>
                </c:pt>
                <c:pt idx="29">
                  <c:v>2.329547345826342</c:v>
                </c:pt>
                <c:pt idx="30">
                  <c:v>2.3405511317925853</c:v>
                </c:pt>
                <c:pt idx="31">
                  <c:v>2.3515549177588286</c:v>
                </c:pt>
                <c:pt idx="32">
                  <c:v>2.3625587037250719</c:v>
                </c:pt>
                <c:pt idx="33">
                  <c:v>2.3735624896913152</c:v>
                </c:pt>
                <c:pt idx="34">
                  <c:v>2.384566275657559</c:v>
                </c:pt>
                <c:pt idx="35">
                  <c:v>2.3955700616238023</c:v>
                </c:pt>
                <c:pt idx="36">
                  <c:v>2.4065738475900456</c:v>
                </c:pt>
                <c:pt idx="37">
                  <c:v>2.4175776335562889</c:v>
                </c:pt>
                <c:pt idx="38">
                  <c:v>2.4285814195225326</c:v>
                </c:pt>
                <c:pt idx="39">
                  <c:v>2.4395852054887759</c:v>
                </c:pt>
                <c:pt idx="40">
                  <c:v>2.4505889914550192</c:v>
                </c:pt>
                <c:pt idx="41">
                  <c:v>2.4615927774212625</c:v>
                </c:pt>
                <c:pt idx="42">
                  <c:v>2.4725965633875062</c:v>
                </c:pt>
                <c:pt idx="43">
                  <c:v>2.4836003493537495</c:v>
                </c:pt>
                <c:pt idx="44">
                  <c:v>2.4946041353199928</c:v>
                </c:pt>
                <c:pt idx="45">
                  <c:v>2.5056079212862361</c:v>
                </c:pt>
                <c:pt idx="46">
                  <c:v>2.5166117072524794</c:v>
                </c:pt>
                <c:pt idx="47">
                  <c:v>2.5276154932187227</c:v>
                </c:pt>
                <c:pt idx="48">
                  <c:v>2.5386192791849664</c:v>
                </c:pt>
                <c:pt idx="49">
                  <c:v>2.5496230651512097</c:v>
                </c:pt>
                <c:pt idx="50">
                  <c:v>2.5606268511174526</c:v>
                </c:pt>
                <c:pt idx="51">
                  <c:v>2.5716306370836959</c:v>
                </c:pt>
                <c:pt idx="52">
                  <c:v>2.5826344230499396</c:v>
                </c:pt>
                <c:pt idx="53">
                  <c:v>2.5936382090161829</c:v>
                </c:pt>
                <c:pt idx="54">
                  <c:v>2.6046419949824267</c:v>
                </c:pt>
                <c:pt idx="55">
                  <c:v>2.6156457809486695</c:v>
                </c:pt>
                <c:pt idx="56">
                  <c:v>2.6266495669149128</c:v>
                </c:pt>
                <c:pt idx="57">
                  <c:v>2.6376533528811561</c:v>
                </c:pt>
                <c:pt idx="58">
                  <c:v>2.6486571388473998</c:v>
                </c:pt>
                <c:pt idx="59">
                  <c:v>2.6596609248136431</c:v>
                </c:pt>
                <c:pt idx="60">
                  <c:v>2.6706647107798869</c:v>
                </c:pt>
                <c:pt idx="61">
                  <c:v>2.6816684967461302</c:v>
                </c:pt>
                <c:pt idx="62">
                  <c:v>2.6926722827123735</c:v>
                </c:pt>
                <c:pt idx="63">
                  <c:v>2.7036760686786163</c:v>
                </c:pt>
                <c:pt idx="64">
                  <c:v>2.7146798546448601</c:v>
                </c:pt>
                <c:pt idx="65">
                  <c:v>2.7256836406111034</c:v>
                </c:pt>
                <c:pt idx="66">
                  <c:v>2.7366874265773471</c:v>
                </c:pt>
                <c:pt idx="67">
                  <c:v>2.7476912125435904</c:v>
                </c:pt>
                <c:pt idx="68">
                  <c:v>2.7586949985098337</c:v>
                </c:pt>
                <c:pt idx="69">
                  <c:v>2.7696987844760774</c:v>
                </c:pt>
                <c:pt idx="70">
                  <c:v>2.7807025704423207</c:v>
                </c:pt>
                <c:pt idx="71">
                  <c:v>2.791706356408564</c:v>
                </c:pt>
                <c:pt idx="72">
                  <c:v>2.8027101423748073</c:v>
                </c:pt>
                <c:pt idx="73">
                  <c:v>2.8137139283410506</c:v>
                </c:pt>
                <c:pt idx="74">
                  <c:v>2.8247177143072939</c:v>
                </c:pt>
                <c:pt idx="75">
                  <c:v>2.8357215002735376</c:v>
                </c:pt>
                <c:pt idx="76">
                  <c:v>2.8467252862397809</c:v>
                </c:pt>
                <c:pt idx="77">
                  <c:v>2.8577290722060242</c:v>
                </c:pt>
                <c:pt idx="78">
                  <c:v>2.868732858172268</c:v>
                </c:pt>
                <c:pt idx="79">
                  <c:v>2.8797366441385108</c:v>
                </c:pt>
                <c:pt idx="80">
                  <c:v>2.8907404301047541</c:v>
                </c:pt>
                <c:pt idx="81">
                  <c:v>2.9017442160709979</c:v>
                </c:pt>
                <c:pt idx="82">
                  <c:v>2.9127480020372412</c:v>
                </c:pt>
                <c:pt idx="83">
                  <c:v>2.9237517880034845</c:v>
                </c:pt>
                <c:pt idx="84">
                  <c:v>2.9347555739697282</c:v>
                </c:pt>
                <c:pt idx="85">
                  <c:v>2.9457593599359715</c:v>
                </c:pt>
                <c:pt idx="86">
                  <c:v>2.9567631459022152</c:v>
                </c:pt>
                <c:pt idx="87">
                  <c:v>2.9677669318684585</c:v>
                </c:pt>
                <c:pt idx="88">
                  <c:v>2.9787707178347018</c:v>
                </c:pt>
                <c:pt idx="89">
                  <c:v>2.9897745038009447</c:v>
                </c:pt>
                <c:pt idx="90">
                  <c:v>3.0007782897671884</c:v>
                </c:pt>
                <c:pt idx="91">
                  <c:v>3.0117820757334317</c:v>
                </c:pt>
                <c:pt idx="92">
                  <c:v>3.0227858616996754</c:v>
                </c:pt>
                <c:pt idx="93">
                  <c:v>3.0337896476659187</c:v>
                </c:pt>
                <c:pt idx="94">
                  <c:v>3.044793433632162</c:v>
                </c:pt>
                <c:pt idx="95">
                  <c:v>3.0557972195984058</c:v>
                </c:pt>
                <c:pt idx="96">
                  <c:v>3.0668010055646491</c:v>
                </c:pt>
                <c:pt idx="97">
                  <c:v>3.0778047915308919</c:v>
                </c:pt>
                <c:pt idx="98">
                  <c:v>3.0888085774971357</c:v>
                </c:pt>
                <c:pt idx="99">
                  <c:v>3.099812363463379</c:v>
                </c:pt>
                <c:pt idx="100">
                  <c:v>3.1108161494296223</c:v>
                </c:pt>
                <c:pt idx="101">
                  <c:v>3.121819935395866</c:v>
                </c:pt>
                <c:pt idx="102">
                  <c:v>3.1328237213621093</c:v>
                </c:pt>
                <c:pt idx="103">
                  <c:v>3.1438275073283526</c:v>
                </c:pt>
                <c:pt idx="104">
                  <c:v>3.1548312932945963</c:v>
                </c:pt>
                <c:pt idx="105">
                  <c:v>3.1658350792608396</c:v>
                </c:pt>
                <c:pt idx="106">
                  <c:v>3.1768388652270834</c:v>
                </c:pt>
                <c:pt idx="107">
                  <c:v>3.1878426511933262</c:v>
                </c:pt>
                <c:pt idx="108">
                  <c:v>3.1988464371595695</c:v>
                </c:pt>
                <c:pt idx="109">
                  <c:v>3.2098502231258128</c:v>
                </c:pt>
                <c:pt idx="110">
                  <c:v>3.2208540090920565</c:v>
                </c:pt>
                <c:pt idx="111">
                  <c:v>3.2318577950582998</c:v>
                </c:pt>
                <c:pt idx="112">
                  <c:v>3.2428615810245436</c:v>
                </c:pt>
                <c:pt idx="113">
                  <c:v>3.2538653669907864</c:v>
                </c:pt>
                <c:pt idx="114">
                  <c:v>3.2648691529570297</c:v>
                </c:pt>
                <c:pt idx="115">
                  <c:v>3.275872938923273</c:v>
                </c:pt>
                <c:pt idx="116">
                  <c:v>3.2868767248895168</c:v>
                </c:pt>
                <c:pt idx="117">
                  <c:v>3.2978805108557601</c:v>
                </c:pt>
                <c:pt idx="118">
                  <c:v>3.3088842968220038</c:v>
                </c:pt>
                <c:pt idx="119">
                  <c:v>3.3198880827882471</c:v>
                </c:pt>
                <c:pt idx="120">
                  <c:v>3.3308918687544904</c:v>
                </c:pt>
                <c:pt idx="121">
                  <c:v>3.3418956547207341</c:v>
                </c:pt>
                <c:pt idx="122">
                  <c:v>3.3528994406869774</c:v>
                </c:pt>
                <c:pt idx="123">
                  <c:v>3.3639032266532203</c:v>
                </c:pt>
                <c:pt idx="124">
                  <c:v>3.374907012619464</c:v>
                </c:pt>
                <c:pt idx="125">
                  <c:v>3.3859107985857073</c:v>
                </c:pt>
                <c:pt idx="126">
                  <c:v>3.3969145845519506</c:v>
                </c:pt>
                <c:pt idx="127">
                  <c:v>3.4079183705181944</c:v>
                </c:pt>
                <c:pt idx="128">
                  <c:v>3.4189221564844376</c:v>
                </c:pt>
                <c:pt idx="129">
                  <c:v>3.4299259424506809</c:v>
                </c:pt>
                <c:pt idx="130">
                  <c:v>3.4409297284169242</c:v>
                </c:pt>
                <c:pt idx="131">
                  <c:v>3.4519335143831675</c:v>
                </c:pt>
                <c:pt idx="132">
                  <c:v>3.4629373003494108</c:v>
                </c:pt>
                <c:pt idx="133">
                  <c:v>3.4739410863156546</c:v>
                </c:pt>
                <c:pt idx="134">
                  <c:v>3.4849448722818979</c:v>
                </c:pt>
                <c:pt idx="135">
                  <c:v>3.4959486582481412</c:v>
                </c:pt>
                <c:pt idx="136">
                  <c:v>3.5069524442143849</c:v>
                </c:pt>
                <c:pt idx="137">
                  <c:v>3.5179562301806282</c:v>
                </c:pt>
                <c:pt idx="138">
                  <c:v>3.5289600161468719</c:v>
                </c:pt>
                <c:pt idx="139">
                  <c:v>3.5399638021131152</c:v>
                </c:pt>
                <c:pt idx="140">
                  <c:v>3.5509675880793581</c:v>
                </c:pt>
                <c:pt idx="141">
                  <c:v>3.5619713740456014</c:v>
                </c:pt>
                <c:pt idx="142">
                  <c:v>3.5729751600118451</c:v>
                </c:pt>
                <c:pt idx="143">
                  <c:v>3.5839789459780884</c:v>
                </c:pt>
                <c:pt idx="144">
                  <c:v>3.5949827319443322</c:v>
                </c:pt>
                <c:pt idx="145">
                  <c:v>3.6059865179105755</c:v>
                </c:pt>
                <c:pt idx="146">
                  <c:v>3.6169903038768183</c:v>
                </c:pt>
                <c:pt idx="147">
                  <c:v>3.6279940898430616</c:v>
                </c:pt>
                <c:pt idx="148">
                  <c:v>3.6389978758093053</c:v>
                </c:pt>
                <c:pt idx="149">
                  <c:v>3.6500016617755486</c:v>
                </c:pt>
                <c:pt idx="150">
                  <c:v>3.6610054477417924</c:v>
                </c:pt>
                <c:pt idx="151">
                  <c:v>3.6720092337080357</c:v>
                </c:pt>
                <c:pt idx="152">
                  <c:v>3.683013019674279</c:v>
                </c:pt>
                <c:pt idx="153">
                  <c:v>3.6940168056405227</c:v>
                </c:pt>
                <c:pt idx="154">
                  <c:v>3.705020591606766</c:v>
                </c:pt>
                <c:pt idx="155">
                  <c:v>3.7160243775730093</c:v>
                </c:pt>
                <c:pt idx="156">
                  <c:v>3.727028163539253</c:v>
                </c:pt>
                <c:pt idx="157">
                  <c:v>3.7380319495054963</c:v>
                </c:pt>
                <c:pt idx="158">
                  <c:v>3.7490357354717392</c:v>
                </c:pt>
                <c:pt idx="159">
                  <c:v>3.7600395214379829</c:v>
                </c:pt>
                <c:pt idx="160">
                  <c:v>3.7710433074042262</c:v>
                </c:pt>
                <c:pt idx="161">
                  <c:v>3.7820470933704695</c:v>
                </c:pt>
                <c:pt idx="162">
                  <c:v>3.7930508793367133</c:v>
                </c:pt>
                <c:pt idx="163">
                  <c:v>3.8040546653029561</c:v>
                </c:pt>
                <c:pt idx="164">
                  <c:v>3.8150584512691994</c:v>
                </c:pt>
                <c:pt idx="165">
                  <c:v>3.8260622372354431</c:v>
                </c:pt>
                <c:pt idx="166">
                  <c:v>3.8370660232016864</c:v>
                </c:pt>
                <c:pt idx="167">
                  <c:v>3.8480698091679297</c:v>
                </c:pt>
                <c:pt idx="168">
                  <c:v>3.8590735951341735</c:v>
                </c:pt>
                <c:pt idx="169">
                  <c:v>3.8700773811004168</c:v>
                </c:pt>
                <c:pt idx="170">
                  <c:v>3.8810811670666605</c:v>
                </c:pt>
                <c:pt idx="171">
                  <c:v>3.8920849530329038</c:v>
                </c:pt>
                <c:pt idx="172">
                  <c:v>3.9030887389991471</c:v>
                </c:pt>
                <c:pt idx="173">
                  <c:v>3.9140925249653908</c:v>
                </c:pt>
                <c:pt idx="174">
                  <c:v>3.9250963109316341</c:v>
                </c:pt>
                <c:pt idx="175">
                  <c:v>3.936100096897877</c:v>
                </c:pt>
                <c:pt idx="176">
                  <c:v>3.9471038828641207</c:v>
                </c:pt>
                <c:pt idx="177">
                  <c:v>3.958107668830364</c:v>
                </c:pt>
                <c:pt idx="178">
                  <c:v>3.9691114547966073</c:v>
                </c:pt>
                <c:pt idx="179">
                  <c:v>3.9801152407628511</c:v>
                </c:pt>
                <c:pt idx="180">
                  <c:v>3.9911190267290939</c:v>
                </c:pt>
                <c:pt idx="181">
                  <c:v>4.0021228126953377</c:v>
                </c:pt>
                <c:pt idx="182">
                  <c:v>4.0131265986615805</c:v>
                </c:pt>
                <c:pt idx="183">
                  <c:v>4.0241303846278242</c:v>
                </c:pt>
                <c:pt idx="184">
                  <c:v>4.035134170594068</c:v>
                </c:pt>
                <c:pt idx="185">
                  <c:v>4.0461379565603108</c:v>
                </c:pt>
                <c:pt idx="186">
                  <c:v>4.0571417425265546</c:v>
                </c:pt>
                <c:pt idx="187">
                  <c:v>4.0681455284927983</c:v>
                </c:pt>
                <c:pt idx="188">
                  <c:v>4.0791493144590412</c:v>
                </c:pt>
                <c:pt idx="189">
                  <c:v>4.0901531004252849</c:v>
                </c:pt>
                <c:pt idx="190">
                  <c:v>4.1011568863915278</c:v>
                </c:pt>
                <c:pt idx="191">
                  <c:v>4.1121606723577715</c:v>
                </c:pt>
                <c:pt idx="192">
                  <c:v>4.1231644583240152</c:v>
                </c:pt>
                <c:pt idx="193">
                  <c:v>4.1341682442902581</c:v>
                </c:pt>
                <c:pt idx="194">
                  <c:v>4.1451720302565018</c:v>
                </c:pt>
                <c:pt idx="195">
                  <c:v>4.1561758162227447</c:v>
                </c:pt>
                <c:pt idx="196">
                  <c:v>4.1671796021889884</c:v>
                </c:pt>
                <c:pt idx="197">
                  <c:v>4.1781833881552313</c:v>
                </c:pt>
                <c:pt idx="198">
                  <c:v>4.189187174121475</c:v>
                </c:pt>
                <c:pt idx="199">
                  <c:v>4.2001909600877188</c:v>
                </c:pt>
                <c:pt idx="200">
                  <c:v>4.2111947460539616</c:v>
                </c:pt>
                <c:pt idx="201">
                  <c:v>4.2221985320202053</c:v>
                </c:pt>
                <c:pt idx="202">
                  <c:v>4.2332023179864491</c:v>
                </c:pt>
                <c:pt idx="203">
                  <c:v>4.2442061039526919</c:v>
                </c:pt>
                <c:pt idx="204">
                  <c:v>4.2552098899189357</c:v>
                </c:pt>
                <c:pt idx="205">
                  <c:v>4.2662136758851794</c:v>
                </c:pt>
                <c:pt idx="206">
                  <c:v>4.2772174618514232</c:v>
                </c:pt>
                <c:pt idx="207">
                  <c:v>4.288221247817666</c:v>
                </c:pt>
                <c:pt idx="208">
                  <c:v>4.2992250337839097</c:v>
                </c:pt>
                <c:pt idx="209">
                  <c:v>4.3102288197501535</c:v>
                </c:pt>
                <c:pt idx="210">
                  <c:v>4.3212326057163963</c:v>
                </c:pt>
                <c:pt idx="211">
                  <c:v>4.3322363916826392</c:v>
                </c:pt>
                <c:pt idx="212">
                  <c:v>4.3432401776488829</c:v>
                </c:pt>
                <c:pt idx="213">
                  <c:v>4.3542439636151258</c:v>
                </c:pt>
                <c:pt idx="214">
                  <c:v>4.3652477495813695</c:v>
                </c:pt>
                <c:pt idx="215">
                  <c:v>4.3762515355476124</c:v>
                </c:pt>
                <c:pt idx="216">
                  <c:v>4.3872553215138561</c:v>
                </c:pt>
                <c:pt idx="217">
                  <c:v>4.3982591074800998</c:v>
                </c:pt>
                <c:pt idx="218">
                  <c:v>4.4092628934463436</c:v>
                </c:pt>
                <c:pt idx="219">
                  <c:v>4.4202666794125864</c:v>
                </c:pt>
                <c:pt idx="220">
                  <c:v>4.4312704653788302</c:v>
                </c:pt>
                <c:pt idx="221">
                  <c:v>4.4422742513450739</c:v>
                </c:pt>
                <c:pt idx="222">
                  <c:v>4.4532780373113168</c:v>
                </c:pt>
                <c:pt idx="223">
                  <c:v>4.4642818232775605</c:v>
                </c:pt>
                <c:pt idx="224">
                  <c:v>4.4752856092438043</c:v>
                </c:pt>
                <c:pt idx="225">
                  <c:v>4.4862893952100471</c:v>
                </c:pt>
                <c:pt idx="226">
                  <c:v>4.49729318117629</c:v>
                </c:pt>
                <c:pt idx="227">
                  <c:v>4.5082969671425337</c:v>
                </c:pt>
                <c:pt idx="228">
                  <c:v>4.5193007531087774</c:v>
                </c:pt>
                <c:pt idx="229">
                  <c:v>4.5303045390750203</c:v>
                </c:pt>
                <c:pt idx="230">
                  <c:v>4.541308325041264</c:v>
                </c:pt>
                <c:pt idx="231">
                  <c:v>4.5523121110075069</c:v>
                </c:pt>
                <c:pt idx="232">
                  <c:v>4.5633158969737506</c:v>
                </c:pt>
                <c:pt idx="233">
                  <c:v>4.5743196829399944</c:v>
                </c:pt>
                <c:pt idx="234">
                  <c:v>4.5853234689062372</c:v>
                </c:pt>
                <c:pt idx="235">
                  <c:v>4.5963272548724809</c:v>
                </c:pt>
                <c:pt idx="236">
                  <c:v>4.6073310408387247</c:v>
                </c:pt>
                <c:pt idx="237">
                  <c:v>4.6183348268049675</c:v>
                </c:pt>
                <c:pt idx="238">
                  <c:v>4.6293386127712113</c:v>
                </c:pt>
                <c:pt idx="239">
                  <c:v>4.640342398737455</c:v>
                </c:pt>
                <c:pt idx="240">
                  <c:v>4.6513461847036979</c:v>
                </c:pt>
                <c:pt idx="241">
                  <c:v>4.6623499706699407</c:v>
                </c:pt>
                <c:pt idx="242">
                  <c:v>4.6733537566361845</c:v>
                </c:pt>
                <c:pt idx="243">
                  <c:v>4.6843575426024282</c:v>
                </c:pt>
                <c:pt idx="244">
                  <c:v>4.6953613285686719</c:v>
                </c:pt>
                <c:pt idx="245">
                  <c:v>4.7063651145349148</c:v>
                </c:pt>
                <c:pt idx="246">
                  <c:v>4.7173689005011576</c:v>
                </c:pt>
                <c:pt idx="247">
                  <c:v>4.7283726864674014</c:v>
                </c:pt>
                <c:pt idx="248">
                  <c:v>4.7393764724336451</c:v>
                </c:pt>
                <c:pt idx="249">
                  <c:v>4.750380258399888</c:v>
                </c:pt>
                <c:pt idx="250">
                  <c:v>4.7613840443661317</c:v>
                </c:pt>
                <c:pt idx="251">
                  <c:v>4.7723878303323755</c:v>
                </c:pt>
                <c:pt idx="252">
                  <c:v>4.7833916162986183</c:v>
                </c:pt>
                <c:pt idx="253">
                  <c:v>4.794395402264862</c:v>
                </c:pt>
                <c:pt idx="254">
                  <c:v>4.8053991882311058</c:v>
                </c:pt>
                <c:pt idx="255">
                  <c:v>4.8164029741973495</c:v>
                </c:pt>
                <c:pt idx="256">
                  <c:v>4.8274067601635924</c:v>
                </c:pt>
                <c:pt idx="257">
                  <c:v>4.8384105461298352</c:v>
                </c:pt>
                <c:pt idx="258">
                  <c:v>4.8494143320960799</c:v>
                </c:pt>
                <c:pt idx="259">
                  <c:v>4.8604181180623289</c:v>
                </c:pt>
                <c:pt idx="260">
                  <c:v>4.8714219040285665</c:v>
                </c:pt>
                <c:pt idx="261">
                  <c:v>4.8824256899948084</c:v>
                </c:pt>
                <c:pt idx="262">
                  <c:v>4.893429475961053</c:v>
                </c:pt>
                <c:pt idx="263">
                  <c:v>4.9044332619273012</c:v>
                </c:pt>
                <c:pt idx="264">
                  <c:v>4.9154370478935396</c:v>
                </c:pt>
                <c:pt idx="265">
                  <c:v>4.9264408338597825</c:v>
                </c:pt>
                <c:pt idx="266">
                  <c:v>4.9374446198260262</c:v>
                </c:pt>
                <c:pt idx="267">
                  <c:v>4.9484484057922753</c:v>
                </c:pt>
                <c:pt idx="268">
                  <c:v>4.9594521917585128</c:v>
                </c:pt>
                <c:pt idx="269">
                  <c:v>4.9704559777247566</c:v>
                </c:pt>
                <c:pt idx="270">
                  <c:v>4.9814597636910003</c:v>
                </c:pt>
                <c:pt idx="271">
                  <c:v>4.9924635496572485</c:v>
                </c:pt>
                <c:pt idx="272">
                  <c:v>5.0034673356234869</c:v>
                </c:pt>
                <c:pt idx="273">
                  <c:v>5.0144711215897306</c:v>
                </c:pt>
                <c:pt idx="274">
                  <c:v>5.0254749075559735</c:v>
                </c:pt>
                <c:pt idx="275">
                  <c:v>5.0364786935222225</c:v>
                </c:pt>
                <c:pt idx="276">
                  <c:v>5.0474824794884601</c:v>
                </c:pt>
                <c:pt idx="277">
                  <c:v>5.0584862654547038</c:v>
                </c:pt>
                <c:pt idx="278">
                  <c:v>5.0694900514209467</c:v>
                </c:pt>
                <c:pt idx="279">
                  <c:v>5.0804938373871957</c:v>
                </c:pt>
                <c:pt idx="280">
                  <c:v>5.0914976233534333</c:v>
                </c:pt>
                <c:pt idx="281">
                  <c:v>5.102501409319677</c:v>
                </c:pt>
                <c:pt idx="282">
                  <c:v>5.1135051952859261</c:v>
                </c:pt>
                <c:pt idx="283">
                  <c:v>5.1245089812521698</c:v>
                </c:pt>
                <c:pt idx="284">
                  <c:v>5.1355127672184127</c:v>
                </c:pt>
                <c:pt idx="285">
                  <c:v>5.1465165531846511</c:v>
                </c:pt>
                <c:pt idx="286">
                  <c:v>5.1575203391509001</c:v>
                </c:pt>
                <c:pt idx="287">
                  <c:v>5.168524125117143</c:v>
                </c:pt>
                <c:pt idx="288">
                  <c:v>5.1795279110833858</c:v>
                </c:pt>
                <c:pt idx="289">
                  <c:v>5.1905316970496242</c:v>
                </c:pt>
                <c:pt idx="290">
                  <c:v>5.2015354830158724</c:v>
                </c:pt>
                <c:pt idx="291">
                  <c:v>5.2125392689821171</c:v>
                </c:pt>
                <c:pt idx="292">
                  <c:v>5.2235430549483599</c:v>
                </c:pt>
                <c:pt idx="293">
                  <c:v>5.2345468409145974</c:v>
                </c:pt>
                <c:pt idx="294">
                  <c:v>5.2455506268808465</c:v>
                </c:pt>
                <c:pt idx="295">
                  <c:v>5.2565544128470911</c:v>
                </c:pt>
                <c:pt idx="296">
                  <c:v>5.2675581988133331</c:v>
                </c:pt>
                <c:pt idx="297">
                  <c:v>5.2785619847795715</c:v>
                </c:pt>
                <c:pt idx="298">
                  <c:v>5.2895657707458206</c:v>
                </c:pt>
                <c:pt idx="299">
                  <c:v>5.3005695567120634</c:v>
                </c:pt>
                <c:pt idx="300">
                  <c:v>5.3115733426783072</c:v>
                </c:pt>
                <c:pt idx="301">
                  <c:v>5.3225771286445447</c:v>
                </c:pt>
                <c:pt idx="302">
                  <c:v>5.3335809146107938</c:v>
                </c:pt>
                <c:pt idx="303">
                  <c:v>5.3445847005770375</c:v>
                </c:pt>
                <c:pt idx="304">
                  <c:v>5.3555884865432812</c:v>
                </c:pt>
                <c:pt idx="305">
                  <c:v>5.3665922725095188</c:v>
                </c:pt>
                <c:pt idx="306">
                  <c:v>5.3775960584757678</c:v>
                </c:pt>
                <c:pt idx="307">
                  <c:v>5.3885998444420116</c:v>
                </c:pt>
                <c:pt idx="308">
                  <c:v>5.3996036304082553</c:v>
                </c:pt>
                <c:pt idx="309">
                  <c:v>5.4106074163744973</c:v>
                </c:pt>
                <c:pt idx="310">
                  <c:v>5.4216112023407419</c:v>
                </c:pt>
                <c:pt idx="311">
                  <c:v>5.4326149883069839</c:v>
                </c:pt>
                <c:pt idx="312">
                  <c:v>5.4436187742732285</c:v>
                </c:pt>
                <c:pt idx="313">
                  <c:v>5.4546225602394713</c:v>
                </c:pt>
                <c:pt idx="314">
                  <c:v>5.4656263462057142</c:v>
                </c:pt>
                <c:pt idx="315">
                  <c:v>5.4766301321719579</c:v>
                </c:pt>
                <c:pt idx="316">
                  <c:v>5.4876339181382017</c:v>
                </c:pt>
                <c:pt idx="317">
                  <c:v>5.4986377041044454</c:v>
                </c:pt>
                <c:pt idx="318">
                  <c:v>5.5096414900706883</c:v>
                </c:pt>
                <c:pt idx="319">
                  <c:v>5.520645276036932</c:v>
                </c:pt>
                <c:pt idx="320">
                  <c:v>5.5316490620031757</c:v>
                </c:pt>
                <c:pt idx="321">
                  <c:v>5.5426528479694186</c:v>
                </c:pt>
                <c:pt idx="322">
                  <c:v>5.5536566339356623</c:v>
                </c:pt>
                <c:pt idx="323">
                  <c:v>5.5646604199019061</c:v>
                </c:pt>
                <c:pt idx="324">
                  <c:v>5.575664205868148</c:v>
                </c:pt>
                <c:pt idx="325">
                  <c:v>5.5866679918343927</c:v>
                </c:pt>
                <c:pt idx="326">
                  <c:v>5.5976717778006346</c:v>
                </c:pt>
                <c:pt idx="327">
                  <c:v>5.6086755637668793</c:v>
                </c:pt>
                <c:pt idx="328">
                  <c:v>5.6196793497331221</c:v>
                </c:pt>
                <c:pt idx="329">
                  <c:v>5.6306831356993658</c:v>
                </c:pt>
                <c:pt idx="330">
                  <c:v>5.6416869216656087</c:v>
                </c:pt>
                <c:pt idx="331">
                  <c:v>5.6526907076318524</c:v>
                </c:pt>
                <c:pt idx="332">
                  <c:v>5.6636944935980962</c:v>
                </c:pt>
                <c:pt idx="333">
                  <c:v>5.674698279564339</c:v>
                </c:pt>
                <c:pt idx="334">
                  <c:v>5.6857020655305828</c:v>
                </c:pt>
                <c:pt idx="335">
                  <c:v>5.6967058514968265</c:v>
                </c:pt>
                <c:pt idx="336">
                  <c:v>5.7077096374630694</c:v>
                </c:pt>
                <c:pt idx="337">
                  <c:v>5.7187134234293131</c:v>
                </c:pt>
                <c:pt idx="338">
                  <c:v>5.7297172093955568</c:v>
                </c:pt>
                <c:pt idx="339">
                  <c:v>5.7407209953617988</c:v>
                </c:pt>
                <c:pt idx="340">
                  <c:v>5.7517247813280434</c:v>
                </c:pt>
                <c:pt idx="341">
                  <c:v>5.7627285672942863</c:v>
                </c:pt>
                <c:pt idx="342">
                  <c:v>5.77373235326053</c:v>
                </c:pt>
                <c:pt idx="343">
                  <c:v>5.7847361392267729</c:v>
                </c:pt>
                <c:pt idx="344">
                  <c:v>5.7957399251930166</c:v>
                </c:pt>
                <c:pt idx="345">
                  <c:v>5.8067437111592595</c:v>
                </c:pt>
                <c:pt idx="346">
                  <c:v>5.8177474971255032</c:v>
                </c:pt>
                <c:pt idx="347">
                  <c:v>5.8287512830917469</c:v>
                </c:pt>
                <c:pt idx="348">
                  <c:v>5.8397550690579898</c:v>
                </c:pt>
                <c:pt idx="349">
                  <c:v>5.8507588550242335</c:v>
                </c:pt>
                <c:pt idx="350">
                  <c:v>5.8617626409904773</c:v>
                </c:pt>
                <c:pt idx="351">
                  <c:v>5.8727664269567201</c:v>
                </c:pt>
                <c:pt idx="352">
                  <c:v>5.8837702129229639</c:v>
                </c:pt>
                <c:pt idx="353">
                  <c:v>5.8947739988892076</c:v>
                </c:pt>
                <c:pt idx="354">
                  <c:v>5.9057777848554496</c:v>
                </c:pt>
                <c:pt idx="355">
                  <c:v>5.9167815708216942</c:v>
                </c:pt>
                <c:pt idx="356">
                  <c:v>5.9277853567879371</c:v>
                </c:pt>
                <c:pt idx="357">
                  <c:v>5.9387891427541817</c:v>
                </c:pt>
                <c:pt idx="358">
                  <c:v>5.9497929287204236</c:v>
                </c:pt>
                <c:pt idx="359">
                  <c:v>5.9607967146866683</c:v>
                </c:pt>
                <c:pt idx="360">
                  <c:v>5.9718005006529102</c:v>
                </c:pt>
                <c:pt idx="361">
                  <c:v>5.9828042866191549</c:v>
                </c:pt>
                <c:pt idx="362">
                  <c:v>5.9938080725853977</c:v>
                </c:pt>
                <c:pt idx="363">
                  <c:v>6.0048118585516406</c:v>
                </c:pt>
                <c:pt idx="364">
                  <c:v>6.0158156445178843</c:v>
                </c:pt>
                <c:pt idx="365">
                  <c:v>6.026819430484128</c:v>
                </c:pt>
                <c:pt idx="366">
                  <c:v>6.0378232164503709</c:v>
                </c:pt>
                <c:pt idx="367">
                  <c:v>6.0488270024166146</c:v>
                </c:pt>
                <c:pt idx="368">
                  <c:v>6.0598307883828584</c:v>
                </c:pt>
                <c:pt idx="369">
                  <c:v>6.0708345743491021</c:v>
                </c:pt>
                <c:pt idx="370">
                  <c:v>6.081838360315345</c:v>
                </c:pt>
                <c:pt idx="371">
                  <c:v>6.0928421462815878</c:v>
                </c:pt>
                <c:pt idx="372">
                  <c:v>6.1038459322478325</c:v>
                </c:pt>
                <c:pt idx="373">
                  <c:v>6.1148497182140744</c:v>
                </c:pt>
                <c:pt idx="374">
                  <c:v>6.125853504180319</c:v>
                </c:pt>
                <c:pt idx="375">
                  <c:v>6.136857290146561</c:v>
                </c:pt>
                <c:pt idx="376">
                  <c:v>6.1478610761128056</c:v>
                </c:pt>
                <c:pt idx="377">
                  <c:v>6.1588648620790485</c:v>
                </c:pt>
                <c:pt idx="378">
                  <c:v>6.1698686480452931</c:v>
                </c:pt>
                <c:pt idx="379">
                  <c:v>6.1808724340115351</c:v>
                </c:pt>
                <c:pt idx="380">
                  <c:v>6.1918762199777797</c:v>
                </c:pt>
                <c:pt idx="381">
                  <c:v>6.2028800059440226</c:v>
                </c:pt>
                <c:pt idx="382">
                  <c:v>6.2138837919102672</c:v>
                </c:pt>
                <c:pt idx="383">
                  <c:v>6.2248875778765091</c:v>
                </c:pt>
                <c:pt idx="384">
                  <c:v>6.2358913638427529</c:v>
                </c:pt>
                <c:pt idx="385">
                  <c:v>6.2468951498089957</c:v>
                </c:pt>
                <c:pt idx="386">
                  <c:v>6.2578989357752395</c:v>
                </c:pt>
                <c:pt idx="387">
                  <c:v>6.2689027217414832</c:v>
                </c:pt>
                <c:pt idx="388">
                  <c:v>6.2799065077077252</c:v>
                </c:pt>
                <c:pt idx="389">
                  <c:v>6.2909102936739698</c:v>
                </c:pt>
                <c:pt idx="390">
                  <c:v>6.3019140796402118</c:v>
                </c:pt>
                <c:pt idx="391">
                  <c:v>6.3129178656064564</c:v>
                </c:pt>
                <c:pt idx="392">
                  <c:v>6.3239216515726993</c:v>
                </c:pt>
                <c:pt idx="393">
                  <c:v>6.3349254375389439</c:v>
                </c:pt>
                <c:pt idx="394">
                  <c:v>6.3459292235051858</c:v>
                </c:pt>
                <c:pt idx="395">
                  <c:v>6.3569330094714305</c:v>
                </c:pt>
                <c:pt idx="396">
                  <c:v>6.3679367954376733</c:v>
                </c:pt>
                <c:pt idx="397">
                  <c:v>6.378940581403918</c:v>
                </c:pt>
                <c:pt idx="398">
                  <c:v>6.3899443673701599</c:v>
                </c:pt>
                <c:pt idx="399">
                  <c:v>6.4009481533364037</c:v>
                </c:pt>
                <c:pt idx="400">
                  <c:v>6.4119519393026465</c:v>
                </c:pt>
                <c:pt idx="401">
                  <c:v>6.4229557252688902</c:v>
                </c:pt>
                <c:pt idx="402">
                  <c:v>6.433959511235134</c:v>
                </c:pt>
                <c:pt idx="403">
                  <c:v>6.4449632972013768</c:v>
                </c:pt>
                <c:pt idx="404">
                  <c:v>6.4559670831676206</c:v>
                </c:pt>
                <c:pt idx="405">
                  <c:v>6.4669708691338643</c:v>
                </c:pt>
                <c:pt idx="406">
                  <c:v>6.4779746551001081</c:v>
                </c:pt>
                <c:pt idx="407">
                  <c:v>6.4889784410663509</c:v>
                </c:pt>
                <c:pt idx="408">
                  <c:v>6.4999822270325947</c:v>
                </c:pt>
                <c:pt idx="409">
                  <c:v>6.5109860129988366</c:v>
                </c:pt>
                <c:pt idx="410">
                  <c:v>6.5219897989650812</c:v>
                </c:pt>
                <c:pt idx="411">
                  <c:v>6.5329935849313241</c:v>
                </c:pt>
                <c:pt idx="412">
                  <c:v>6.5439973708975687</c:v>
                </c:pt>
                <c:pt idx="413">
                  <c:v>6.5550011568638107</c:v>
                </c:pt>
                <c:pt idx="414">
                  <c:v>6.5660049428300553</c:v>
                </c:pt>
                <c:pt idx="415">
                  <c:v>6.5770087287962973</c:v>
                </c:pt>
                <c:pt idx="416">
                  <c:v>6.588012514762541</c:v>
                </c:pt>
                <c:pt idx="417">
                  <c:v>6.5990163007287848</c:v>
                </c:pt>
                <c:pt idx="418">
                  <c:v>6.6100200866950285</c:v>
                </c:pt>
                <c:pt idx="419">
                  <c:v>6.6210238726612713</c:v>
                </c:pt>
                <c:pt idx="420">
                  <c:v>6.6320276586275151</c:v>
                </c:pt>
                <c:pt idx="421">
                  <c:v>6.6430314445937588</c:v>
                </c:pt>
                <c:pt idx="422">
                  <c:v>6.6540352305600017</c:v>
                </c:pt>
                <c:pt idx="423">
                  <c:v>6.6650390165262454</c:v>
                </c:pt>
                <c:pt idx="424">
                  <c:v>6.6760428024924892</c:v>
                </c:pt>
                <c:pt idx="425">
                  <c:v>6.687046588458732</c:v>
                </c:pt>
                <c:pt idx="426">
                  <c:v>6.6980503744249749</c:v>
                </c:pt>
                <c:pt idx="427">
                  <c:v>6.7090541603912195</c:v>
                </c:pt>
                <c:pt idx="428">
                  <c:v>6.7200579463574615</c:v>
                </c:pt>
                <c:pt idx="429">
                  <c:v>6.7310617323237061</c:v>
                </c:pt>
                <c:pt idx="430">
                  <c:v>6.7420655182899489</c:v>
                </c:pt>
                <c:pt idx="431">
                  <c:v>6.7530693042561918</c:v>
                </c:pt>
                <c:pt idx="432">
                  <c:v>6.7640730902224355</c:v>
                </c:pt>
                <c:pt idx="433">
                  <c:v>6.7750768761886793</c:v>
                </c:pt>
                <c:pt idx="434">
                  <c:v>6.7860806621549221</c:v>
                </c:pt>
                <c:pt idx="435">
                  <c:v>6.7970844481211659</c:v>
                </c:pt>
                <c:pt idx="436">
                  <c:v>6.8080882340874096</c:v>
                </c:pt>
                <c:pt idx="437">
                  <c:v>6.8190920200536524</c:v>
                </c:pt>
                <c:pt idx="438">
                  <c:v>6.8300958060198962</c:v>
                </c:pt>
                <c:pt idx="439">
                  <c:v>6.8410995919861399</c:v>
                </c:pt>
                <c:pt idx="440">
                  <c:v>6.8521033779523828</c:v>
                </c:pt>
                <c:pt idx="441">
                  <c:v>6.8631071639186256</c:v>
                </c:pt>
                <c:pt idx="442">
                  <c:v>6.8741109498848703</c:v>
                </c:pt>
                <c:pt idx="443">
                  <c:v>6.8851147358511122</c:v>
                </c:pt>
                <c:pt idx="444">
                  <c:v>6.8961185218173569</c:v>
                </c:pt>
                <c:pt idx="445">
                  <c:v>6.9071223077835997</c:v>
                </c:pt>
                <c:pt idx="446">
                  <c:v>6.9181260937498426</c:v>
                </c:pt>
                <c:pt idx="447">
                  <c:v>6.9291298797160863</c:v>
                </c:pt>
                <c:pt idx="448">
                  <c:v>6.94013366568233</c:v>
                </c:pt>
                <c:pt idx="449">
                  <c:v>6.9511374516485729</c:v>
                </c:pt>
                <c:pt idx="450">
                  <c:v>6.9621412376148175</c:v>
                </c:pt>
              </c:numCache>
            </c:numRef>
          </c:xVal>
          <c:yVal>
            <c:numRef>
              <c:f>fit_2NN_FCC!$M$19:$M$469</c:f>
              <c:numCache>
                <c:formatCode>General</c:formatCode>
                <c:ptCount val="451"/>
                <c:pt idx="0">
                  <c:v>0.58871524313441093</c:v>
                </c:pt>
                <c:pt idx="1">
                  <c:v>0.32177882303585648</c:v>
                </c:pt>
                <c:pt idx="2">
                  <c:v>6.6803194399501109E-2</c:v>
                </c:pt>
                <c:pt idx="3">
                  <c:v>-0.17665545475263578</c:v>
                </c:pt>
                <c:pt idx="4">
                  <c:v>-0.40902517286154172</c:v>
                </c:pt>
                <c:pt idx="5">
                  <c:v>-0.63071880228481803</c:v>
                </c:pt>
                <c:pt idx="6">
                  <c:v>-0.84213451682852281</c:v>
                </c:pt>
                <c:pt idx="7">
                  <c:v>-1.0436563400819221</c:v>
                </c:pt>
                <c:pt idx="8">
                  <c:v>-1.235654645253339</c:v>
                </c:pt>
                <c:pt idx="9">
                  <c:v>-1.4184866371790754</c:v>
                </c:pt>
                <c:pt idx="10">
                  <c:v>-1.5924968171522309</c:v>
                </c:pt>
                <c:pt idx="11">
                  <c:v>-1.7580174311946948</c:v>
                </c:pt>
                <c:pt idx="12">
                  <c:v>-1.9153689023720188</c:v>
                </c:pt>
                <c:pt idx="13">
                  <c:v>-2.0648602477288902</c:v>
                </c:pt>
                <c:pt idx="14">
                  <c:v>-2.2067894804015058</c:v>
                </c:pt>
                <c:pt idx="15">
                  <c:v>-2.3414439974426644</c:v>
                </c:pt>
                <c:pt idx="16">
                  <c:v>-2.4691009538753113</c:v>
                </c:pt>
                <c:pt idx="17">
                  <c:v>-2.5900276234716841</c:v>
                </c:pt>
                <c:pt idx="18">
                  <c:v>-2.7044817467364251</c:v>
                </c:pt>
                <c:pt idx="19">
                  <c:v>-2.8127118665548192</c:v>
                </c:pt>
                <c:pt idx="20">
                  <c:v>-2.9149576519499929</c:v>
                </c:pt>
                <c:pt idx="21">
                  <c:v>-3.0114502103768528</c:v>
                </c:pt>
                <c:pt idx="22">
                  <c:v>-3.1024123889647424</c:v>
                </c:pt>
                <c:pt idx="23">
                  <c:v>-3.1880590651056302</c:v>
                </c:pt>
                <c:pt idx="24">
                  <c:v>-3.2685974267702065</c:v>
                </c:pt>
                <c:pt idx="25">
                  <c:v>-3.3442272429201783</c:v>
                </c:pt>
                <c:pt idx="26">
                  <c:v>-3.4151411243716128</c:v>
                </c:pt>
                <c:pt idx="27">
                  <c:v>-3.48152477545122</c:v>
                </c:pt>
                <c:pt idx="28">
                  <c:v>-3.5435572367749977</c:v>
                </c:pt>
                <c:pt idx="29">
                  <c:v>-3.6014111194665306</c:v>
                </c:pt>
                <c:pt idx="30">
                  <c:v>-3.6552528311208539</c:v>
                </c:pt>
                <c:pt idx="31">
                  <c:v>-3.7052427938085488</c:v>
                </c:pt>
                <c:pt idx="32">
                  <c:v>-3.7515356544039293</c:v>
                </c:pt>
                <c:pt idx="33">
                  <c:v>-3.7942804875110836</c:v>
                </c:pt>
                <c:pt idx="34">
                  <c:v>-3.8336209912513857</c:v>
                </c:pt>
                <c:pt idx="35">
                  <c:v>-3.8696956761666206</c:v>
                </c:pt>
                <c:pt idx="36">
                  <c:v>-3.9026380474826867</c:v>
                </c:pt>
                <c:pt idx="37">
                  <c:v>-3.9325767809698458</c:v>
                </c:pt>
                <c:pt idx="38">
                  <c:v>-3.9596358926270865</c:v>
                </c:pt>
                <c:pt idx="39">
                  <c:v>-3.9839349024098381</c:v>
                </c:pt>
                <c:pt idx="40">
                  <c:v>-4.0055889922124255</c:v>
                </c:pt>
                <c:pt idx="41">
                  <c:v>-4.0247091583089416</c:v>
                </c:pt>
                <c:pt idx="42">
                  <c:v>-4.0414023584489662</c:v>
                </c:pt>
                <c:pt idx="43">
                  <c:v>-4.0557716537973807</c:v>
                </c:pt>
                <c:pt idx="44">
                  <c:v>-4.0679163459008159</c:v>
                </c:pt>
                <c:pt idx="45">
                  <c:v>-4.0779321088565865</c:v>
                </c:pt>
                <c:pt idx="46">
                  <c:v>-4.0859111168537616</c:v>
                </c:pt>
                <c:pt idx="47">
                  <c:v>-4.0919421672498357</c:v>
                </c:pt>
                <c:pt idx="48">
                  <c:v>-4.0961107993406429</c:v>
                </c:pt>
                <c:pt idx="49">
                  <c:v>-4.0984994089754938</c:v>
                </c:pt>
                <c:pt idx="50">
                  <c:v>-4.0991873591640671</c:v>
                </c:pt>
                <c:pt idx="51">
                  <c:v>-4.0982510868163224</c:v>
                </c:pt>
                <c:pt idx="52">
                  <c:v>-4.0957642057516885</c:v>
                </c:pt>
                <c:pt idx="53">
                  <c:v>-4.0917976061088668</c:v>
                </c:pt>
                <c:pt idx="54">
                  <c:v>-4.0864195502829013</c:v>
                </c:pt>
                <c:pt idx="55">
                  <c:v>-4.0796957655117012</c:v>
                </c:pt>
                <c:pt idx="56">
                  <c:v>-4.0716895332297334</c:v>
                </c:pt>
                <c:pt idx="57">
                  <c:v>-4.0624617753025296</c:v>
                </c:pt>
                <c:pt idx="58">
                  <c:v>-4.0520711372515059</c:v>
                </c:pt>
                <c:pt idx="59">
                  <c:v>-4.0405740685747551</c:v>
                </c:pt>
                <c:pt idx="60">
                  <c:v>-4.0280249002656774</c:v>
                </c:pt>
                <c:pt idx="61">
                  <c:v>-4.0144759196277073</c:v>
                </c:pt>
                <c:pt idx="62">
                  <c:v>-3.9999774424799224</c:v>
                </c:pt>
                <c:pt idx="63">
                  <c:v>-3.9845778828449072</c:v>
                </c:pt>
                <c:pt idx="64">
                  <c:v>-3.9683238202070585</c:v>
                </c:pt>
                <c:pt idx="65">
                  <c:v>-3.9512600644263491</c:v>
                </c:pt>
                <c:pt idx="66">
                  <c:v>-3.9334297183895823</c:v>
                </c:pt>
                <c:pt idx="67">
                  <c:v>-3.9148742384782413</c:v>
                </c:pt>
                <c:pt idx="68">
                  <c:v>-3.8956334929292704</c:v>
                </c:pt>
                <c:pt idx="69">
                  <c:v>-3.8757458181623816</c:v>
                </c:pt>
                <c:pt idx="70">
                  <c:v>-3.8552480731449323</c:v>
                </c:pt>
                <c:pt idx="71">
                  <c:v>-3.8341756918628596</c:v>
                </c:pt>
                <c:pt idx="72">
                  <c:v>-3.8125627339637709</c:v>
                </c:pt>
                <c:pt idx="73">
                  <c:v>-3.7904419336359583</c:v>
                </c:pt>
                <c:pt idx="74">
                  <c:v>-3.7678447467848359</c:v>
                </c:pt>
                <c:pt idx="75">
                  <c:v>-3.7448013965661562</c:v>
                </c:pt>
                <c:pt idx="76">
                  <c:v>-3.7213409173332441</c:v>
                </c:pt>
                <c:pt idx="77">
                  <c:v>-3.6974911970535174</c:v>
                </c:pt>
                <c:pt idx="78">
                  <c:v>-3.6732790182475634</c:v>
                </c:pt>
                <c:pt idx="79">
                  <c:v>-3.6487300975022099</c:v>
                </c:pt>
                <c:pt idx="80">
                  <c:v>-3.6238691236072049</c:v>
                </c:pt>
                <c:pt idx="81">
                  <c:v>-3.5987197943633902</c:v>
                </c:pt>
                <c:pt idx="82">
                  <c:v>-3.573304852108548</c:v>
                </c:pt>
                <c:pt idx="83">
                  <c:v>-3.5476461180055083</c:v>
                </c:pt>
                <c:pt idx="84">
                  <c:v>-3.521764525135525</c:v>
                </c:pt>
                <c:pt idx="85">
                  <c:v>-3.4956801504384361</c:v>
                </c:pt>
                <c:pt idx="86">
                  <c:v>-3.4694122455396386</c:v>
                </c:pt>
                <c:pt idx="87">
                  <c:v>-3.4429792665025634</c:v>
                </c:pt>
                <c:pt idx="88">
                  <c:v>-3.4163989025439165</c:v>
                </c:pt>
                <c:pt idx="89">
                  <c:v>-3.3896881037476954</c:v>
                </c:pt>
                <c:pt idx="90">
                  <c:v>-3.3628631078127249</c:v>
                </c:pt>
                <c:pt idx="91">
                  <c:v>-3.3359394658672237</c:v>
                </c:pt>
                <c:pt idx="92">
                  <c:v>-3.3089320673827594</c:v>
                </c:pt>
                <c:pt idx="93">
                  <c:v>-3.2818551642188192</c:v>
                </c:pt>
                <c:pt idx="94">
                  <c:v>-3.2547223938281258</c:v>
                </c:pt>
                <c:pt idx="95">
                  <c:v>-3.2275468016517888</c:v>
                </c:pt>
                <c:pt idx="96">
                  <c:v>-3.2003408627323657</c:v>
                </c:pt>
                <c:pt idx="97">
                  <c:v>-3.1731165025719075</c:v>
                </c:pt>
                <c:pt idx="98">
                  <c:v>-3.1458851172611633</c:v>
                </c:pt>
                <c:pt idx="99">
                  <c:v>-3.1186575929051714</c:v>
                </c:pt>
                <c:pt idx="100">
                  <c:v>-3.0914443243695957</c:v>
                </c:pt>
                <c:pt idx="101">
                  <c:v>-3.06425523337133</c:v>
                </c:pt>
                <c:pt idx="102">
                  <c:v>-3.0370997859360624</c:v>
                </c:pt>
                <c:pt idx="103">
                  <c:v>-3.0099870092447123</c:v>
                </c:pt>
                <c:pt idx="104">
                  <c:v>-2.9829255078898824</c:v>
                </c:pt>
                <c:pt idx="105">
                  <c:v>-2.9559234795627498</c:v>
                </c:pt>
                <c:pt idx="106">
                  <c:v>-2.9289887301900861</c:v>
                </c:pt>
                <c:pt idx="107">
                  <c:v>-2.9021286885404494</c:v>
                </c:pt>
                <c:pt idx="108">
                  <c:v>-2.8753504203178757</c:v>
                </c:pt>
                <c:pt idx="109">
                  <c:v>-2.8486606417608473</c:v>
                </c:pt>
                <c:pt idx="110">
                  <c:v>-2.8220657327635905</c:v>
                </c:pt>
                <c:pt idx="111">
                  <c:v>-2.7955717495362711</c:v>
                </c:pt>
                <c:pt idx="112">
                  <c:v>-2.7691844368199976</c:v>
                </c:pt>
                <c:pt idx="113">
                  <c:v>-2.7429092396720489</c:v>
                </c:pt>
                <c:pt idx="114">
                  <c:v>-2.7167513148361828</c:v>
                </c:pt>
                <c:pt idx="115">
                  <c:v>-2.6907155417123643</c:v>
                </c:pt>
                <c:pt idx="116">
                  <c:v>-2.6648065329397785</c:v>
                </c:pt>
                <c:pt idx="117">
                  <c:v>-2.6390286446064835</c:v>
                </c:pt>
                <c:pt idx="118">
                  <c:v>-2.6133859860986348</c:v>
                </c:pt>
                <c:pt idx="119">
                  <c:v>-2.5878824296017244</c:v>
                </c:pt>
                <c:pt idx="120">
                  <c:v>-2.5625216192658788</c:v>
                </c:pt>
                <c:pt idx="121">
                  <c:v>-2.5373069800468362</c:v>
                </c:pt>
                <c:pt idx="122">
                  <c:v>-2.5122417262338108</c:v>
                </c:pt>
                <c:pt idx="123">
                  <c:v>-2.4873288696750819</c:v>
                </c:pt>
                <c:pt idx="124">
                  <c:v>-2.4625712277117473</c:v>
                </c:pt>
                <c:pt idx="125">
                  <c:v>-2.4379714308297755</c:v>
                </c:pt>
                <c:pt idx="126">
                  <c:v>-2.4135319300400466</c:v>
                </c:pt>
                <c:pt idx="127">
                  <c:v>-2.3892550039958391</c:v>
                </c:pt>
                <c:pt idx="128">
                  <c:v>-2.3651427658568323</c:v>
                </c:pt>
                <c:pt idx="129">
                  <c:v>-2.3411971699083902</c:v>
                </c:pt>
                <c:pt idx="130">
                  <c:v>-2.3174200179446141</c:v>
                </c:pt>
                <c:pt idx="131">
                  <c:v>-2.2938129654233173</c:v>
                </c:pt>
                <c:pt idx="132">
                  <c:v>-2.2703775274008606</c:v>
                </c:pt>
                <c:pt idx="133">
                  <c:v>-2.2471150842544243</c:v>
                </c:pt>
                <c:pt idx="134">
                  <c:v>-2.2240268871991171</c:v>
                </c:pt>
                <c:pt idx="135">
                  <c:v>-2.2011140636070112</c:v>
                </c:pt>
                <c:pt idx="136">
                  <c:v>-2.1783776221349762</c:v>
                </c:pt>
                <c:pt idx="137">
                  <c:v>-2.1558184576679382</c:v>
                </c:pt>
                <c:pt idx="138">
                  <c:v>-2.1334373560839612</c:v>
                </c:pt>
                <c:pt idx="139">
                  <c:v>-2.1112349988473342</c:v>
                </c:pt>
                <c:pt idx="140">
                  <c:v>-2.0892119674356322</c:v>
                </c:pt>
                <c:pt idx="141">
                  <c:v>-2.0673687476064981</c:v>
                </c:pt>
                <c:pt idx="142">
                  <c:v>-2.0457057335097444</c:v>
                </c:pt>
                <c:pt idx="143">
                  <c:v>-2.0242232316501014</c:v>
                </c:pt>
                <c:pt idx="144">
                  <c:v>-2.0029214647058358</c:v>
                </c:pt>
                <c:pt idx="145">
                  <c:v>-1.9818005752082277</c:v>
                </c:pt>
                <c:pt idx="146">
                  <c:v>-1.960860629086759</c:v>
                </c:pt>
                <c:pt idx="147">
                  <c:v>-1.9401016190846629</c:v>
                </c:pt>
                <c:pt idx="148">
                  <c:v>-1.9195234680493738</c:v>
                </c:pt>
                <c:pt idx="149">
                  <c:v>-1.8991260321022005</c:v>
                </c:pt>
                <c:pt idx="150">
                  <c:v>-1.8789091036914534</c:v>
                </c:pt>
                <c:pt idx="151">
                  <c:v>-1.8588724145330706</c:v>
                </c:pt>
                <c:pt idx="152">
                  <c:v>-1.8390156384426757</c:v>
                </c:pt>
                <c:pt idx="153">
                  <c:v>-1.8193383940628456</c:v>
                </c:pt>
                <c:pt idx="154">
                  <c:v>-1.7998402474892452</c:v>
                </c:pt>
                <c:pt idx="155">
                  <c:v>-1.7805207147991677</c:v>
                </c:pt>
                <c:pt idx="156">
                  <c:v>-1.761379264485877</c:v>
                </c:pt>
                <c:pt idx="157">
                  <c:v>-1.742415319802058</c:v>
                </c:pt>
                <c:pt idx="158">
                  <c:v>-1.7236282610155422</c:v>
                </c:pt>
                <c:pt idx="159">
                  <c:v>-1.7050174275803833</c:v>
                </c:pt>
                <c:pt idx="160">
                  <c:v>-1.6865821202262539</c:v>
                </c:pt>
                <c:pt idx="161">
                  <c:v>-1.6683216029690078</c:v>
                </c:pt>
                <c:pt idx="162">
                  <c:v>-1.6502351050451929</c:v>
                </c:pt>
                <c:pt idx="163">
                  <c:v>-1.6323218227731662</c:v>
                </c:pt>
                <c:pt idx="164">
                  <c:v>-1.6145809213433964</c:v>
                </c:pt>
                <c:pt idx="165">
                  <c:v>-1.5970115365404491</c:v>
                </c:pt>
                <c:pt idx="166">
                  <c:v>-1.5796127763990389</c:v>
                </c:pt>
                <c:pt idx="167">
                  <c:v>-1.5623837227964876</c:v>
                </c:pt>
                <c:pt idx="168">
                  <c:v>-1.5453234329838179</c:v>
                </c:pt>
                <c:pt idx="169">
                  <c:v>-1.5284309410576489</c:v>
                </c:pt>
                <c:pt idx="170">
                  <c:v>-1.5117052593749873</c:v>
                </c:pt>
                <c:pt idx="171">
                  <c:v>-1.4951453799129231</c:v>
                </c:pt>
                <c:pt idx="172">
                  <c:v>-1.4787502755751818</c:v>
                </c:pt>
                <c:pt idx="173">
                  <c:v>-1.4625189014474163</c:v>
                </c:pt>
                <c:pt idx="174">
                  <c:v>-1.4464501960030476</c:v>
                </c:pt>
                <c:pt idx="175">
                  <c:v>-1.4305430822614178</c:v>
                </c:pt>
                <c:pt idx="176">
                  <c:v>-1.4147964688999326</c:v>
                </c:pt>
                <c:pt idx="177">
                  <c:v>-1.3992092513218533</c:v>
                </c:pt>
                <c:pt idx="178">
                  <c:v>-1.3837803126812849</c:v>
                </c:pt>
                <c:pt idx="179">
                  <c:v>-1.368508524866912</c:v>
                </c:pt>
                <c:pt idx="180">
                  <c:v>-1.3533927494459392</c:v>
                </c:pt>
                <c:pt idx="181">
                  <c:v>-1.3384318385696554</c:v>
                </c:pt>
                <c:pt idx="182">
                  <c:v>-1.3236246358420116</c:v>
                </c:pt>
                <c:pt idx="183">
                  <c:v>-1.308969977152507</c:v>
                </c:pt>
                <c:pt idx="184">
                  <c:v>-1.2944666914746934</c:v>
                </c:pt>
                <c:pt idx="185">
                  <c:v>-1.2801136016315124</c:v>
                </c:pt>
                <c:pt idx="186">
                  <c:v>-1.2659095250286518</c:v>
                </c:pt>
                <c:pt idx="187">
                  <c:v>-1.2518532743571098</c:v>
                </c:pt>
                <c:pt idx="188">
                  <c:v>-1.2379436582660217</c:v>
                </c:pt>
                <c:pt idx="189">
                  <c:v>-1.224179482006869</c:v>
                </c:pt>
                <c:pt idx="190">
                  <c:v>-1.2105595480500884</c:v>
                </c:pt>
                <c:pt idx="191">
                  <c:v>-1.1970826566750676</c:v>
                </c:pt>
                <c:pt idx="192">
                  <c:v>-1.1837476065345223</c:v>
                </c:pt>
                <c:pt idx="193">
                  <c:v>-1.1705531951941619</c:v>
                </c:pt>
                <c:pt idx="194">
                  <c:v>-1.1574982196485466</c:v>
                </c:pt>
                <c:pt idx="195">
                  <c:v>-1.1445814768140203</c:v>
                </c:pt>
                <c:pt idx="196">
                  <c:v>-1.131801763999535</c:v>
                </c:pt>
                <c:pt idx="197">
                  <c:v>-1.1191578793561985</c:v>
                </c:pt>
                <c:pt idx="198">
                  <c:v>-1.1066486223062961</c:v>
                </c:pt>
                <c:pt idx="199">
                  <c:v>-1.0942727939525849</c:v>
                </c:pt>
                <c:pt idx="200">
                  <c:v>-1.0820291974685372</c:v>
                </c:pt>
                <c:pt idx="201">
                  <c:v>-1.0699166384702727</c:v>
                </c:pt>
                <c:pt idx="202">
                  <c:v>-1.0579339253708493</c:v>
                </c:pt>
                <c:pt idx="203">
                  <c:v>-1.0460798697175502</c:v>
                </c:pt>
                <c:pt idx="204">
                  <c:v>-1.0343532865128193</c:v>
                </c:pt>
                <c:pt idx="205">
                  <c:v>-1.0227529945194511</c:v>
                </c:pt>
                <c:pt idx="206">
                  <c:v>-1.0112778165506056</c:v>
                </c:pt>
                <c:pt idx="207">
                  <c:v>-0.99992657974524357</c:v>
                </c:pt>
                <c:pt idx="208">
                  <c:v>-0.98869811582950351</c:v>
                </c:pt>
                <c:pt idx="209">
                  <c:v>-0.97759126136457197</c:v>
                </c:pt>
                <c:pt idx="210">
                  <c:v>-0.96660485798154228</c:v>
                </c:pt>
                <c:pt idx="211">
                  <c:v>-0.95573775260375637</c:v>
                </c:pt>
                <c:pt idx="212">
                  <c:v>-0.94498879765710964</c:v>
                </c:pt>
                <c:pt idx="213">
                  <c:v>-0.93435685126878398</c:v>
                </c:pt>
                <c:pt idx="214">
                  <c:v>-0.92384077745482507</c:v>
                </c:pt>
                <c:pt idx="215">
                  <c:v>-0.91343944629702456</c:v>
                </c:pt>
                <c:pt idx="216">
                  <c:v>-0.9031517341094939</c:v>
                </c:pt>
                <c:pt idx="217">
                  <c:v>-0.89297652359534374</c:v>
                </c:pt>
                <c:pt idx="218">
                  <c:v>-0.88291270399383559</c:v>
                </c:pt>
                <c:pt idx="219">
                  <c:v>-0.87295917121839606</c:v>
                </c:pt>
                <c:pt idx="220">
                  <c:v>-0.86311482798582917</c:v>
                </c:pt>
                <c:pt idx="221">
                  <c:v>-0.85337858393709121</c:v>
                </c:pt>
                <c:pt idx="222">
                  <c:v>-0.84374935574994581</c:v>
                </c:pt>
                <c:pt idx="223">
                  <c:v>-0.83422606724382142</c:v>
                </c:pt>
                <c:pt idx="224">
                  <c:v>-0.8248076494771921</c:v>
                </c:pt>
                <c:pt idx="225">
                  <c:v>-0.81549304083776264</c:v>
                </c:pt>
                <c:pt idx="226">
                  <c:v>-0.80628118712575703</c:v>
                </c:pt>
                <c:pt idx="227">
                  <c:v>-0.7971710416305845</c:v>
                </c:pt>
                <c:pt idx="228">
                  <c:v>-0.78816156520115277</c:v>
                </c:pt>
                <c:pt idx="229">
                  <c:v>-0.779251726310078</c:v>
                </c:pt>
                <c:pt idx="230">
                  <c:v>-0.77044050111204831</c:v>
                </c:pt>
                <c:pt idx="231">
                  <c:v>-0.76172687349658497</c:v>
                </c:pt>
                <c:pt idx="232">
                  <c:v>-0.75310983513541307</c:v>
                </c:pt>
                <c:pt idx="233">
                  <c:v>-0.74458838552469153</c:v>
                </c:pt>
                <c:pt idx="234">
                  <c:v>-0.73616153202229384</c:v>
                </c:pt>
                <c:pt idx="235">
                  <c:v>-0.72782828988035686</c:v>
                </c:pt>
                <c:pt idx="236">
                  <c:v>-0.71958768227330228</c:v>
                </c:pt>
                <c:pt idx="237">
                  <c:v>-0.71143874032151344</c:v>
                </c:pt>
                <c:pt idx="238">
                  <c:v>-0.70338050311085631</c:v>
                </c:pt>
                <c:pt idx="239">
                  <c:v>-0.69541201770823158</c:v>
                </c:pt>
                <c:pt idx="240">
                  <c:v>-0.68753233917331458</c:v>
                </c:pt>
                <c:pt idx="241">
                  <c:v>-0.67974053056666262</c:v>
                </c:pt>
                <c:pt idx="242">
                  <c:v>-0.67203566295434491</c:v>
                </c:pt>
                <c:pt idx="243">
                  <c:v>-0.66441681540925168</c:v>
                </c:pt>
                <c:pt idx="244">
                  <c:v>-0.65688307500922305</c:v>
                </c:pt>
                <c:pt idx="245">
                  <c:v>-0.64943353683215488</c:v>
                </c:pt>
                <c:pt idx="246">
                  <c:v>-0.64206730394820311</c:v>
                </c:pt>
                <c:pt idx="247">
                  <c:v>-0.63478348740923451</c:v>
                </c:pt>
                <c:pt idx="248">
                  <c:v>-0.62758120623564373</c:v>
                </c:pt>
                <c:pt idx="249">
                  <c:v>-0.62045958740066254</c:v>
                </c:pt>
                <c:pt idx="250">
                  <c:v>-0.61341776581227159</c:v>
                </c:pt>
                <c:pt idx="251">
                  <c:v>-0.60645488429284977</c:v>
                </c:pt>
                <c:pt idx="252">
                  <c:v>-0.59957009355664714</c:v>
                </c:pt>
                <c:pt idx="253">
                  <c:v>-0.59276255218520024</c:v>
                </c:pt>
                <c:pt idx="254">
                  <c:v>-0.58603142660079632</c:v>
                </c:pt>
                <c:pt idx="255">
                  <c:v>-0.57937589103806819</c:v>
                </c:pt>
                <c:pt idx="256">
                  <c:v>-0.5727951275138341</c:v>
                </c:pt>
                <c:pt idx="257">
                  <c:v>-0.56628832579525556</c:v>
                </c:pt>
                <c:pt idx="258">
                  <c:v>-0.55985468336641409</c:v>
                </c:pt>
                <c:pt idx="259">
                  <c:v>-0.55349340539338387</c:v>
                </c:pt>
                <c:pt idx="260">
                  <c:v>-0.54720370468789714</c:v>
                </c:pt>
                <c:pt idx="261">
                  <c:v>-0.54098480166962226</c:v>
                </c:pt>
                <c:pt idx="262">
                  <c:v>-0.53483592432723637</c:v>
                </c:pt>
                <c:pt idx="263">
                  <c:v>-0.52875630817825781</c:v>
                </c:pt>
                <c:pt idx="264">
                  <c:v>-0.52274519622777582</c:v>
                </c:pt>
                <c:pt idx="265">
                  <c:v>-0.51680183892608655</c:v>
                </c:pt>
                <c:pt idx="266">
                  <c:v>-0.51092549412538246</c:v>
                </c:pt>
                <c:pt idx="267">
                  <c:v>-0.50511542703546652</c:v>
                </c:pt>
                <c:pt idx="268">
                  <c:v>-0.49937091017862478</c:v>
                </c:pt>
                <c:pt idx="269">
                  <c:v>-0.4936912233436328</c:v>
                </c:pt>
                <c:pt idx="270">
                  <c:v>-0.48807565353905907</c:v>
                </c:pt>
                <c:pt idx="271">
                  <c:v>-0.48252349494581209</c:v>
                </c:pt>
                <c:pt idx="272">
                  <c:v>-0.47703404886905498</c:v>
                </c:pt>
                <c:pt idx="273">
                  <c:v>-0.47160662368947376</c:v>
                </c:pt>
                <c:pt idx="274">
                  <c:v>-0.46624053481402666</c:v>
                </c:pt>
                <c:pt idx="275">
                  <c:v>-0.46093510462613024</c:v>
                </c:pt>
                <c:pt idx="276">
                  <c:v>-0.45568966243540543</c:v>
                </c:pt>
                <c:pt idx="277">
                  <c:v>-0.45050354442693658</c:v>
                </c:pt>
                <c:pt idx="278">
                  <c:v>-0.44537609361019037</c:v>
                </c:pt>
                <c:pt idx="279">
                  <c:v>-0.44030665976753086</c:v>
                </c:pt>
                <c:pt idx="280">
                  <c:v>-0.43529459940244436</c:v>
                </c:pt>
                <c:pt idx="281">
                  <c:v>-0.43033927568743097</c:v>
                </c:pt>
                <c:pt idx="282">
                  <c:v>-0.42544005841169219</c:v>
                </c:pt>
                <c:pt idx="283">
                  <c:v>-0.42059632392856799</c:v>
                </c:pt>
                <c:pt idx="284">
                  <c:v>-0.41580745510277106</c:v>
                </c:pt>
                <c:pt idx="285">
                  <c:v>-0.41107284125748128</c:v>
                </c:pt>
                <c:pt idx="286">
                  <c:v>-0.4063918781212793</c:v>
                </c:pt>
                <c:pt idx="287">
                  <c:v>-0.40176396777500833</c:v>
                </c:pt>
                <c:pt idx="288">
                  <c:v>-0.39718851859850424</c:v>
                </c:pt>
                <c:pt idx="289">
                  <c:v>-0.39266494521730427</c:v>
                </c:pt>
                <c:pt idx="290">
                  <c:v>-0.38819266844929778</c:v>
                </c:pt>
                <c:pt idx="291">
                  <c:v>-0.38377111525138968</c:v>
                </c:pt>
                <c:pt idx="292">
                  <c:v>-0.37939971866613975</c:v>
                </c:pt>
                <c:pt idx="293">
                  <c:v>-0.37507791776845473</c:v>
                </c:pt>
                <c:pt idx="294">
                  <c:v>-0.37080515761231103</c:v>
                </c:pt>
                <c:pt idx="295">
                  <c:v>-0.36658088917757459</c:v>
                </c:pt>
                <c:pt idx="296">
                  <c:v>-0.36240456931686504</c:v>
                </c:pt>
                <c:pt idx="297">
                  <c:v>-0.35827566070255024</c:v>
                </c:pt>
                <c:pt idx="298">
                  <c:v>-0.35419363177384067</c:v>
                </c:pt>
                <c:pt idx="299">
                  <c:v>-0.35015795668404537</c:v>
                </c:pt>
                <c:pt idx="300">
                  <c:v>-0.34616811524793412</c:v>
                </c:pt>
                <c:pt idx="301">
                  <c:v>-0.3422235928892966</c:v>
                </c:pt>
                <c:pt idx="302">
                  <c:v>-0.33832388058864932</c:v>
                </c:pt>
                <c:pt idx="303">
                  <c:v>-0.33446847483116399</c:v>
                </c:pt>
                <c:pt idx="304">
                  <c:v>-0.33065687755475354</c:v>
                </c:pt>
                <c:pt idx="305">
                  <c:v>-0.32688859609840104</c:v>
                </c:pt>
                <c:pt idx="306">
                  <c:v>-0.32316314315068673</c:v>
                </c:pt>
                <c:pt idx="307">
                  <c:v>-0.31948003669857677</c:v>
                </c:pt>
                <c:pt idx="308">
                  <c:v>-0.31583879997641479</c:v>
                </c:pt>
                <c:pt idx="309">
                  <c:v>-0.31223896141519109</c:v>
                </c:pt>
                <c:pt idx="310">
                  <c:v>-0.30868005459205961</c:v>
                </c:pt>
                <c:pt idx="311">
                  <c:v>-0.30516161818012627</c:v>
                </c:pt>
                <c:pt idx="312">
                  <c:v>-0.30168319589850401</c:v>
                </c:pt>
                <c:pt idx="313">
                  <c:v>-0.2982443364626598</c:v>
                </c:pt>
                <c:pt idx="314">
                  <c:v>-0.29484459353503795</c:v>
                </c:pt>
                <c:pt idx="315">
                  <c:v>-0.29148352567598879</c:v>
                </c:pt>
                <c:pt idx="316">
                  <c:v>-0.28816069629498997</c:v>
                </c:pt>
                <c:pt idx="317">
                  <c:v>-0.28487567360217797</c:v>
                </c:pt>
                <c:pt idx="318">
                  <c:v>-0.28162803056018748</c:v>
                </c:pt>
                <c:pt idx="319">
                  <c:v>-0.27841734483630953</c:v>
                </c:pt>
                <c:pt idx="320">
                  <c:v>-0.27524319875496817</c:v>
                </c:pt>
                <c:pt idx="321">
                  <c:v>-0.27210517925052186</c:v>
                </c:pt>
                <c:pt idx="322">
                  <c:v>-0.26900287782039362</c:v>
                </c:pt>
                <c:pt idx="323">
                  <c:v>-0.26593589047853222</c:v>
                </c:pt>
                <c:pt idx="324">
                  <c:v>-0.2629038177092094</c:v>
                </c:pt>
                <c:pt idx="325">
                  <c:v>-0.25990626442115317</c:v>
                </c:pt>
                <c:pt idx="326">
                  <c:v>-0.25694283990202643</c:v>
                </c:pt>
                <c:pt idx="327">
                  <c:v>-0.25401315777324068</c:v>
                </c:pt>
                <c:pt idx="328">
                  <c:v>-0.25111683594512491</c:v>
                </c:pt>
                <c:pt idx="329">
                  <c:v>-0.2482534965724324</c:v>
                </c:pt>
                <c:pt idx="330">
                  <c:v>-0.24542276601020382</c:v>
                </c:pt>
                <c:pt idx="331">
                  <c:v>-0.24262427476997719</c:v>
                </c:pt>
                <c:pt idx="332">
                  <c:v>-0.23985765747635016</c:v>
                </c:pt>
                <c:pt idx="333">
                  <c:v>-0.23712255282389599</c:v>
                </c:pt>
                <c:pt idx="334">
                  <c:v>-0.23441860353443361</c:v>
                </c:pt>
                <c:pt idx="335">
                  <c:v>-0.23174545631465118</c:v>
                </c:pt>
                <c:pt idx="336">
                  <c:v>-0.22910276181408665</c:v>
                </c:pt>
                <c:pt idx="337">
                  <c:v>-0.22649017458346241</c:v>
                </c:pt>
                <c:pt idx="338">
                  <c:v>-0.22390735303337678</c:v>
                </c:pt>
                <c:pt idx="339">
                  <c:v>-0.2213539593933522</c:v>
                </c:pt>
                <c:pt idx="340">
                  <c:v>-0.2188296596712363</c:v>
                </c:pt>
                <c:pt idx="341">
                  <c:v>-0.21633412361296536</c:v>
                </c:pt>
                <c:pt idx="342">
                  <c:v>-0.21386702466267396</c:v>
                </c:pt>
                <c:pt idx="343">
                  <c:v>-0.21142803992316994</c:v>
                </c:pt>
                <c:pt idx="344">
                  <c:v>-0.20901685011675489</c:v>
                </c:pt>
                <c:pt idx="345">
                  <c:v>-0.20663313954640494</c:v>
                </c:pt>
                <c:pt idx="346">
                  <c:v>-0.20427659605730178</c:v>
                </c:pt>
                <c:pt idx="347">
                  <c:v>-0.20194691099871609</c:v>
                </c:pt>
                <c:pt idx="348">
                  <c:v>-0.19964377918624304</c:v>
                </c:pt>
                <c:pt idx="349">
                  <c:v>-0.19736689886438721</c:v>
                </c:pt>
                <c:pt idx="350">
                  <c:v>-0.19511597166949712</c:v>
                </c:pt>
                <c:pt idx="351">
                  <c:v>-0.19289070259304772</c:v>
                </c:pt>
                <c:pt idx="352">
                  <c:v>-0.19069079994526816</c:v>
                </c:pt>
                <c:pt idx="353">
                  <c:v>-0.1885159753191166</c:v>
                </c:pt>
                <c:pt idx="354">
                  <c:v>-0.18636594355459665</c:v>
                </c:pt>
                <c:pt idx="355">
                  <c:v>-0.18424042270341653</c:v>
                </c:pt>
                <c:pt idx="356">
                  <c:v>-0.18213913399399087</c:v>
                </c:pt>
                <c:pt idx="357">
                  <c:v>-0.18006180179677636</c:v>
                </c:pt>
                <c:pt idx="358">
                  <c:v>-0.17800815358995078</c:v>
                </c:pt>
                <c:pt idx="359">
                  <c:v>-0.17597791992542064</c:v>
                </c:pt>
                <c:pt idx="360">
                  <c:v>-0.17397083439516944</c:v>
                </c:pt>
                <c:pt idx="361">
                  <c:v>-0.17198663359792987</c:v>
                </c:pt>
                <c:pt idx="362">
                  <c:v>-0.17002505710619331</c:v>
                </c:pt>
                <c:pt idx="363">
                  <c:v>-0.16808584743354041</c:v>
                </c:pt>
                <c:pt idx="364">
                  <c:v>-0.166168750002302</c:v>
                </c:pt>
                <c:pt idx="365">
                  <c:v>-0.16427351311154165</c:v>
                </c:pt>
                <c:pt idx="366">
                  <c:v>-0.16239988790535964</c:v>
                </c:pt>
                <c:pt idx="367">
                  <c:v>-0.16054762834151759</c:v>
                </c:pt>
                <c:pt idx="368">
                  <c:v>-0.15871649116037917</c:v>
                </c:pt>
                <c:pt idx="369">
                  <c:v>-0.15690623585416691</c:v>
                </c:pt>
                <c:pt idx="370">
                  <c:v>-0.15511662463653153</c:v>
                </c:pt>
                <c:pt idx="371">
                  <c:v>-0.1533474224124324</c:v>
                </c:pt>
                <c:pt idx="372">
                  <c:v>-0.1515983967483252</c:v>
                </c:pt>
                <c:pt idx="373">
                  <c:v>-0.149869317842659</c:v>
                </c:pt>
                <c:pt idx="374">
                  <c:v>-0.14815995849667274</c:v>
                </c:pt>
                <c:pt idx="375">
                  <c:v>-0.14647009408549819</c:v>
                </c:pt>
                <c:pt idx="376">
                  <c:v>-0.14479950252955789</c:v>
                </c:pt>
                <c:pt idx="377">
                  <c:v>-0.14314796426626455</c:v>
                </c:pt>
                <c:pt idx="378">
                  <c:v>-0.1415152622220103</c:v>
                </c:pt>
                <c:pt idx="379">
                  <c:v>-0.13990118178445374</c:v>
                </c:pt>
                <c:pt idx="380">
                  <c:v>-0.13830551077509143</c:v>
                </c:pt>
                <c:pt idx="381">
                  <c:v>-0.13672803942212255</c:v>
                </c:pt>
                <c:pt idx="382">
                  <c:v>-0.13516856033359351</c:v>
                </c:pt>
                <c:pt idx="383">
                  <c:v>-0.13362686847083077</c:v>
                </c:pt>
                <c:pt idx="384">
                  <c:v>-0.13210276112214916</c:v>
                </c:pt>
                <c:pt idx="385">
                  <c:v>-0.13059603787684257</c:v>
                </c:pt>
                <c:pt idx="386">
                  <c:v>-0.12910650059944795</c:v>
                </c:pt>
                <c:pt idx="387">
                  <c:v>-0.1276339534042836</c:v>
                </c:pt>
                <c:pt idx="388">
                  <c:v>-0.12617820263025847</c:v>
                </c:pt>
                <c:pt idx="389">
                  <c:v>-0.1247390568159495</c:v>
                </c:pt>
                <c:pt idx="390">
                  <c:v>-0.12331632667494719</c:v>
                </c:pt>
                <c:pt idx="391">
                  <c:v>-0.12190982507146156</c:v>
                </c:pt>
                <c:pt idx="392">
                  <c:v>-0.12051936699619398</c:v>
                </c:pt>
                <c:pt idx="393">
                  <c:v>-0.11914476954246388</c:v>
                </c:pt>
                <c:pt idx="394">
                  <c:v>-0.1177858518825963</c:v>
                </c:pt>
                <c:pt idx="395">
                  <c:v>-0.11644243524455998</c:v>
                </c:pt>
                <c:pt idx="396">
                  <c:v>-0.11511434288886156</c:v>
                </c:pt>
                <c:pt idx="397">
                  <c:v>-0.11380140008568525</c:v>
                </c:pt>
                <c:pt idx="398">
                  <c:v>-0.11250343409228451</c:v>
                </c:pt>
                <c:pt idx="399">
                  <c:v>-0.11122027413061444</c:v>
                </c:pt>
                <c:pt idx="400">
                  <c:v>-0.10995175136521036</c:v>
                </c:pt>
                <c:pt idx="401">
                  <c:v>-0.10869769888130498</c:v>
                </c:pt>
                <c:pt idx="402">
                  <c:v>-0.10745795166318456</c:v>
                </c:pt>
                <c:pt idx="403">
                  <c:v>-0.1062323465727802</c:v>
                </c:pt>
                <c:pt idx="404">
                  <c:v>-0.10502072232849385</c:v>
                </c:pt>
                <c:pt idx="405">
                  <c:v>-0.10382291948425482</c:v>
                </c:pt>
                <c:pt idx="406">
                  <c:v>-0.10263878040880536</c:v>
                </c:pt>
                <c:pt idx="407">
                  <c:v>-0.10146814926521393</c:v>
                </c:pt>
                <c:pt idx="408">
                  <c:v>-0.10031087199061212</c:v>
                </c:pt>
                <c:pt idx="409">
                  <c:v>-9.9166796276154753E-2</c:v>
                </c:pt>
                <c:pt idx="410">
                  <c:v>-9.8035771547198947E-2</c:v>
                </c:pt>
                <c:pt idx="411">
                  <c:v>-9.6917648943703763E-2</c:v>
                </c:pt>
                <c:pt idx="412">
                  <c:v>-9.5812281300841892E-2</c:v>
                </c:pt>
                <c:pt idx="413">
                  <c:v>-9.4719523129829258E-2</c:v>
                </c:pt>
                <c:pt idx="414">
                  <c:v>-9.3639230598962148E-2</c:v>
                </c:pt>
                <c:pt idx="415">
                  <c:v>-9.2571261514867179E-2</c:v>
                </c:pt>
                <c:pt idx="416">
                  <c:v>-9.1515475303955415E-2</c:v>
                </c:pt>
                <c:pt idx="417">
                  <c:v>-9.0471732994084494E-2</c:v>
                </c:pt>
                <c:pt idx="418">
                  <c:v>-8.94398971964218E-2</c:v>
                </c:pt>
                <c:pt idx="419">
                  <c:v>-8.8419832087509267E-2</c:v>
                </c:pt>
                <c:pt idx="420">
                  <c:v>-8.7411403391527545E-2</c:v>
                </c:pt>
                <c:pt idx="421">
                  <c:v>-8.6414478362756411E-2</c:v>
                </c:pt>
                <c:pt idx="422">
                  <c:v>-8.542892576823008E-2</c:v>
                </c:pt>
                <c:pt idx="423">
                  <c:v>-8.4454615870585933E-2</c:v>
                </c:pt>
                <c:pt idx="424">
                  <c:v>-8.349142041110344E-2</c:v>
                </c:pt>
                <c:pt idx="425">
                  <c:v>-8.2539212592931926E-2</c:v>
                </c:pt>
                <c:pt idx="426">
                  <c:v>-8.1597867064506002E-2</c:v>
                </c:pt>
                <c:pt idx="427">
                  <c:v>-8.0667259903144523E-2</c:v>
                </c:pt>
                <c:pt idx="428">
                  <c:v>-7.9747268598834409E-2</c:v>
                </c:pt>
                <c:pt idx="429">
                  <c:v>-7.8837772038193032E-2</c:v>
                </c:pt>
                <c:pt idx="430">
                  <c:v>-7.7938650488612801E-2</c:v>
                </c:pt>
                <c:pt idx="431">
                  <c:v>-7.7049785582579758E-2</c:v>
                </c:pt>
                <c:pt idx="432">
                  <c:v>-7.6171060302170329E-2</c:v>
                </c:pt>
                <c:pt idx="433">
                  <c:v>-7.5302358963719979E-2</c:v>
                </c:pt>
                <c:pt idx="434">
                  <c:v>-7.4443567202663832E-2</c:v>
                </c:pt>
                <c:pt idx="435">
                  <c:v>-7.35945719585476E-2</c:v>
                </c:pt>
                <c:pt idx="436">
                  <c:v>-7.2755261460206139E-2</c:v>
                </c:pt>
                <c:pt idx="437">
                  <c:v>-7.1925525211108385E-2</c:v>
                </c:pt>
                <c:pt idx="438">
                  <c:v>-7.1105253974866472E-2</c:v>
                </c:pt>
                <c:pt idx="439">
                  <c:v>-7.0294339760908264E-2</c:v>
                </c:pt>
                <c:pt idx="440">
                  <c:v>-6.9492675810310114E-2</c:v>
                </c:pt>
                <c:pt idx="441">
                  <c:v>-6.8700156581789018E-2</c:v>
                </c:pt>
                <c:pt idx="442">
                  <c:v>-6.7916677737852468E-2</c:v>
                </c:pt>
                <c:pt idx="443">
                  <c:v>-6.7142136131104382E-2</c:v>
                </c:pt>
                <c:pt idx="444">
                  <c:v>-6.6376429790703836E-2</c:v>
                </c:pt>
                <c:pt idx="445">
                  <c:v>-6.5619457908978412E-2</c:v>
                </c:pt>
                <c:pt idx="446">
                  <c:v>-6.4871120828186107E-2</c:v>
                </c:pt>
                <c:pt idx="447">
                  <c:v>-6.4131320027427857E-2</c:v>
                </c:pt>
                <c:pt idx="448">
                  <c:v>-6.3399958109707236E-2</c:v>
                </c:pt>
                <c:pt idx="449">
                  <c:v>-6.2676938789135869E-2</c:v>
                </c:pt>
                <c:pt idx="450">
                  <c:v>-6.1962166878283209E-2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fit_2NN_BCC!$D$19:$D$469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fit_2NN_BCC!$E$19:$E$469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fit_2NN_BCC!$H$18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fit_2NN_BCC!$G$19:$G$469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fit_2NN_BCC!$H$19:$H$469</c:f>
              <c:numCache>
                <c:formatCode>0.0000</c:formatCode>
                <c:ptCount val="451"/>
                <c:pt idx="0">
                  <c:v>1.1502489075307696</c:v>
                </c:pt>
                <c:pt idx="1">
                  <c:v>0.60984646811483201</c:v>
                </c:pt>
                <c:pt idx="2">
                  <c:v>9.2993700932349974E-2</c:v>
                </c:pt>
                <c:pt idx="3">
                  <c:v>-0.40113360211543697</c:v>
                </c:pt>
                <c:pt idx="4">
                  <c:v>-0.87333316357654889</c:v>
                </c:pt>
                <c:pt idx="5">
                  <c:v>-1.3243770275239017</c:v>
                </c:pt>
                <c:pt idx="6">
                  <c:v>-1.755012343038963</c:v>
                </c:pt>
                <c:pt idx="7">
                  <c:v>-2.1659621247692145</c:v>
                </c:pt>
                <c:pt idx="8">
                  <c:v>-2.5579259912068966</c:v>
                </c:pt>
                <c:pt idx="9">
                  <c:v>-2.9315808813188373</c:v>
                </c:pt>
                <c:pt idx="10">
                  <c:v>-3.2875817501398772</c:v>
                </c:pt>
                <c:pt idx="11">
                  <c:v>-3.6265622439256107</c:v>
                </c:pt>
                <c:pt idx="12">
                  <c:v>-3.9491353554437914</c:v>
                </c:pt>
                <c:pt idx="13">
                  <c:v>-4.2558940599678756</c:v>
                </c:pt>
                <c:pt idx="14">
                  <c:v>-4.5474119325206361</c:v>
                </c:pt>
                <c:pt idx="15">
                  <c:v>-4.824243746900728</c:v>
                </c:pt>
                <c:pt idx="16">
                  <c:v>-5.0869260570104355</c:v>
                </c:pt>
                <c:pt idx="17">
                  <c:v>-5.3359777609885048</c:v>
                </c:pt>
                <c:pt idx="18">
                  <c:v>-5.571900648638084</c:v>
                </c:pt>
                <c:pt idx="19">
                  <c:v>-5.7951799326263096</c:v>
                </c:pt>
                <c:pt idx="20">
                  <c:v>-6.0062847639188659</c:v>
                </c:pt>
                <c:pt idx="21">
                  <c:v>-6.2056687319000394</c:v>
                </c:pt>
                <c:pt idx="22">
                  <c:v>-6.3937703496163669</c:v>
                </c:pt>
                <c:pt idx="23">
                  <c:v>-6.5710135245698158</c:v>
                </c:pt>
                <c:pt idx="24">
                  <c:v>-6.737808015474628</c:v>
                </c:pt>
                <c:pt idx="25">
                  <c:v>-6.894549875380501</c:v>
                </c:pt>
                <c:pt idx="26">
                  <c:v>-7.0416218815535805</c:v>
                </c:pt>
                <c:pt idx="27">
                  <c:v>-7.1793939524958841</c:v>
                </c:pt>
                <c:pt idx="28">
                  <c:v>-7.3082235524731871</c:v>
                </c:pt>
                <c:pt idx="29">
                  <c:v>-7.4284560839111036</c:v>
                </c:pt>
                <c:pt idx="30">
                  <c:v>-7.540425268009062</c:v>
                </c:pt>
                <c:pt idx="31">
                  <c:v>-7.6444535139122358</c:v>
                </c:pt>
                <c:pt idx="32">
                  <c:v>-7.7408522767717889</c:v>
                </c:pt>
                <c:pt idx="33">
                  <c:v>-7.8299224050148384</c:v>
                </c:pt>
                <c:pt idx="34">
                  <c:v>-7.9119544771363381</c:v>
                </c:pt>
                <c:pt idx="35">
                  <c:v>-7.9872291283165033</c:v>
                </c:pt>
                <c:pt idx="36">
                  <c:v>-8.0560173671588089</c:v>
                </c:pt>
                <c:pt idx="37">
                  <c:v>-8.1185808828353903</c:v>
                </c:pt>
                <c:pt idx="38">
                  <c:v>-8.1751723429186107</c:v>
                </c:pt>
                <c:pt idx="39">
                  <c:v>-8.2260356821697158</c:v>
                </c:pt>
                <c:pt idx="40">
                  <c:v>-8.2714063825479602</c:v>
                </c:pt>
                <c:pt idx="41">
                  <c:v>-8.3115117446961122</c:v>
                </c:pt>
                <c:pt idx="42">
                  <c:v>-8.3465711511510516</c:v>
                </c:pt>
                <c:pt idx="43">
                  <c:v>-8.3767963215212813</c:v>
                </c:pt>
                <c:pt idx="44">
                  <c:v>-8.4023915598661727</c:v>
                </c:pt>
                <c:pt idx="45">
                  <c:v>-8.4235539945053244</c:v>
                </c:pt>
                <c:pt idx="46">
                  <c:v>-8.4404738104798476</c:v>
                </c:pt>
                <c:pt idx="47">
                  <c:v>-8.4533344748811921</c:v>
                </c:pt>
                <c:pt idx="48">
                  <c:v>-8.4623129552569676</c:v>
                </c:pt>
                <c:pt idx="49">
                  <c:v>-8.4675799312973812</c:v>
                </c:pt>
                <c:pt idx="50">
                  <c:v>-8.4693000000000005</c:v>
                </c:pt>
                <c:pt idx="51">
                  <c:v>-8.4676318745051304</c:v>
                </c:pt>
                <c:pt idx="52">
                  <c:v>-8.4627285767884342</c:v>
                </c:pt>
                <c:pt idx="53">
                  <c:v>-8.454737624392326</c:v>
                </c:pt>
                <c:pt idx="54">
                  <c:v>-8.443801211372298</c:v>
                </c:pt>
                <c:pt idx="55">
                  <c:v>-8.4300563836295215</c:v>
                </c:pt>
                <c:pt idx="56">
                  <c:v>-8.4136352087960589</c:v>
                </c:pt>
                <c:pt idx="57">
                  <c:v>-8.3946649408343017</c:v>
                </c:pt>
                <c:pt idx="58">
                  <c:v>-8.3732681795076846</c:v>
                </c:pt>
                <c:pt idx="59">
                  <c:v>-8.3495630248751649</c:v>
                </c:pt>
                <c:pt idx="60">
                  <c:v>-8.3236632269576756</c:v>
                </c:pt>
                <c:pt idx="61">
                  <c:v>-8.29567833072044</c:v>
                </c:pt>
                <c:pt idx="62">
                  <c:v>-8.2657138165109902</c:v>
                </c:pt>
                <c:pt idx="63">
                  <c:v>-8.2338712360886497</c:v>
                </c:pt>
                <c:pt idx="64">
                  <c:v>-8.2002483443773766</c:v>
                </c:pt>
                <c:pt idx="65">
                  <c:v>-8.1649392270701053</c:v>
                </c:pt>
                <c:pt idx="66">
                  <c:v>-8.1280344242089537</c:v>
                </c:pt>
                <c:pt idx="67">
                  <c:v>-8.089621049862183</c:v>
                </c:pt>
                <c:pt idx="68">
                  <c:v>-8.0497829080152172</c:v>
                </c:pt>
                <c:pt idx="69">
                  <c:v>-8.0086006047897325</c:v>
                </c:pt>
                <c:pt idx="70">
                  <c:v>-7.966151657101447</c:v>
                </c:pt>
                <c:pt idx="71">
                  <c:v>-7.9225105978641288</c:v>
                </c:pt>
                <c:pt idx="72">
                  <c:v>-7.8777490778441619</c:v>
                </c:pt>
                <c:pt idx="73">
                  <c:v>-7.8319359642669975</c:v>
                </c:pt>
                <c:pt idx="74">
                  <c:v>-7.7851374362739492</c:v>
                </c:pt>
                <c:pt idx="75">
                  <c:v>-7.7374170773247961</c:v>
                </c:pt>
                <c:pt idx="76">
                  <c:v>-7.6888359646390301</c:v>
                </c:pt>
                <c:pt idx="77">
                  <c:v>-7.6394527557657712</c:v>
                </c:pt>
                <c:pt idx="78">
                  <c:v>-7.5893237723698288</c:v>
                </c:pt>
                <c:pt idx="79">
                  <c:v>-7.538503081318777</c:v>
                </c:pt>
                <c:pt idx="80">
                  <c:v>-7.4870425731534658</c:v>
                </c:pt>
                <c:pt idx="81">
                  <c:v>-7.4349920380220098</c:v>
                </c:pt>
                <c:pt idx="82">
                  <c:v>-7.3823992391548492</c:v>
                </c:pt>
                <c:pt idx="83">
                  <c:v>-7.3293099839563709</c:v>
                </c:pt>
                <c:pt idx="84">
                  <c:v>-7.2757681927861899</c:v>
                </c:pt>
                <c:pt idx="85">
                  <c:v>-7.22181596550117</c:v>
                </c:pt>
                <c:pt idx="86">
                  <c:v>-7.1674936458271272</c:v>
                </c:pt>
                <c:pt idx="87">
                  <c:v>-7.1128398836271067</c:v>
                </c:pt>
                <c:pt idx="88">
                  <c:v>-7.0578916951312323</c:v>
                </c:pt>
                <c:pt idx="89">
                  <c:v>-7.0026845211911022</c:v>
                </c:pt>
                <c:pt idx="90">
                  <c:v>-6.9472522836199531</c:v>
                </c:pt>
                <c:pt idx="91">
                  <c:v>-6.8916274396779214</c:v>
                </c:pt>
                <c:pt idx="92">
                  <c:v>-6.8358410347600316</c:v>
                </c:pt>
                <c:pt idx="93">
                  <c:v>-6.7799227533428041</c:v>
                </c:pt>
                <c:pt idx="94">
                  <c:v>-6.723900968243723</c:v>
                </c:pt>
                <c:pt idx="95">
                  <c:v>-6.6678027882462017</c:v>
                </c:pt>
                <c:pt idx="96">
                  <c:v>-6.6116541041411088</c:v>
                </c:pt>
                <c:pt idx="97">
                  <c:v>-6.5554796332344116</c:v>
                </c:pt>
                <c:pt idx="98">
                  <c:v>-6.4993029623689829</c:v>
                </c:pt>
                <c:pt idx="99">
                  <c:v>-6.4431465895072479</c:v>
                </c:pt>
                <c:pt idx="100">
                  <c:v>-6.3870319639198749</c:v>
                </c:pt>
                <c:pt idx="101">
                  <c:v>-6.3309795250244161</c:v>
                </c:pt>
                <c:pt idx="102">
                  <c:v>-6.2750087399164824</c:v>
                </c:pt>
                <c:pt idx="103">
                  <c:v>-6.2191381396347314</c:v>
                </c:pt>
                <c:pt idx="104">
                  <c:v>-6.1633853541997414</c:v>
                </c:pt>
                <c:pt idx="105">
                  <c:v>-6.1077671464656138</c:v>
                </c:pt>
                <c:pt idx="106">
                  <c:v>-6.0522994448219984</c:v>
                </c:pt>
                <c:pt idx="107">
                  <c:v>-5.9969973747830911</c:v>
                </c:pt>
                <c:pt idx="108">
                  <c:v>-5.9418752894990261</c:v>
                </c:pt>
                <c:pt idx="109">
                  <c:v>-5.88694679922407</c:v>
                </c:pt>
                <c:pt idx="110">
                  <c:v>-5.8322247997749308</c:v>
                </c:pt>
                <c:pt idx="111">
                  <c:v>-5.7777215000114932</c:v>
                </c:pt>
                <c:pt idx="112">
                  <c:v>-5.7234484483713768</c:v>
                </c:pt>
                <c:pt idx="113">
                  <c:v>-5.6694165584886207</c:v>
                </c:pt>
                <c:pt idx="114">
                  <c:v>-5.6156361339260501</c:v>
                </c:pt>
                <c:pt idx="115">
                  <c:v>-5.5621168920498247</c:v>
                </c:pt>
                <c:pt idx="116">
                  <c:v>-5.508867987073911</c:v>
                </c:pt>
                <c:pt idx="117">
                  <c:v>-5.4558980323012998</c:v>
                </c:pt>
                <c:pt idx="118">
                  <c:v>-5.4032151215880067</c:v>
                </c:pt>
                <c:pt idx="119">
                  <c:v>-5.3508268500550882</c:v>
                </c:pt>
                <c:pt idx="120">
                  <c:v>-5.2987403340731456</c:v>
                </c:pt>
                <c:pt idx="121">
                  <c:v>-5.2469622305429784</c:v>
                </c:pt>
                <c:pt idx="122">
                  <c:v>-5.1954987554954153</c:v>
                </c:pt>
                <c:pt idx="123">
                  <c:v>-5.144355702032553</c:v>
                </c:pt>
                <c:pt idx="124">
                  <c:v>-5.0935384576320084</c:v>
                </c:pt>
                <c:pt idx="125">
                  <c:v>-5.0430520208350815</c:v>
                </c:pt>
                <c:pt idx="126">
                  <c:v>-4.9929010173390997</c:v>
                </c:pt>
                <c:pt idx="127">
                  <c:v>-4.9430897155135911</c:v>
                </c:pt>
                <c:pt idx="128">
                  <c:v>-4.8936220413593006</c:v>
                </c:pt>
                <c:pt idx="129">
                  <c:v>-4.8445015929285029</c:v>
                </c:pt>
                <c:pt idx="130">
                  <c:v>-4.7957316542244524</c:v>
                </c:pt>
                <c:pt idx="131">
                  <c:v>-4.747315208597306</c:v>
                </c:pt>
                <c:pt idx="132">
                  <c:v>-4.6992549516532547</c:v>
                </c:pt>
                <c:pt idx="133">
                  <c:v>-4.6515533036931229</c:v>
                </c:pt>
                <c:pt idx="134">
                  <c:v>-4.6042124216961584</c:v>
                </c:pt>
                <c:pt idx="135">
                  <c:v>-4.5572342108642641</c:v>
                </c:pt>
                <c:pt idx="136">
                  <c:v>-4.5106203357414021</c:v>
                </c:pt>
                <c:pt idx="137">
                  <c:v>-4.4643722309225069</c:v>
                </c:pt>
                <c:pt idx="138">
                  <c:v>-4.4184911113657055</c:v>
                </c:pt>
                <c:pt idx="139">
                  <c:v>-4.3729779823212871</c:v>
                </c:pt>
                <c:pt idx="140">
                  <c:v>-4.3278336488903824</c:v>
                </c:pt>
                <c:pt idx="141">
                  <c:v>-4.283058725225934</c:v>
                </c:pt>
                <c:pt idx="142">
                  <c:v>-4.2386536433881217</c:v>
                </c:pt>
                <c:pt idx="143">
                  <c:v>-4.1946186618660333</c:v>
                </c:pt>
                <c:pt idx="144">
                  <c:v>-4.1509538737769853</c:v>
                </c:pt>
                <c:pt idx="145">
                  <c:v>-4.1076592147545377</c:v>
                </c:pt>
                <c:pt idx="146">
                  <c:v>-4.0647344705359085</c:v>
                </c:pt>
                <c:pt idx="147">
                  <c:v>-4.0221792842591011</c:v>
                </c:pt>
                <c:pt idx="148">
                  <c:v>-3.97999316347981</c:v>
                </c:pt>
                <c:pt idx="149">
                  <c:v>-3.9381754869177636</c:v>
                </c:pt>
                <c:pt idx="150">
                  <c:v>-3.8967255109418941</c:v>
                </c:pt>
                <c:pt idx="151">
                  <c:v>-3.8556423758034337</c:v>
                </c:pt>
                <c:pt idx="152">
                  <c:v>-3.8149251116256981</c:v>
                </c:pt>
                <c:pt idx="153">
                  <c:v>-3.7745726441590741</c:v>
                </c:pt>
                <c:pt idx="154">
                  <c:v>-3.7345838003094332</c:v>
                </c:pt>
                <c:pt idx="155">
                  <c:v>-3.694957313447941</c:v>
                </c:pt>
                <c:pt idx="156">
                  <c:v>-3.655691828509938</c:v>
                </c:pt>
                <c:pt idx="157">
                  <c:v>-3.6167859068903692</c:v>
                </c:pt>
                <c:pt idx="158">
                  <c:v>-3.5782380311429476</c:v>
                </c:pt>
                <c:pt idx="159">
                  <c:v>-3.5400466094900267</c:v>
                </c:pt>
                <c:pt idx="160">
                  <c:v>-3.502209980149928</c:v>
                </c:pt>
                <c:pt idx="161">
                  <c:v>-3.4647264154882342</c:v>
                </c:pt>
                <c:pt idx="162">
                  <c:v>-3.4275941259993545</c:v>
                </c:pt>
                <c:pt idx="163">
                  <c:v>-3.3908112641244608</c:v>
                </c:pt>
                <c:pt idx="164">
                  <c:v>-3.3543759279116876</c:v>
                </c:pt>
                <c:pt idx="165">
                  <c:v>-3.318286164524292</c:v>
                </c:pt>
                <c:pt idx="166">
                  <c:v>-3.2825399736022871</c:v>
                </c:pt>
                <c:pt idx="167">
                  <c:v>-3.2471353104828689</c:v>
                </c:pt>
                <c:pt idx="168">
                  <c:v>-3.2120700892847904</c:v>
                </c:pt>
                <c:pt idx="169">
                  <c:v>-3.1773421858616633</c:v>
                </c:pt>
                <c:pt idx="170">
                  <c:v>-3.1429494406289797</c:v>
                </c:pt>
                <c:pt idx="171">
                  <c:v>-3.1088896612695205</c:v>
                </c:pt>
                <c:pt idx="172">
                  <c:v>-3.0751606253216304</c:v>
                </c:pt>
                <c:pt idx="173">
                  <c:v>-3.0417600826547058</c:v>
                </c:pt>
                <c:pt idx="174">
                  <c:v>-3.0086857578360826</c:v>
                </c:pt>
                <c:pt idx="175">
                  <c:v>-2.9759353523933774</c:v>
                </c:pt>
                <c:pt idx="176">
                  <c:v>-2.9435065469761996</c:v>
                </c:pt>
                <c:pt idx="177">
                  <c:v>-2.9113970034210079</c:v>
                </c:pt>
                <c:pt idx="178">
                  <c:v>-2.879604366722766</c:v>
                </c:pt>
                <c:pt idx="179">
                  <c:v>-2.8481262669169256</c:v>
                </c:pt>
                <c:pt idx="180">
                  <c:v>-2.8169603208751282</c:v>
                </c:pt>
                <c:pt idx="181">
                  <c:v>-2.7861041340179407</c:v>
                </c:pt>
                <c:pt idx="182">
                  <c:v>-2.7555553019477701</c:v>
                </c:pt>
                <c:pt idx="183">
                  <c:v>-2.7253114120050466</c:v>
                </c:pt>
                <c:pt idx="184">
                  <c:v>-2.6953700447506086</c:v>
                </c:pt>
                <c:pt idx="185">
                  <c:v>-2.6657287753771781</c:v>
                </c:pt>
                <c:pt idx="186">
                  <c:v>-2.6363851750526504</c:v>
                </c:pt>
                <c:pt idx="187">
                  <c:v>-2.6073368121978806</c:v>
                </c:pt>
                <c:pt idx="188">
                  <c:v>-2.5785812537015285</c:v>
                </c:pt>
                <c:pt idx="189">
                  <c:v>-2.5501160660744273</c:v>
                </c:pt>
                <c:pt idx="190">
                  <c:v>-2.5219388165458909</c:v>
                </c:pt>
                <c:pt idx="191">
                  <c:v>-2.4940470741042393</c:v>
                </c:pt>
                <c:pt idx="192">
                  <c:v>-2.4664384104837835</c:v>
                </c:pt>
                <c:pt idx="193">
                  <c:v>-2.4391104011004026</c:v>
                </c:pt>
                <c:pt idx="194">
                  <c:v>-2.4120606259377988</c:v>
                </c:pt>
                <c:pt idx="195">
                  <c:v>-2.3852866703864049</c:v>
                </c:pt>
                <c:pt idx="196">
                  <c:v>-2.3587861260368794</c:v>
                </c:pt>
                <c:pt idx="197">
                  <c:v>-2.3325565914300461</c:v>
                </c:pt>
                <c:pt idx="198">
                  <c:v>-2.3065956727650563</c:v>
                </c:pt>
                <c:pt idx="199">
                  <c:v>-2.2809009845675048</c:v>
                </c:pt>
                <c:pt idx="200">
                  <c:v>-2.2554701503191539</c:v>
                </c:pt>
                <c:pt idx="201">
                  <c:v>-2.2303008030508726</c:v>
                </c:pt>
                <c:pt idx="202">
                  <c:v>-2.2053905859003251</c:v>
                </c:pt>
                <c:pt idx="203">
                  <c:v>-2.1807371526358987</c:v>
                </c:pt>
                <c:pt idx="204">
                  <c:v>-2.1563381681483045</c:v>
                </c:pt>
                <c:pt idx="205">
                  <c:v>-2.1321913089112212</c:v>
                </c:pt>
                <c:pt idx="206">
                  <c:v>-2.1082942634123158</c:v>
                </c:pt>
                <c:pt idx="207">
                  <c:v>-2.0846447325559185</c:v>
                </c:pt>
                <c:pt idx="208">
                  <c:v>-2.061240430038576</c:v>
                </c:pt>
                <c:pt idx="209">
                  <c:v>-2.0380790826986823</c:v>
                </c:pt>
                <c:pt idx="210">
                  <c:v>-2.0151584308413071</c:v>
                </c:pt>
                <c:pt idx="211">
                  <c:v>-1.9924762285393365</c:v>
                </c:pt>
                <c:pt idx="212">
                  <c:v>-1.9700302439119728</c:v>
                </c:pt>
                <c:pt idx="213">
                  <c:v>-1.9478182593816129</c:v>
                </c:pt>
                <c:pt idx="214">
                  <c:v>-1.9258380719100776</c:v>
                </c:pt>
                <c:pt idx="215">
                  <c:v>-1.9040874932151428</c:v>
                </c:pt>
                <c:pt idx="216">
                  <c:v>-1.8825643499682603</c:v>
                </c:pt>
                <c:pt idx="217">
                  <c:v>-1.8612664839743533</c:v>
                </c:pt>
                <c:pt idx="218">
                  <c:v>-1.8401917523345113</c:v>
                </c:pt>
                <c:pt idx="219">
                  <c:v>-1.8193380275923949</c:v>
                </c:pt>
                <c:pt idx="220">
                  <c:v>-1.7987031978651122</c:v>
                </c:pt>
                <c:pt idx="221">
                  <c:v>-1.7782851669593258</c:v>
                </c:pt>
                <c:pt idx="222">
                  <c:v>-1.7580818544732815</c:v>
                </c:pt>
                <c:pt idx="223">
                  <c:v>-1.7380911958854641</c:v>
                </c:pt>
                <c:pt idx="224">
                  <c:v>-1.7183111426305191</c:v>
                </c:pt>
                <c:pt idx="225">
                  <c:v>-1.6987396621630864</c:v>
                </c:pt>
                <c:pt idx="226">
                  <c:v>-1.6793747380101445</c:v>
                </c:pt>
                <c:pt idx="227">
                  <c:v>-1.6602143698124445</c:v>
                </c:pt>
                <c:pt idx="228">
                  <c:v>-1.6412565733556008</c:v>
                </c:pt>
                <c:pt idx="229">
                  <c:v>-1.6224993805913643</c:v>
                </c:pt>
                <c:pt idx="230">
                  <c:v>-1.6039408396496011</c:v>
                </c:pt>
                <c:pt idx="231">
                  <c:v>-1.5855790148414592</c:v>
                </c:pt>
                <c:pt idx="232">
                  <c:v>-1.5674119866542053</c:v>
                </c:pt>
                <c:pt idx="233">
                  <c:v>-1.5494378517381759</c:v>
                </c:pt>
                <c:pt idx="234">
                  <c:v>-1.5316547228862885</c:v>
                </c:pt>
                <c:pt idx="235">
                  <c:v>-1.51406072900651</c:v>
                </c:pt>
                <c:pt idx="236">
                  <c:v>-1.4966540150877015</c:v>
                </c:pt>
                <c:pt idx="237">
                  <c:v>-1.4794327421592053</c:v>
                </c:pt>
                <c:pt idx="238">
                  <c:v>-1.4623950872445488</c:v>
                </c:pt>
                <c:pt idx="239">
                  <c:v>-1.4455392433096073</c:v>
                </c:pt>
                <c:pt idx="240">
                  <c:v>-1.4288634192055687</c:v>
                </c:pt>
                <c:pt idx="241">
                  <c:v>-1.4123658396070113</c:v>
                </c:pt>
                <c:pt idx="242">
                  <c:v>-1.3960447449454083</c:v>
                </c:pt>
                <c:pt idx="243">
                  <c:v>-1.3798983913383465</c:v>
                </c:pt>
                <c:pt idx="244">
                  <c:v>-1.3639250505147416</c:v>
                </c:pt>
                <c:pt idx="245">
                  <c:v>-1.3481230097363153</c:v>
                </c:pt>
                <c:pt idx="246">
                  <c:v>-1.332490571715593</c:v>
                </c:pt>
                <c:pt idx="247">
                  <c:v>-1.3170260545306629</c:v>
                </c:pt>
                <c:pt idx="248">
                  <c:v>-1.3017277915369272</c:v>
                </c:pt>
                <c:pt idx="249">
                  <c:v>-1.2865941312760731</c:v>
                </c:pt>
                <c:pt idx="250">
                  <c:v>-1.2716234373824722</c:v>
                </c:pt>
                <c:pt idx="251">
                  <c:v>-1.256814088487211</c:v>
                </c:pt>
                <c:pt idx="252">
                  <c:v>-1.2421644781199381</c:v>
                </c:pt>
                <c:pt idx="253">
                  <c:v>-1.2276730146087307</c:v>
                </c:pt>
                <c:pt idx="254">
                  <c:v>-1.2133381209781284</c:v>
                </c:pt>
                <c:pt idx="255">
                  <c:v>-1.1991582348455221</c:v>
                </c:pt>
                <c:pt idx="256">
                  <c:v>-1.1851318083160467</c:v>
                </c:pt>
                <c:pt idx="257">
                  <c:v>-1.1712573078761324</c:v>
                </c:pt>
                <c:pt idx="258">
                  <c:v>-1.1575332142858443</c:v>
                </c:pt>
                <c:pt idx="259">
                  <c:v>-1.1439580224701678</c:v>
                </c:pt>
                <c:pt idx="260">
                  <c:v>-1.1305302414093803</c:v>
                </c:pt>
                <c:pt idx="261">
                  <c:v>-1.1172483940285183</c:v>
                </c:pt>
                <c:pt idx="262">
                  <c:v>-1.1041110170862778</c:v>
                </c:pt>
                <c:pt idx="263">
                  <c:v>-1.0911166610632228</c:v>
                </c:pt>
                <c:pt idx="264">
                  <c:v>-1.0782638900495833</c:v>
                </c:pt>
                <c:pt idx="265">
                  <c:v>-1.0655512816325723</c:v>
                </c:pt>
                <c:pt idx="266">
                  <c:v>-1.0529774267835312</c:v>
                </c:pt>
                <c:pt idx="267">
                  <c:v>-1.0405409297447821</c:v>
                </c:pt>
                <c:pt idx="268">
                  <c:v>-1.0282404079164176</c:v>
                </c:pt>
                <c:pt idx="269">
                  <c:v>-1.0160744917429718</c:v>
                </c:pt>
                <c:pt idx="270">
                  <c:v>-1.0040418246002272</c:v>
                </c:pt>
                <c:pt idx="271">
                  <c:v>-0.99214106268204083</c:v>
                </c:pt>
                <c:pt idx="272">
                  <c:v>-0.98037087488740104</c:v>
                </c:pt>
                <c:pt idx="273">
                  <c:v>-0.96872994270762847</c:v>
                </c:pt>
                <c:pt idx="274">
                  <c:v>-0.95721696011397417</c:v>
                </c:pt>
                <c:pt idx="275">
                  <c:v>-0.94583063344547602</c:v>
                </c:pt>
                <c:pt idx="276">
                  <c:v>-0.93456968129726758</c:v>
                </c:pt>
                <c:pt idx="277">
                  <c:v>-0.92343283440924651</c:v>
                </c:pt>
                <c:pt idx="278">
                  <c:v>-0.9124188355553392</c:v>
                </c:pt>
                <c:pt idx="279">
                  <c:v>-0.90152643943319766</c:v>
                </c:pt>
                <c:pt idx="280">
                  <c:v>-0.8907544125545388</c:v>
                </c:pt>
                <c:pt idx="281">
                  <c:v>-0.88010153313598827</c:v>
                </c:pt>
                <c:pt idx="282">
                  <c:v>-0.86956659099067202</c:v>
                </c:pt>
                <c:pt idx="283">
                  <c:v>-0.85914838742041388</c:v>
                </c:pt>
                <c:pt idx="284">
                  <c:v>-0.84884573510860717</c:v>
                </c:pt>
                <c:pt idx="285">
                  <c:v>-0.83865745801386671</c:v>
                </c:pt>
                <c:pt idx="286">
                  <c:v>-0.8285823912643594</c:v>
                </c:pt>
                <c:pt idx="287">
                  <c:v>-0.81861938105299259</c:v>
                </c:pt>
                <c:pt idx="288">
                  <c:v>-0.80876728453328128</c:v>
                </c:pt>
                <c:pt idx="289">
                  <c:v>-0.79902496971610659</c:v>
                </c:pt>
                <c:pt idx="290">
                  <c:v>-0.7893913153672365</c:v>
                </c:pt>
                <c:pt idx="291">
                  <c:v>-0.77986521090575633</c:v>
                </c:pt>
                <c:pt idx="292">
                  <c:v>-0.77044555630326061</c:v>
                </c:pt>
                <c:pt idx="293">
                  <c:v>-0.76113126198397585</c:v>
                </c:pt>
                <c:pt idx="294">
                  <c:v>-0.75192124872570787</c:v>
                </c:pt>
                <c:pt idx="295">
                  <c:v>-0.74281444756173332</c:v>
                </c:pt>
                <c:pt idx="296">
                  <c:v>-0.73380979968349946</c:v>
                </c:pt>
                <c:pt idx="297">
                  <c:v>-0.72490625634428307</c:v>
                </c:pt>
                <c:pt idx="298">
                  <c:v>-0.71610277876370432</c:v>
                </c:pt>
                <c:pt idx="299">
                  <c:v>-0.70739833803320806</c:v>
                </c:pt>
                <c:pt idx="300">
                  <c:v>-0.69879191502237259</c:v>
                </c:pt>
                <c:pt idx="301">
                  <c:v>-0.69028250028619387</c:v>
                </c:pt>
                <c:pt idx="302">
                  <c:v>-0.68186909397323181</c:v>
                </c:pt>
                <c:pt idx="303">
                  <c:v>-0.67355070573473663</c:v>
                </c:pt>
                <c:pt idx="304">
                  <c:v>-0.66532635463460255</c:v>
                </c:pt>
                <c:pt idx="305">
                  <c:v>-0.6571950690602979</c:v>
                </c:pt>
                <c:pt idx="306">
                  <c:v>-0.64915588663465706</c:v>
                </c:pt>
                <c:pt idx="307">
                  <c:v>-0.64120785412864234</c:v>
                </c:pt>
                <c:pt idx="308">
                  <c:v>-0.63335002737492962</c:v>
                </c:pt>
                <c:pt idx="309">
                  <c:v>-0.625581471182451</c:v>
                </c:pt>
                <c:pt idx="310">
                  <c:v>-0.61790125925181505</c:v>
                </c:pt>
                <c:pt idx="311">
                  <c:v>-0.61030847409161437</c:v>
                </c:pt>
                <c:pt idx="312">
                  <c:v>-0.60280220693562558</c:v>
                </c:pt>
                <c:pt idx="313">
                  <c:v>-0.59538155766088396</c:v>
                </c:pt>
                <c:pt idx="314">
                  <c:v>-0.5880456347066354</c:v>
                </c:pt>
                <c:pt idx="315">
                  <c:v>-0.58079355499415564</c:v>
                </c:pt>
                <c:pt idx="316">
                  <c:v>-0.57362444384742739</c:v>
                </c:pt>
                <c:pt idx="317">
                  <c:v>-0.5665374349146759</c:v>
                </c:pt>
                <c:pt idx="318">
                  <c:v>-0.55953167009074556</c:v>
                </c:pt>
                <c:pt idx="319">
                  <c:v>-0.55260629944032114</c:v>
                </c:pt>
                <c:pt idx="320">
                  <c:v>-0.54576048112197295</c:v>
                </c:pt>
                <c:pt idx="321">
                  <c:v>-0.53899338131303243</c:v>
                </c:pt>
                <c:pt idx="322">
                  <c:v>-0.53230417413527498</c:v>
                </c:pt>
                <c:pt idx="323">
                  <c:v>-0.52569204158141503</c:v>
                </c:pt>
                <c:pt idx="324">
                  <c:v>-0.51915617344239284</c:v>
                </c:pt>
                <c:pt idx="325">
                  <c:v>-0.51269576723545562</c:v>
                </c:pt>
                <c:pt idx="326">
                  <c:v>-0.50631002813301274</c:v>
                </c:pt>
                <c:pt idx="327">
                  <c:v>-0.49999816889226689</c:v>
                </c:pt>
                <c:pt idx="328">
                  <c:v>-0.49375940978560257</c:v>
                </c:pt>
                <c:pt idx="329">
                  <c:v>-0.48759297853173117</c:v>
                </c:pt>
                <c:pt idx="330">
                  <c:v>-0.48149811022757483</c:v>
                </c:pt>
                <c:pt idx="331">
                  <c:v>-0.47547404728088982</c:v>
                </c:pt>
                <c:pt idx="332">
                  <c:v>-0.46952003934360886</c:v>
                </c:pt>
                <c:pt idx="333">
                  <c:v>-0.46363534324590516</c:v>
                </c:pt>
                <c:pt idx="334">
                  <c:v>-0.45781922293095589</c:v>
                </c:pt>
                <c:pt idx="335">
                  <c:v>-0.45207094939040976</c:v>
                </c:pt>
                <c:pt idx="336">
                  <c:v>-0.44638980060053496</c:v>
                </c:pt>
                <c:pt idx="337">
                  <c:v>-0.44077506145905249</c:v>
                </c:pt>
                <c:pt idx="338">
                  <c:v>-0.43522602372263175</c:v>
                </c:pt>
                <c:pt idx="339">
                  <c:v>-0.42974198594505114</c:v>
                </c:pt>
                <c:pt idx="340">
                  <c:v>-0.42432225341600804</c:v>
                </c:pt>
                <c:pt idx="341">
                  <c:v>-0.41896613810056682</c:v>
                </c:pt>
                <c:pt idx="342">
                  <c:v>-0.41367295857924552</c:v>
                </c:pt>
                <c:pt idx="343">
                  <c:v>-0.40844203998872008</c:v>
                </c:pt>
                <c:pt idx="344">
                  <c:v>-0.40327271396314751</c:v>
                </c:pt>
                <c:pt idx="345">
                  <c:v>-0.3981643185760913</c:v>
                </c:pt>
                <c:pt idx="346">
                  <c:v>-0.39311619828304689</c:v>
                </c:pt>
                <c:pt idx="347">
                  <c:v>-0.38812770386455209</c:v>
                </c:pt>
                <c:pt idx="348">
                  <c:v>-0.38319819236988084</c:v>
                </c:pt>
                <c:pt idx="349">
                  <c:v>-0.378327027061304</c:v>
                </c:pt>
                <c:pt idx="350">
                  <c:v>-0.37351357735891649</c:v>
                </c:pt>
                <c:pt idx="351">
                  <c:v>-0.36875721878601608</c:v>
                </c:pt>
                <c:pt idx="352">
                  <c:v>-0.36405733291503017</c:v>
                </c:pt>
                <c:pt idx="353">
                  <c:v>-0.35941330731397908</c:v>
                </c:pt>
                <c:pt idx="354">
                  <c:v>-0.35482453549347154</c:v>
                </c:pt>
                <c:pt idx="355">
                  <c:v>-0.35029041685421902</c:v>
                </c:pt>
                <c:pt idx="356">
                  <c:v>-0.34581035663506865</c:v>
                </c:pt>
                <c:pt idx="357">
                  <c:v>-0.34138376586153851</c:v>
                </c:pt>
                <c:pt idx="358">
                  <c:v>-0.33701006129485589</c:v>
                </c:pt>
                <c:pt idx="359">
                  <c:v>-0.33268866538148395</c:v>
                </c:pt>
                <c:pt idx="360">
                  <c:v>-0.32841900620313602</c:v>
                </c:pt>
                <c:pt idx="361">
                  <c:v>-0.32420051742726347</c:v>
                </c:pt>
                <c:pt idx="362">
                  <c:v>-0.32003263825801775</c:v>
                </c:pt>
                <c:pt idx="363">
                  <c:v>-0.31591481338767158</c:v>
                </c:pt>
                <c:pt idx="364">
                  <c:v>-0.31184649294849887</c:v>
                </c:pt>
                <c:pt idx="365">
                  <c:v>-0.30782713246510379</c:v>
                </c:pt>
                <c:pt idx="366">
                  <c:v>-0.30385619280719189</c:v>
                </c:pt>
                <c:pt idx="367">
                  <c:v>-0.29993314014277883</c:v>
                </c:pt>
                <c:pt idx="368">
                  <c:v>-0.29605744589182742</c:v>
                </c:pt>
                <c:pt idx="369">
                  <c:v>-0.2922285866803106</c:v>
                </c:pt>
                <c:pt idx="370">
                  <c:v>-0.28844604429468967</c:v>
                </c:pt>
                <c:pt idx="371">
                  <c:v>-0.28470930563680641</c:v>
                </c:pt>
                <c:pt idx="372">
                  <c:v>-0.28101786267917839</c:v>
                </c:pt>
                <c:pt idx="373">
                  <c:v>-0.27737121242069657</c:v>
                </c:pt>
                <c:pt idx="374">
                  <c:v>-0.27376885684271468</c:v>
                </c:pt>
                <c:pt idx="375">
                  <c:v>-0.27021030286552949</c:v>
                </c:pt>
                <c:pt idx="376">
                  <c:v>-0.26669506230524126</c:v>
                </c:pt>
                <c:pt idx="377">
                  <c:v>-0.26322265183099575</c:v>
                </c:pt>
                <c:pt idx="378">
                  <c:v>-0.25979259292259416</c:v>
                </c:pt>
                <c:pt idx="379">
                  <c:v>-0.25640441182847473</c:v>
                </c:pt>
                <c:pt idx="380">
                  <c:v>-0.25305763952405336</c:v>
                </c:pt>
                <c:pt idx="381">
                  <c:v>-0.24975181167042357</c:v>
                </c:pt>
                <c:pt idx="382">
                  <c:v>-0.24648646857340742</c:v>
                </c:pt>
                <c:pt idx="383">
                  <c:v>-0.24326115514295632</c:v>
                </c:pt>
                <c:pt idx="384">
                  <c:v>-0.24007542085289221</c:v>
                </c:pt>
                <c:pt idx="385">
                  <c:v>-0.23692881970099036</c:v>
                </c:pt>
                <c:pt idx="386">
                  <c:v>-0.23382091016939371</c:v>
                </c:pt>
                <c:pt idx="387">
                  <c:v>-0.23075125518535938</c:v>
                </c:pt>
                <c:pt idx="388">
                  <c:v>-0.22771942208232882</c:v>
                </c:pt>
                <c:pt idx="389">
                  <c:v>-0.22472498256132073</c:v>
                </c:pt>
                <c:pt idx="390">
                  <c:v>-0.22176751265264175</c:v>
                </c:pt>
                <c:pt idx="391">
                  <c:v>-0.21884659267790857</c:v>
                </c:pt>
                <c:pt idx="392">
                  <c:v>-0.21596180721238289</c:v>
                </c:pt>
                <c:pt idx="393">
                  <c:v>-0.21311274504760855</c:v>
                </c:pt>
                <c:pt idx="394">
                  <c:v>-0.21029899915435404</c:v>
                </c:pt>
                <c:pt idx="395">
                  <c:v>-0.20752016664585124</c:v>
                </c:pt>
                <c:pt idx="396">
                  <c:v>-0.2047758487413307</c:v>
                </c:pt>
                <c:pt idx="397">
                  <c:v>-0.202065650729847</c:v>
                </c:pt>
                <c:pt idx="398">
                  <c:v>-0.19938918193439384</c:v>
                </c:pt>
                <c:pt idx="399">
                  <c:v>-0.19674605567630235</c:v>
                </c:pt>
                <c:pt idx="400">
                  <c:v>-0.19413588923992267</c:v>
                </c:pt>
                <c:pt idx="401">
                  <c:v>-0.19155830383758224</c:v>
                </c:pt>
                <c:pt idx="402">
                  <c:v>-0.18901292457482141</c:v>
                </c:pt>
                <c:pt idx="403">
                  <c:v>-0.18649938041589953</c:v>
                </c:pt>
                <c:pt idx="404">
                  <c:v>-0.18401730414957221</c:v>
                </c:pt>
                <c:pt idx="405">
                  <c:v>-0.1815663323551337</c:v>
                </c:pt>
                <c:pt idx="406">
                  <c:v>-0.17914610536872444</c:v>
                </c:pt>
                <c:pt idx="407">
                  <c:v>-0.17675626724989826</c:v>
                </c:pt>
                <c:pt idx="408">
                  <c:v>-0.17439646574844925</c:v>
                </c:pt>
                <c:pt idx="409">
                  <c:v>-0.17206635227149325</c:v>
                </c:pt>
                <c:pt idx="410">
                  <c:v>-0.16976558185080373</c:v>
                </c:pt>
                <c:pt idx="411">
                  <c:v>-0.16749381311039685</c:v>
                </c:pt>
                <c:pt idx="412">
                  <c:v>-0.16525070823436669</c:v>
                </c:pt>
                <c:pt idx="413">
                  <c:v>-0.16303593293496443</c:v>
                </c:pt>
                <c:pt idx="414">
                  <c:v>-0.16084915642092243</c:v>
                </c:pt>
                <c:pt idx="415">
                  <c:v>-0.1586900513660193</c:v>
                </c:pt>
                <c:pt idx="416">
                  <c:v>-0.15655829387788331</c:v>
                </c:pt>
                <c:pt idx="417">
                  <c:v>-0.15445356346703407</c:v>
                </c:pt>
                <c:pt idx="418">
                  <c:v>-0.15237554301615713</c:v>
                </c:pt>
                <c:pt idx="419">
                  <c:v>-0.15032391874961326</c:v>
                </c:pt>
                <c:pt idx="420">
                  <c:v>-0.14829838020317651</c:v>
                </c:pt>
                <c:pt idx="421">
                  <c:v>-0.1462986201940025</c:v>
                </c:pt>
                <c:pt idx="422">
                  <c:v>-0.14432433479082193</c:v>
                </c:pt>
                <c:pt idx="423">
                  <c:v>-0.14237522328436045</c:v>
                </c:pt>
                <c:pt idx="424">
                  <c:v>-0.14045098815797996</c:v>
                </c:pt>
                <c:pt idx="425">
                  <c:v>-0.13855133505854231</c:v>
                </c:pt>
                <c:pt idx="426">
                  <c:v>-0.13667597276749108</c:v>
                </c:pt>
                <c:pt idx="427">
                  <c:v>-0.13482461317215261</c:v>
                </c:pt>
                <c:pt idx="428">
                  <c:v>-0.13299697123725074</c:v>
                </c:pt>
                <c:pt idx="429">
                  <c:v>-0.13119276497663809</c:v>
                </c:pt>
                <c:pt idx="430">
                  <c:v>-0.12941171542523763</c:v>
                </c:pt>
                <c:pt idx="431">
                  <c:v>-0.12765354661119746</c:v>
                </c:pt>
                <c:pt idx="432">
                  <c:v>-0.12591798552825267</c:v>
                </c:pt>
                <c:pt idx="433">
                  <c:v>-0.12420476210829734</c:v>
                </c:pt>
                <c:pt idx="434">
                  <c:v>-0.12251360919416064</c:v>
                </c:pt>
                <c:pt idx="435">
                  <c:v>-0.12084426251258978</c:v>
                </c:pt>
                <c:pt idx="436">
                  <c:v>-0.11919646064743464</c:v>
                </c:pt>
                <c:pt idx="437">
                  <c:v>-0.11756994501303586</c:v>
                </c:pt>
                <c:pt idx="438">
                  <c:v>-0.11596445982781194</c:v>
                </c:pt>
                <c:pt idx="439">
                  <c:v>-0.11437975208804682</c:v>
                </c:pt>
                <c:pt idx="440">
                  <c:v>-0.11281557154187485</c:v>
                </c:pt>
                <c:pt idx="441">
                  <c:v>-0.11127167066346154</c:v>
                </c:pt>
                <c:pt idx="442">
                  <c:v>-0.10974780462738094</c:v>
                </c:pt>
                <c:pt idx="443">
                  <c:v>-0.10824373128318525</c:v>
                </c:pt>
                <c:pt idx="444">
                  <c:v>-0.10675921113016858</c:v>
                </c:pt>
                <c:pt idx="445">
                  <c:v>-0.10529400729232086</c:v>
                </c:pt>
                <c:pt idx="446">
                  <c:v>-0.103847885493473</c:v>
                </c:pt>
                <c:pt idx="447">
                  <c:v>-0.10242061403262989</c:v>
                </c:pt>
                <c:pt idx="448">
                  <c:v>-0.10101196375949237</c:v>
                </c:pt>
                <c:pt idx="449">
                  <c:v>-9.9621708050164626E-2</c:v>
                </c:pt>
                <c:pt idx="450">
                  <c:v>-9.8249622783048191E-2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fit_2NN_BCC!$K$18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fit_2NN_BCC!$G$19:$G$469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fit_2NN_BCC!$K$19:$K$469</c:f>
              <c:numCache>
                <c:formatCode>General</c:formatCode>
                <c:ptCount val="451"/>
                <c:pt idx="0">
                  <c:v>1.2172243946548527</c:v>
                </c:pt>
                <c:pt idx="1">
                  <c:v>0.66624463265095812</c:v>
                </c:pt>
                <c:pt idx="2">
                  <c:v>0.13989479207009126</c:v>
                </c:pt>
                <c:pt idx="3">
                  <c:v>-0.36273401030330987</c:v>
                </c:pt>
                <c:pt idx="4">
                  <c:v>-0.84251872544137996</c:v>
                </c:pt>
                <c:pt idx="5">
                  <c:v>-1.3003054799791975</c:v>
                </c:pt>
                <c:pt idx="6">
                  <c:v>-1.7369106457199059</c:v>
                </c:pt>
                <c:pt idx="7">
                  <c:v>-2.1531218720731218</c:v>
                </c:pt>
                <c:pt idx="8">
                  <c:v>-2.5496990827152679</c:v>
                </c:pt>
                <c:pt idx="9">
                  <c:v>-2.9273754377151171</c:v>
                </c:pt>
                <c:pt idx="10">
                  <c:v>-3.2868582623244649</c:v>
                </c:pt>
                <c:pt idx="11">
                  <c:v>-3.6288299435920166</c:v>
                </c:pt>
                <c:pt idx="12">
                  <c:v>-3.9539487959183433</c:v>
                </c:pt>
                <c:pt idx="13">
                  <c:v>-4.2628498966304313</c:v>
                </c:pt>
                <c:pt idx="14">
                  <c:v>-4.5561458926169891</c:v>
                </c:pt>
                <c:pt idx="15">
                  <c:v>-4.8344277790293511</c:v>
                </c:pt>
                <c:pt idx="16">
                  <c:v>-5.0982656510176874</c:v>
                </c:pt>
                <c:pt idx="17">
                  <c:v>-5.3482094294383522</c:v>
                </c:pt>
                <c:pt idx="18">
                  <c:v>-5.5847895614360237</c:v>
                </c:pt>
                <c:pt idx="19">
                  <c:v>-5.8085176967720997</c:v>
                </c:pt>
                <c:pt idx="20">
                  <c:v>-6.0198873407411035</c:v>
                </c:pt>
                <c:pt idx="21">
                  <c:v>-6.2193744844872132</c:v>
                </c:pt>
                <c:pt idx="22">
                  <c:v>-6.4074382135046566</c:v>
                </c:pt>
                <c:pt idx="23">
                  <c:v>-6.5845212950787673</c:v>
                </c:pt>
                <c:pt idx="24">
                  <c:v>-6.7510507453977162</c:v>
                </c:pt>
                <c:pt idx="25">
                  <c:v>-6.9074383770400143</c:v>
                </c:pt>
                <c:pt idx="26">
                  <c:v>-7.0540813275177108</c:v>
                </c:pt>
                <c:pt idx="27">
                  <c:v>-7.1913625695322825</c:v>
                </c:pt>
                <c:pt idx="28">
                  <c:v>-7.3196514035767137</c:v>
                </c:pt>
                <c:pt idx="29">
                  <c:v>-7.4393039334956157</c:v>
                </c:pt>
                <c:pt idx="30">
                  <c:v>-7.5506635255937145</c:v>
                </c:pt>
                <c:pt idx="31">
                  <c:v>-7.6540612518628155</c:v>
                </c:pt>
                <c:pt idx="32">
                  <c:v>-7.7498163178771087</c:v>
                </c:pt>
                <c:pt idx="33">
                  <c:v>-7.838236475887939</c:v>
                </c:pt>
                <c:pt idx="34">
                  <c:v>-7.9196184236304852</c:v>
                </c:pt>
                <c:pt idx="35">
                  <c:v>-7.9942481893370703</c:v>
                </c:pt>
                <c:pt idx="36">
                  <c:v>-8.0624015034346002</c:v>
                </c:pt>
                <c:pt idx="37">
                  <c:v>-8.1243441573870872</c:v>
                </c:pt>
                <c:pt idx="38">
                  <c:v>-8.1803323501280953</c:v>
                </c:pt>
                <c:pt idx="39">
                  <c:v>-8.2306130225126495</c:v>
                </c:pt>
                <c:pt idx="40">
                  <c:v>-8.2754241802030712</c:v>
                </c:pt>
                <c:pt idx="41">
                  <c:v>-8.3149952053889766</c:v>
                </c:pt>
                <c:pt idx="42">
                  <c:v>-8.3495471577275993</c:v>
                </c:pt>
                <c:pt idx="43">
                  <c:v>-8.3792930648773769</c:v>
                </c:pt>
                <c:pt idx="44">
                  <c:v>-8.4044382029846663</c:v>
                </c:pt>
                <c:pt idx="45">
                  <c:v>-8.4251803674710182</c:v>
                </c:pt>
                <c:pt idx="46">
                  <c:v>-8.4417101344563967</c:v>
                </c:pt>
                <c:pt idx="47">
                  <c:v>-8.4542111131420583</c:v>
                </c:pt>
                <c:pt idx="48">
                  <c:v>-8.462860189465637</c:v>
                </c:pt>
                <c:pt idx="49">
                  <c:v>-8.4678277613300708</c:v>
                </c:pt>
                <c:pt idx="50">
                  <c:v>-8.4692779656976143</c:v>
                </c:pt>
                <c:pt idx="51">
                  <c:v>-8.4673688978300206</c:v>
                </c:pt>
                <c:pt idx="52">
                  <c:v>-8.4622528229463327</c:v>
                </c:pt>
                <c:pt idx="53">
                  <c:v>-8.4540763805601511</c:v>
                </c:pt>
                <c:pt idx="54">
                  <c:v>-8.4429807817494122</c:v>
                </c:pt>
                <c:pt idx="55">
                  <c:v>-8.4291019996026595</c:v>
                </c:pt>
                <c:pt idx="56">
                  <c:v>-8.4125709530775961</c:v>
                </c:pt>
                <c:pt idx="57">
                  <c:v>-8.3935136844993892</c:v>
                </c:pt>
                <c:pt idx="58">
                  <c:v>-8.372051530918359</c:v>
                </c:pt>
                <c:pt idx="59">
                  <c:v>-8.3483012895390729</c:v>
                </c:pt>
                <c:pt idx="60">
                  <c:v>-8.3223753774255957</c:v>
                </c:pt>
                <c:pt idx="61">
                  <c:v>-8.2943819856804026</c:v>
                </c:pt>
                <c:pt idx="62">
                  <c:v>-8.2644252282878181</c:v>
                </c:pt>
                <c:pt idx="63">
                  <c:v>-8.2326052858060894</c:v>
                </c:pt>
                <c:pt idx="64">
                  <c:v>-8.1990185440859076</c:v>
                </c:pt>
                <c:pt idx="65">
                  <c:v>-8.163757728187008</c:v>
                </c:pt>
                <c:pt idx="66">
                  <c:v>-8.1269120316585877</c:v>
                </c:pt>
                <c:pt idx="67">
                  <c:v>-8.0885672413434673</c:v>
                </c:pt>
                <c:pt idx="68">
                  <c:v>-8.0488058578605024</c:v>
                </c:pt>
                <c:pt idx="69">
                  <c:v>-8.0077072119142816</c:v>
                </c:pt>
                <c:pt idx="70">
                  <c:v>-7.9653475765761375</c:v>
                </c:pt>
                <c:pt idx="71">
                  <c:v>-7.9218002756753743</c:v>
                </c:pt>
                <c:pt idx="72">
                  <c:v>-7.8771357884349271</c:v>
                </c:pt>
                <c:pt idx="73">
                  <c:v>-7.8314218504809983</c:v>
                </c:pt>
                <c:pt idx="74">
                  <c:v>-7.7847235513516928</c:v>
                </c:pt>
                <c:pt idx="75">
                  <c:v>-7.7371034286254154</c:v>
                </c:pt>
                <c:pt idx="76">
                  <c:v>-7.688621558785627</c:v>
                </c:pt>
                <c:pt idx="77">
                  <c:v>-7.6393356449344525</c:v>
                </c:pt>
                <c:pt idx="78">
                  <c:v>-7.5893011014638336</c:v>
                </c:pt>
                <c:pt idx="79">
                  <c:v>-7.5385711357891418</c:v>
                </c:pt>
                <c:pt idx="80">
                  <c:v>-7.4871968272465024</c:v>
                </c:pt>
                <c:pt idx="81">
                  <c:v>-7.435227203251646</c:v>
                </c:pt>
                <c:pt idx="82">
                  <c:v>-7.3827093128147236</c:v>
                </c:pt>
                <c:pt idx="83">
                  <c:v>-7.3296882975021695</c:v>
                </c:pt>
                <c:pt idx="84">
                  <c:v>-7.2762074599337154</c:v>
                </c:pt>
                <c:pt idx="85">
                  <c:v>-7.2223083298994499</c:v>
                </c:pt>
                <c:pt idx="86">
                  <c:v>-7.1680307281790432</c:v>
                </c:pt>
                <c:pt idx="87">
                  <c:v>-7.1134128281422679</c:v>
                </c:pt>
                <c:pt idx="88">
                  <c:v>-7.0584912152073933</c:v>
                </c:pt>
                <c:pt idx="89">
                  <c:v>-7.0033009442312188</c:v>
                </c:pt>
                <c:pt idx="90">
                  <c:v>-6.9478755949020776</c:v>
                </c:pt>
                <c:pt idx="91">
                  <c:v>-6.8922473252046599</c:v>
                </c:pt>
                <c:pt idx="92">
                  <c:v>-6.8364469230231357</c:v>
                </c:pt>
                <c:pt idx="93">
                  <c:v>-6.7805038559466846</c:v>
                </c:pt>
                <c:pt idx="94">
                  <c:v>-6.7244463193395116</c:v>
                </c:pt>
                <c:pt idx="95">
                  <c:v>-6.6683012827350723</c:v>
                </c:pt>
                <c:pt idx="96">
                  <c:v>-6.6120945346123445</c:v>
                </c:pt>
                <c:pt idx="97">
                  <c:v>-6.5558507256098935</c:v>
                </c:pt>
                <c:pt idx="98">
                  <c:v>-6.4995934102316122</c:v>
                </c:pt>
                <c:pt idx="99">
                  <c:v>-6.4433450870961106</c:v>
                </c:pt>
                <c:pt idx="100">
                  <c:v>-6.3871272377799944</c:v>
                </c:pt>
                <c:pt idx="101">
                  <c:v>-6.3309603643034977</c:v>
                </c:pt>
                <c:pt idx="102">
                  <c:v>-6.2748640253052814</c:v>
                </c:pt>
                <c:pt idx="103">
                  <c:v>-6.2188568709516252</c:v>
                </c:pt>
                <c:pt idx="104">
                  <c:v>-6.1629566766236055</c:v>
                </c:pt>
                <c:pt idx="105">
                  <c:v>-6.1071803754244867</c:v>
                </c:pt>
                <c:pt idx="106">
                  <c:v>-6.0515440895479014</c:v>
                </c:pt>
                <c:pt idx="107">
                  <c:v>-5.996063160546246</c:v>
                </c:pt>
                <c:pt idx="108">
                  <c:v>-5.9407521785371094</c:v>
                </c:pt>
                <c:pt idx="109">
                  <c:v>-5.8856250103844454</c:v>
                </c:pt>
                <c:pt idx="110">
                  <c:v>-5.8306948268898475</c:v>
                </c:pt>
                <c:pt idx="111">
                  <c:v>-5.7759741290280564</c:v>
                </c:pt>
                <c:pt idx="112">
                  <c:v>-5.7214747732597067</c:v>
                </c:pt>
                <c:pt idx="113">
                  <c:v>-5.6672079959531585</c:v>
                </c:pt>
                <c:pt idx="114">
                  <c:v>-5.6131844369461579</c:v>
                </c:pt>
                <c:pt idx="115">
                  <c:v>-5.559414162277017</c:v>
                </c:pt>
                <c:pt idx="116">
                  <c:v>-5.5059066861139945</c:v>
                </c:pt>
                <c:pt idx="117">
                  <c:v>-5.4526709919105691</c:v>
                </c:pt>
                <c:pt idx="118">
                  <c:v>-5.3997155528133174</c:v>
                </c:pt>
                <c:pt idx="119">
                  <c:v>-5.3470483513482323</c:v>
                </c:pt>
                <c:pt idx="120">
                  <c:v>-5.2946768984104056</c:v>
                </c:pt>
                <c:pt idx="121">
                  <c:v>-5.2426082515811414</c:v>
                </c:pt>
                <c:pt idx="122">
                  <c:v>-5.1908490327957306</c:v>
                </c:pt>
                <c:pt idx="123">
                  <c:v>-5.1394054453843729</c:v>
                </c:pt>
                <c:pt idx="124">
                  <c:v>-5.0882832905078601</c:v>
                </c:pt>
                <c:pt idx="125">
                  <c:v>-5.0374879830089911</c:v>
                </c:pt>
                <c:pt idx="126">
                  <c:v>-4.9870245666999207</c:v>
                </c:pt>
                <c:pt idx="127">
                  <c:v>-4.936897729104933</c:v>
                </c:pt>
                <c:pt idx="128">
                  <c:v>-4.8871118156774953</c:v>
                </c:pt>
                <c:pt idx="129">
                  <c:v>-4.837670843509815</c:v>
                </c:pt>
                <c:pt idx="130">
                  <c:v>-4.7885785145524178</c:v>
                </c:pt>
                <c:pt idx="131">
                  <c:v>-4.7398382283607372</c:v>
                </c:pt>
                <c:pt idx="132">
                  <c:v>-4.6914530943851309</c:v>
                </c:pt>
                <c:pt idx="133">
                  <c:v>-4.6434259438200742</c:v>
                </c:pt>
                <c:pt idx="134">
                  <c:v>-4.5957593410278612</c:v>
                </c:pt>
                <c:pt idx="135">
                  <c:v>-4.5484555945515623</c:v>
                </c:pt>
                <c:pt idx="136">
                  <c:v>-4.5015167677314487</c:v>
                </c:pt>
                <c:pt idx="137">
                  <c:v>-4.4549446889386584</c:v>
                </c:pt>
                <c:pt idx="138">
                  <c:v>-4.4087409614394009</c:v>
                </c:pt>
                <c:pt idx="139">
                  <c:v>-4.3629069729025014</c:v>
                </c:pt>
                <c:pt idx="140">
                  <c:v>-4.3174439045626762</c:v>
                </c:pt>
                <c:pt idx="141">
                  <c:v>-4.272352740051498</c:v>
                </c:pt>
                <c:pt idx="142">
                  <c:v>-4.2276342739076247</c:v>
                </c:pt>
                <c:pt idx="143">
                  <c:v>-4.1832891197773847</c:v>
                </c:pt>
                <c:pt idx="144">
                  <c:v>-4.1393177183165495</c:v>
                </c:pt>
                <c:pt idx="145">
                  <c:v>-4.0957203448036594</c:v>
                </c:pt>
                <c:pt idx="146">
                  <c:v>-4.0524971164749362</c:v>
                </c:pt>
                <c:pt idx="147">
                  <c:v>-4.009647999590495</c:v>
                </c:pt>
                <c:pt idx="148">
                  <c:v>-3.9671728162412307</c:v>
                </c:pt>
                <c:pt idx="149">
                  <c:v>-3.9250712509053574</c:v>
                </c:pt>
                <c:pt idx="150">
                  <c:v>-3.8833428567634209</c:v>
                </c:pt>
                <c:pt idx="151">
                  <c:v>-3.8419870617801406</c:v>
                </c:pt>
                <c:pt idx="152">
                  <c:v>-3.801003174561242</c:v>
                </c:pt>
                <c:pt idx="153">
                  <c:v>-3.7603903899931583</c:v>
                </c:pt>
                <c:pt idx="154">
                  <c:v>-3.7201477946731645</c:v>
                </c:pt>
                <c:pt idx="155">
                  <c:v>-3.680274372137291</c:v>
                </c:pt>
                <c:pt idx="156">
                  <c:v>-3.6407690078930774</c:v>
                </c:pt>
                <c:pt idx="157">
                  <c:v>-3.601630494264016</c:v>
                </c:pt>
                <c:pt idx="158">
                  <c:v>-3.5628575350522644</c:v>
                </c:pt>
                <c:pt idx="159">
                  <c:v>-3.5244487500260191</c:v>
                </c:pt>
                <c:pt idx="160">
                  <c:v>-3.486402679237679</c:v>
                </c:pt>
                <c:pt idx="161">
                  <c:v>-3.4487177871787575</c:v>
                </c:pt>
                <c:pt idx="162">
                  <c:v>-3.411392466777269</c:v>
                </c:pt>
                <c:pt idx="163">
                  <c:v>-3.3744250432431402</c:v>
                </c:pt>
                <c:pt idx="164">
                  <c:v>-3.3378137777669612</c:v>
                </c:pt>
                <c:pt idx="165">
                  <c:v>-3.3015568710772838</c:v>
                </c:pt>
                <c:pt idx="166">
                  <c:v>-3.265652466861428</c:v>
                </c:pt>
                <c:pt idx="167">
                  <c:v>-3.2300986550546025</c:v>
                </c:pt>
                <c:pt idx="168">
                  <c:v>-3.1948934750020053</c:v>
                </c:pt>
                <c:pt idx="169">
                  <c:v>-3.160034918498396</c:v>
                </c:pt>
                <c:pt idx="170">
                  <c:v>-3.1255209327094358</c:v>
                </c:pt>
                <c:pt idx="171">
                  <c:v>-3.0913494229790377</c:v>
                </c:pt>
                <c:pt idx="172">
                  <c:v>-3.0575182555267042</c:v>
                </c:pt>
                <c:pt idx="173">
                  <c:v>-3.0240252600388149</c:v>
                </c:pt>
                <c:pt idx="174">
                  <c:v>-2.9908682321575664</c:v>
                </c:pt>
                <c:pt idx="175">
                  <c:v>-2.9580449358712446</c:v>
                </c:pt>
                <c:pt idx="176">
                  <c:v>-2.9255531058093469</c:v>
                </c:pt>
                <c:pt idx="177">
                  <c:v>-2.8933904494458837</c:v>
                </c:pt>
                <c:pt idx="178">
                  <c:v>-2.8615546492142068</c:v>
                </c:pt>
                <c:pt idx="179">
                  <c:v>-2.8300433645364711</c:v>
                </c:pt>
                <c:pt idx="180">
                  <c:v>-2.798854233770808</c:v>
                </c:pt>
                <c:pt idx="181">
                  <c:v>-2.7679848760791286</c:v>
                </c:pt>
                <c:pt idx="182">
                  <c:v>-2.7374328932184326</c:v>
                </c:pt>
                <c:pt idx="183">
                  <c:v>-2.707195871258345</c:v>
                </c:pt>
                <c:pt idx="184">
                  <c:v>-2.6772713822275285</c:v>
                </c:pt>
                <c:pt idx="185">
                  <c:v>-2.6476569856915515</c:v>
                </c:pt>
                <c:pt idx="186">
                  <c:v>-2.6183502302646495</c:v>
                </c:pt>
                <c:pt idx="187">
                  <c:v>-2.5893486550578029</c:v>
                </c:pt>
                <c:pt idx="188">
                  <c:v>-2.5606497910653951</c:v>
                </c:pt>
                <c:pt idx="189">
                  <c:v>-2.5322511624926878</c:v>
                </c:pt>
                <c:pt idx="190">
                  <c:v>-2.5041502880262718</c:v>
                </c:pt>
                <c:pt idx="191">
                  <c:v>-2.4763446820495414</c:v>
                </c:pt>
                <c:pt idx="192">
                  <c:v>-2.4488318558052056</c:v>
                </c:pt>
                <c:pt idx="193">
                  <c:v>-2.4216093185067571</c:v>
                </c:pt>
                <c:pt idx="194">
                  <c:v>-2.3946745784007684</c:v>
                </c:pt>
                <c:pt idx="195">
                  <c:v>-2.368025143781805</c:v>
                </c:pt>
                <c:pt idx="196">
                  <c:v>-2.3416585239616943</c:v>
                </c:pt>
                <c:pt idx="197">
                  <c:v>-2.3155722301948316</c:v>
                </c:pt>
                <c:pt idx="198">
                  <c:v>-2.289763776561125</c:v>
                </c:pt>
                <c:pt idx="199">
                  <c:v>-2.2642306808081569</c:v>
                </c:pt>
                <c:pt idx="200">
                  <c:v>-2.2389704651540518</c:v>
                </c:pt>
                <c:pt idx="201">
                  <c:v>-2.2139806570525105</c:v>
                </c:pt>
                <c:pt idx="202">
                  <c:v>-2.1892587899214235</c:v>
                </c:pt>
                <c:pt idx="203">
                  <c:v>-2.1648024038363913</c:v>
                </c:pt>
                <c:pt idx="204">
                  <c:v>-2.1406090461904954</c:v>
                </c:pt>
                <c:pt idx="205">
                  <c:v>-2.1166762723215391</c:v>
                </c:pt>
                <c:pt idx="206">
                  <c:v>-2.0930016461080152</c:v>
                </c:pt>
                <c:pt idx="207">
                  <c:v>-2.0695827405349427</c:v>
                </c:pt>
                <c:pt idx="208">
                  <c:v>-2.0464171382307224</c:v>
                </c:pt>
                <c:pt idx="209">
                  <c:v>-2.0235024319761075</c:v>
                </c:pt>
                <c:pt idx="210">
                  <c:v>-2.0008362251863279</c:v>
                </c:pt>
                <c:pt idx="211">
                  <c:v>-1.9784161323674023</c:v>
                </c:pt>
                <c:pt idx="212">
                  <c:v>-1.956239779547619</c:v>
                </c:pt>
                <c:pt idx="213">
                  <c:v>-1.9343048046851226</c:v>
                </c:pt>
                <c:pt idx="214">
                  <c:v>-1.912608858052532</c:v>
                </c:pt>
                <c:pt idx="215">
                  <c:v>-1.8911496025994676</c:v>
                </c:pt>
                <c:pt idx="216">
                  <c:v>-1.8699247142938356</c:v>
                </c:pt>
                <c:pt idx="217">
                  <c:v>-1.8489318824427012</c:v>
                </c:pt>
                <c:pt idx="218">
                  <c:v>-1.8281688099935356</c:v>
                </c:pt>
                <c:pt idx="219">
                  <c:v>-1.8076332138166002</c:v>
                </c:pt>
                <c:pt idx="220">
                  <c:v>-1.787322824969203</c:v>
                </c:pt>
                <c:pt idx="221">
                  <c:v>-1.7672353889425552</c:v>
                </c:pt>
                <c:pt idx="222">
                  <c:v>-1.7473686658918897</c:v>
                </c:pt>
                <c:pt idx="223">
                  <c:v>-1.7277204308505218</c:v>
                </c:pt>
                <c:pt idx="224">
                  <c:v>-1.7082884739284849</c:v>
                </c:pt>
                <c:pt idx="225">
                  <c:v>-1.6890706004963485</c:v>
                </c:pt>
                <c:pt idx="226">
                  <c:v>-1.6700646313548342</c:v>
                </c:pt>
                <c:pt idx="227">
                  <c:v>-1.6512684028907689</c:v>
                </c:pt>
                <c:pt idx="228">
                  <c:v>-1.6326797672199616</c:v>
                </c:pt>
                <c:pt idx="229">
                  <c:v>-1.614296592317515</c:v>
                </c:pt>
                <c:pt idx="230">
                  <c:v>-1.5961167621360859</c:v>
                </c:pt>
                <c:pt idx="231">
                  <c:v>-1.5781381767126079</c:v>
                </c:pt>
                <c:pt idx="232">
                  <c:v>-1.5603587522639262</c:v>
                </c:pt>
                <c:pt idx="233">
                  <c:v>-1.5427764212718305</c:v>
                </c:pt>
                <c:pt idx="234">
                  <c:v>-1.5253891325579099</c:v>
                </c:pt>
                <c:pt idx="235">
                  <c:v>-1.5081948513486629</c:v>
                </c:pt>
                <c:pt idx="236">
                  <c:v>-1.4911915593312992</c:v>
                </c:pt>
                <c:pt idx="237">
                  <c:v>-1.4743772547005711</c:v>
                </c:pt>
                <c:pt idx="238">
                  <c:v>-1.457749952197094</c:v>
                </c:pt>
                <c:pt idx="239">
                  <c:v>-1.4413076831374627</c:v>
                </c:pt>
                <c:pt idx="240">
                  <c:v>-1.4250484954365426</c:v>
                </c:pt>
                <c:pt idx="241">
                  <c:v>-1.4089704536223004</c:v>
                </c:pt>
                <c:pt idx="242">
                  <c:v>-1.3930716388434499</c:v>
                </c:pt>
                <c:pt idx="243">
                  <c:v>-1.3773501488702968</c:v>
                </c:pt>
                <c:pt idx="244">
                  <c:v>-1.3618040980890331</c:v>
                </c:pt>
                <c:pt idx="245">
                  <c:v>-1.3464316174898148</c:v>
                </c:pt>
                <c:pt idx="246">
                  <c:v>-1.3312308546488811</c:v>
                </c:pt>
                <c:pt idx="247">
                  <c:v>-1.3161999737050065</c:v>
                </c:pt>
                <c:pt idx="248">
                  <c:v>-1.3013371553305519</c:v>
                </c:pt>
                <c:pt idx="249">
                  <c:v>-1.2866405966973391</c:v>
                </c:pt>
                <c:pt idx="250">
                  <c:v>-1.2721085114376436</c:v>
                </c:pt>
                <c:pt idx="251">
                  <c:v>-1.2577391296004876</c:v>
                </c:pt>
                <c:pt idx="252">
                  <c:v>-1.243530697603501</c:v>
                </c:pt>
                <c:pt idx="253">
                  <c:v>-1.2294814781805568</c:v>
                </c:pt>
                <c:pt idx="254">
                  <c:v>-1.2155897503253672</c:v>
                </c:pt>
                <c:pt idx="255">
                  <c:v>-1.2018538092312958</c:v>
                </c:pt>
                <c:pt idx="256">
                  <c:v>-1.1882719662275159</c:v>
                </c:pt>
                <c:pt idx="257">
                  <c:v>-1.1748425487117629</c:v>
                </c:pt>
                <c:pt idx="258">
                  <c:v>-1.1615639000798168</c:v>
                </c:pt>
                <c:pt idx="259">
                  <c:v>-1.1484343796519072</c:v>
                </c:pt>
                <c:pt idx="260">
                  <c:v>-1.1354523625962405</c:v>
                </c:pt>
                <c:pt idx="261">
                  <c:v>-1.1226162398496822</c:v>
                </c:pt>
                <c:pt idx="262">
                  <c:v>-1.1099244180359717</c:v>
                </c:pt>
                <c:pt idx="263">
                  <c:v>-1.0973753193813824</c:v>
                </c:pt>
                <c:pt idx="264">
                  <c:v>-1.0849673816281526</c:v>
                </c:pt>
                <c:pt idx="265">
                  <c:v>-1.0726990579456572</c:v>
                </c:pt>
                <c:pt idx="266">
                  <c:v>-1.060568816839651</c:v>
                </c:pt>
                <c:pt idx="267">
                  <c:v>-1.0485751420595262</c:v>
                </c:pt>
                <c:pt idx="268">
                  <c:v>-1.0367165325038299</c:v>
                </c:pt>
                <c:pt idx="269">
                  <c:v>-1.0249915021240446</c:v>
                </c:pt>
                <c:pt idx="270">
                  <c:v>-1.0133985798269007</c:v>
                </c:pt>
                <c:pt idx="271">
                  <c:v>-1.0019363093751732</c:v>
                </c:pt>
                <c:pt idx="272">
                  <c:v>-0.99060324928718191</c:v>
                </c:pt>
                <c:pt idx="273">
                  <c:v>-0.97939797273496443</c:v>
                </c:pt>
                <c:pt idx="274">
                  <c:v>-0.96831906744141583</c:v>
                </c:pt>
                <c:pt idx="275">
                  <c:v>-0.95736513557626668</c:v>
                </c:pt>
                <c:pt idx="276">
                  <c:v>-0.94653479365117288</c:v>
                </c:pt>
                <c:pt idx="277">
                  <c:v>-0.93582667241382611</c:v>
                </c:pt>
                <c:pt idx="278">
                  <c:v>-0.92523941674136689</c:v>
                </c:pt>
                <c:pt idx="279">
                  <c:v>-0.91477168553298882</c:v>
                </c:pt>
                <c:pt idx="280">
                  <c:v>-0.90442215160195305</c:v>
                </c:pt>
                <c:pt idx="281">
                  <c:v>-0.89418950156693988</c:v>
                </c:pt>
                <c:pt idx="282">
                  <c:v>-0.88407243574298544</c:v>
                </c:pt>
                <c:pt idx="283">
                  <c:v>-0.87406966803192543</c:v>
                </c:pt>
                <c:pt idx="284">
                  <c:v>-0.86417992581242442</c:v>
                </c:pt>
                <c:pt idx="285">
                  <c:v>-0.85440194982974949</c:v>
                </c:pt>
                <c:pt idx="286">
                  <c:v>-0.84473449408520929</c:v>
                </c:pt>
                <c:pt idx="287">
                  <c:v>-0.83517632572546685</c:v>
                </c:pt>
                <c:pt idx="288">
                  <c:v>-0.82572622493160031</c:v>
                </c:pt>
                <c:pt idx="289">
                  <c:v>-0.81638298480812543</c:v>
                </c:pt>
                <c:pt idx="290">
                  <c:v>-0.80714541127191641</c:v>
                </c:pt>
                <c:pt idx="291">
                  <c:v>-0.79801232294117252</c:v>
                </c:pt>
                <c:pt idx="292">
                  <c:v>-0.78898255102433512</c:v>
                </c:pt>
                <c:pt idx="293">
                  <c:v>-0.78005493920914704</c:v>
                </c:pt>
                <c:pt idx="294">
                  <c:v>-0.77122834355177028</c:v>
                </c:pt>
                <c:pt idx="295">
                  <c:v>-0.76250163236612967</c:v>
                </c:pt>
                <c:pt idx="296">
                  <c:v>-0.75387368611335581</c:v>
                </c:pt>
                <c:pt idx="297">
                  <c:v>-0.74534339729151411</c:v>
                </c:pt>
                <c:pt idx="298">
                  <c:v>-0.73690967032555488</c:v>
                </c:pt>
                <c:pt idx="299">
                  <c:v>-0.72857142145759524</c:v>
                </c:pt>
                <c:pt idx="300">
                  <c:v>-0.72032757863746011</c:v>
                </c:pt>
                <c:pt idx="301">
                  <c:v>-0.71217708141361358</c:v>
                </c:pt>
                <c:pt idx="302">
                  <c:v>-0.70411888082442931</c:v>
                </c:pt>
                <c:pt idx="303">
                  <c:v>-0.69615193928992081</c:v>
                </c:pt>
                <c:pt idx="304">
                  <c:v>-0.68827523050381068</c:v>
                </c:pt>
                <c:pt idx="305">
                  <c:v>-0.68048773932611517</c:v>
                </c:pt>
                <c:pt idx="306">
                  <c:v>-0.67278846167614814</c:v>
                </c:pt>
                <c:pt idx="307">
                  <c:v>-0.66517640442608028</c:v>
                </c:pt>
                <c:pt idx="308">
                  <c:v>-0.65765058529492137</c:v>
                </c:pt>
                <c:pt idx="309">
                  <c:v>-0.6502100327430993</c:v>
                </c:pt>
                <c:pt idx="310">
                  <c:v>-0.64285378586755426</c:v>
                </c:pt>
                <c:pt idx="311">
                  <c:v>-0.63558089429739784</c:v>
                </c:pt>
                <c:pt idx="312">
                  <c:v>-0.6283904180901585</c:v>
                </c:pt>
                <c:pt idx="313">
                  <c:v>-0.62128142762860483</c:v>
                </c:pt>
                <c:pt idx="314">
                  <c:v>-0.61425300351818901</c:v>
                </c:pt>
                <c:pt idx="315">
                  <c:v>-0.60730423648510046</c:v>
                </c:pt>
                <c:pt idx="316">
                  <c:v>-0.60043422727495033</c:v>
                </c:pt>
                <c:pt idx="317">
                  <c:v>-0.59364208655210715</c:v>
                </c:pt>
                <c:pt idx="318">
                  <c:v>-0.58692693479967117</c:v>
                </c:pt>
                <c:pt idx="319">
                  <c:v>-0.58028790222012527</c:v>
                </c:pt>
                <c:pt idx="320">
                  <c:v>-0.57372412863664546</c:v>
                </c:pt>
                <c:pt idx="321">
                  <c:v>-0.56723476339510204</c:v>
                </c:pt>
                <c:pt idx="322">
                  <c:v>-0.56081896526674124</c:v>
                </c:pt>
                <c:pt idx="323">
                  <c:v>-0.55447590235156519</c:v>
                </c:pt>
                <c:pt idx="324">
                  <c:v>-0.54820475198241425</c:v>
                </c:pt>
                <c:pt idx="325">
                  <c:v>-0.54200470062975281</c:v>
                </c:pt>
                <c:pt idx="326">
                  <c:v>-0.53587494380717515</c:v>
                </c:pt>
                <c:pt idx="327">
                  <c:v>-0.52981468597762305</c:v>
                </c:pt>
                <c:pt idx="328">
                  <c:v>-0.52382314046032941</c:v>
                </c:pt>
                <c:pt idx="329">
                  <c:v>-0.51789952933848815</c:v>
                </c:pt>
                <c:pt idx="330">
                  <c:v>-0.51204308336765114</c:v>
                </c:pt>
                <c:pt idx="331">
                  <c:v>-0.50625304188486542</c:v>
                </c:pt>
                <c:pt idx="332">
                  <c:v>-0.50052865271853431</c:v>
                </c:pt>
                <c:pt idx="333">
                  <c:v>-0.49486917209903164</c:v>
                </c:pt>
                <c:pt idx="334">
                  <c:v>-0.48927386457003957</c:v>
                </c:pt>
                <c:pt idx="335">
                  <c:v>-0.48374200290064212</c:v>
                </c:pt>
                <c:pt idx="336">
                  <c:v>-0.47827286799815055</c:v>
                </c:pt>
                <c:pt idx="337">
                  <c:v>-0.4728657488216772</c:v>
                </c:pt>
                <c:pt idx="338">
                  <c:v>-0.467519942296452</c:v>
                </c:pt>
                <c:pt idx="339">
                  <c:v>-0.46223475322887997</c:v>
                </c:pt>
                <c:pt idx="340">
                  <c:v>-0.45700949422234705</c:v>
                </c:pt>
                <c:pt idx="341">
                  <c:v>-0.45184348559376486</c:v>
                </c:pt>
                <c:pt idx="342">
                  <c:v>-0.44673605529085914</c:v>
                </c:pt>
                <c:pt idx="343">
                  <c:v>-0.44168653881019976</c:v>
                </c:pt>
                <c:pt idx="344">
                  <c:v>-0.4366942791159697</c:v>
                </c:pt>
                <c:pt idx="345">
                  <c:v>-0.43175862655947506</c:v>
                </c:pt>
                <c:pt idx="346">
                  <c:v>-0.42687893879939059</c:v>
                </c:pt>
                <c:pt idx="347">
                  <c:v>-0.42205458072273672</c:v>
                </c:pt>
                <c:pt idx="348">
                  <c:v>-0.41728492436659909</c:v>
                </c:pt>
                <c:pt idx="349">
                  <c:v>-0.41256934884056568</c:v>
                </c:pt>
                <c:pt idx="350">
                  <c:v>-0.40790724024990538</c:v>
                </c:pt>
                <c:pt idx="351">
                  <c:v>-0.40329799161945978</c:v>
                </c:pt>
                <c:pt idx="352">
                  <c:v>-0.3987410028182698</c:v>
                </c:pt>
                <c:pt idx="353">
                  <c:v>-0.39423568048490942</c:v>
                </c:pt>
                <c:pt idx="354">
                  <c:v>-0.38978143795354697</c:v>
                </c:pt>
                <c:pt idx="355">
                  <c:v>-0.38537769518071385</c:v>
                </c:pt>
                <c:pt idx="356">
                  <c:v>-0.38102387867278237</c:v>
                </c:pt>
                <c:pt idx="357">
                  <c:v>-0.37671942141415576</c:v>
                </c:pt>
                <c:pt idx="358">
                  <c:v>-0.37246376279615406</c:v>
                </c:pt>
                <c:pt idx="359">
                  <c:v>-0.36825634854660394</c:v>
                </c:pt>
                <c:pt idx="360">
                  <c:v>-0.36409663066012116</c:v>
                </c:pt>
                <c:pt idx="361">
                  <c:v>-0.35998406732908372</c:v>
                </c:pt>
                <c:pt idx="362">
                  <c:v>-0.355918122875297</c:v>
                </c:pt>
                <c:pt idx="363">
                  <c:v>-0.35189826768233357</c:v>
                </c:pt>
                <c:pt idx="364">
                  <c:v>-0.34792397812855963</c:v>
                </c:pt>
                <c:pt idx="365">
                  <c:v>-0.34399473652083157</c:v>
                </c:pt>
                <c:pt idx="366">
                  <c:v>-0.34011003102886267</c:v>
                </c:pt>
                <c:pt idx="367">
                  <c:v>-0.33626935562025934</c:v>
                </c:pt>
                <c:pt idx="368">
                  <c:v>-0.33247220999621152</c:v>
                </c:pt>
                <c:pt idx="369">
                  <c:v>-0.32871809952784864</c:v>
                </c:pt>
                <c:pt idx="370">
                  <c:v>-0.32500653519323774</c:v>
                </c:pt>
                <c:pt idx="371">
                  <c:v>-0.32133703351503762</c:v>
                </c:pt>
                <c:pt idx="372">
                  <c:v>-0.31770911649879002</c:v>
                </c:pt>
                <c:pt idx="373">
                  <c:v>-0.31412231157185111</c:v>
                </c:pt>
                <c:pt idx="374">
                  <c:v>-0.31057615152295609</c:v>
                </c:pt>
                <c:pt idx="375">
                  <c:v>-0.30707017444240947</c:v>
                </c:pt>
                <c:pt idx="376">
                  <c:v>-0.30360392366290329</c:v>
                </c:pt>
                <c:pt idx="377">
                  <c:v>-0.30017694770094977</c:v>
                </c:pt>
                <c:pt idx="378">
                  <c:v>-0.29678880019893</c:v>
                </c:pt>
                <c:pt idx="379">
                  <c:v>-0.2934390398677505</c:v>
                </c:pt>
                <c:pt idx="380">
                  <c:v>-0.29012723043010319</c:v>
                </c:pt>
                <c:pt idx="381">
                  <c:v>-0.28685294056432659</c:v>
                </c:pt>
                <c:pt idx="382">
                  <c:v>-0.28361574384885635</c:v>
                </c:pt>
                <c:pt idx="383">
                  <c:v>-0.28041521870727076</c:v>
                </c:pt>
                <c:pt idx="384">
                  <c:v>-0.27725094835391356</c:v>
                </c:pt>
                <c:pt idx="385">
                  <c:v>-0.27412252074010252</c:v>
                </c:pt>
                <c:pt idx="386">
                  <c:v>-0.27102952850090595</c:v>
                </c:pt>
                <c:pt idx="387">
                  <c:v>-0.26797156890249252</c:v>
                </c:pt>
                <c:pt idx="388">
                  <c:v>-0.26494824379004273</c:v>
                </c:pt>
                <c:pt idx="389">
                  <c:v>-0.26195915953622001</c:v>
                </c:pt>
                <c:pt idx="390">
                  <c:v>-0.25900392699019642</c:v>
                </c:pt>
                <c:pt idx="391">
                  <c:v>-0.25608216142722739</c:v>
                </c:pt>
                <c:pt idx="392">
                  <c:v>-0.25319348249876833</c:v>
                </c:pt>
                <c:pt idx="393">
                  <c:v>-0.25033751418313488</c:v>
                </c:pt>
                <c:pt idx="394">
                  <c:v>-0.24751388473669189</c:v>
                </c:pt>
                <c:pt idx="395">
                  <c:v>-0.24472222664557658</c:v>
                </c:pt>
                <c:pt idx="396">
                  <c:v>-0.24196217657794303</c:v>
                </c:pt>
                <c:pt idx="397">
                  <c:v>-0.23923337533672656</c:v>
                </c:pt>
                <c:pt idx="398">
                  <c:v>-0.23653546781292464</c:v>
                </c:pt>
                <c:pt idx="399">
                  <c:v>-0.23386810293938359</c:v>
                </c:pt>
                <c:pt idx="400">
                  <c:v>-0.23123093364509545</c:v>
                </c:pt>
                <c:pt idx="401">
                  <c:v>-0.22862361680998824</c:v>
                </c:pt>
                <c:pt idx="402">
                  <c:v>-0.22604581322021941</c:v>
                </c:pt>
                <c:pt idx="403">
                  <c:v>-0.22349718752395092</c:v>
                </c:pt>
                <c:pt idx="404">
                  <c:v>-0.22097740818761766</c:v>
                </c:pt>
                <c:pt idx="405">
                  <c:v>-0.21848614745267211</c:v>
                </c:pt>
                <c:pt idx="406">
                  <c:v>-0.21602308129280628</c:v>
                </c:pt>
                <c:pt idx="407">
                  <c:v>-0.21358788937164641</c:v>
                </c:pt>
                <c:pt idx="408">
                  <c:v>-0.21118025500091306</c:v>
                </c:pt>
                <c:pt idx="409">
                  <c:v>-0.20879986509904372</c:v>
                </c:pt>
                <c:pt idx="410">
                  <c:v>-0.20644641015027304</c:v>
                </c:pt>
                <c:pt idx="411">
                  <c:v>-0.2041195841641667</c:v>
                </c:pt>
                <c:pt idx="412">
                  <c:v>-0.20181908463560258</c:v>
                </c:pt>
                <c:pt idx="413">
                  <c:v>-0.19954461250519637</c:v>
                </c:pt>
                <c:pt idx="414">
                  <c:v>-0.19729587212016719</c:v>
                </c:pt>
                <c:pt idx="415">
                  <c:v>-0.19507257119563712</c:v>
                </c:pt>
                <c:pt idx="416">
                  <c:v>-0.1928744207763621</c:v>
                </c:pt>
                <c:pt idx="417">
                  <c:v>-0.19070113519888821</c:v>
                </c:pt>
                <c:pt idx="418">
                  <c:v>-0.18855243205412958</c:v>
                </c:pt>
                <c:pt idx="419">
                  <c:v>-0.18642803215036499</c:v>
                </c:pt>
                <c:pt idx="420">
                  <c:v>-0.18432765947664639</c:v>
                </c:pt>
                <c:pt idx="421">
                  <c:v>-0.18225104116661581</c:v>
                </c:pt>
                <c:pt idx="422">
                  <c:v>-0.18019790746272824</c:v>
                </c:pt>
                <c:pt idx="423">
                  <c:v>-0.17816799168087352</c:v>
                </c:pt>
                <c:pt idx="424">
                  <c:v>-0.17616103017539467</c:v>
                </c:pt>
                <c:pt idx="425">
                  <c:v>-0.17417676230449963</c:v>
                </c:pt>
                <c:pt idx="426">
                  <c:v>-0.17221493039605748</c:v>
                </c:pt>
                <c:pt idx="427">
                  <c:v>-0.17027527971378295</c:v>
                </c:pt>
                <c:pt idx="428">
                  <c:v>-0.16835755842379638</c:v>
                </c:pt>
                <c:pt idx="429">
                  <c:v>-0.16646151756156227</c:v>
                </c:pt>
                <c:pt idx="430">
                  <c:v>-0.16458691099919825</c:v>
                </c:pt>
                <c:pt idx="431">
                  <c:v>-0.16273349541315221</c:v>
                </c:pt>
                <c:pt idx="432">
                  <c:v>-0.16090103025224287</c:v>
                </c:pt>
                <c:pt idx="433">
                  <c:v>-0.15908927770606116</c:v>
                </c:pt>
                <c:pt idx="434">
                  <c:v>-0.15729800267372676</c:v>
                </c:pt>
                <c:pt idx="435">
                  <c:v>-0.15552697273299754</c:v>
                </c:pt>
                <c:pt idx="436">
                  <c:v>-0.153775958109727</c:v>
                </c:pt>
                <c:pt idx="437">
                  <c:v>-0.15204473164766735</c:v>
                </c:pt>
                <c:pt idx="438">
                  <c:v>-0.15033306877861197</c:v>
                </c:pt>
                <c:pt idx="439">
                  <c:v>-0.14864074749287784</c:v>
                </c:pt>
                <c:pt idx="440">
                  <c:v>-0.14696754831011863</c:v>
                </c:pt>
                <c:pt idx="441">
                  <c:v>-0.14531325425047029</c:v>
                </c:pt>
                <c:pt idx="442">
                  <c:v>-0.14367765080602179</c:v>
                </c:pt>
                <c:pt idx="443">
                  <c:v>-0.14206052591260912</c:v>
                </c:pt>
                <c:pt idx="444">
                  <c:v>-0.14046166992192943</c:v>
                </c:pt>
                <c:pt idx="445">
                  <c:v>-0.13888087557396986</c:v>
                </c:pt>
                <c:pt idx="446">
                  <c:v>-0.13731793796974981</c:v>
                </c:pt>
                <c:pt idx="447">
                  <c:v>-0.1357726545443719</c:v>
                </c:pt>
                <c:pt idx="448">
                  <c:v>-0.13424482504037882</c:v>
                </c:pt>
                <c:pt idx="449">
                  <c:v>-0.13273425148141177</c:v>
                </c:pt>
                <c:pt idx="450">
                  <c:v>-0.13124073814616996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fit_2NN_BCC!$M$18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fit_2NN_BCC!$G$19:$G$469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fit_2NN_BCC!$M$19:$M$469</c:f>
              <c:numCache>
                <c:formatCode>General</c:formatCode>
                <c:ptCount val="451"/>
                <c:pt idx="0">
                  <c:v>1.2172243946548527</c:v>
                </c:pt>
                <c:pt idx="1">
                  <c:v>0.66624463265095812</c:v>
                </c:pt>
                <c:pt idx="2">
                  <c:v>0.13989479207009126</c:v>
                </c:pt>
                <c:pt idx="3">
                  <c:v>-0.36273401030330987</c:v>
                </c:pt>
                <c:pt idx="4">
                  <c:v>-0.84251872544137996</c:v>
                </c:pt>
                <c:pt idx="5">
                  <c:v>-1.3003054799791975</c:v>
                </c:pt>
                <c:pt idx="6">
                  <c:v>-1.7369106457199059</c:v>
                </c:pt>
                <c:pt idx="7">
                  <c:v>-2.1531218720731218</c:v>
                </c:pt>
                <c:pt idx="8">
                  <c:v>-2.5496990827152679</c:v>
                </c:pt>
                <c:pt idx="9">
                  <c:v>-2.9273754377151171</c:v>
                </c:pt>
                <c:pt idx="10">
                  <c:v>-3.2868582623244649</c:v>
                </c:pt>
                <c:pt idx="11">
                  <c:v>-3.6288299435920166</c:v>
                </c:pt>
                <c:pt idx="12">
                  <c:v>-3.9539487959183433</c:v>
                </c:pt>
                <c:pt idx="13">
                  <c:v>-4.2628498966304313</c:v>
                </c:pt>
                <c:pt idx="14">
                  <c:v>-4.5561458926169891</c:v>
                </c:pt>
                <c:pt idx="15">
                  <c:v>-4.8344277790293511</c:v>
                </c:pt>
                <c:pt idx="16">
                  <c:v>-5.0982656510176874</c:v>
                </c:pt>
                <c:pt idx="17">
                  <c:v>-5.3482094294383522</c:v>
                </c:pt>
                <c:pt idx="18">
                  <c:v>-5.5847895614360237</c:v>
                </c:pt>
                <c:pt idx="19">
                  <c:v>-5.8085176967720997</c:v>
                </c:pt>
                <c:pt idx="20">
                  <c:v>-6.0198873407411035</c:v>
                </c:pt>
                <c:pt idx="21">
                  <c:v>-6.2193744844872132</c:v>
                </c:pt>
                <c:pt idx="22">
                  <c:v>-6.4074382135046566</c:v>
                </c:pt>
                <c:pt idx="23">
                  <c:v>-6.5845212950787673</c:v>
                </c:pt>
                <c:pt idx="24">
                  <c:v>-6.7510507453977162</c:v>
                </c:pt>
                <c:pt idx="25">
                  <c:v>-6.9074383770400143</c:v>
                </c:pt>
                <c:pt idx="26">
                  <c:v>-7.0540813275177108</c:v>
                </c:pt>
                <c:pt idx="27">
                  <c:v>-7.1913625695322825</c:v>
                </c:pt>
                <c:pt idx="28">
                  <c:v>-7.3196514035767137</c:v>
                </c:pt>
                <c:pt idx="29">
                  <c:v>-7.4393039334956157</c:v>
                </c:pt>
                <c:pt idx="30">
                  <c:v>-7.5506635255937145</c:v>
                </c:pt>
                <c:pt idx="31">
                  <c:v>-7.6540612518628155</c:v>
                </c:pt>
                <c:pt idx="32">
                  <c:v>-7.7498163178771087</c:v>
                </c:pt>
                <c:pt idx="33">
                  <c:v>-7.838236475887939</c:v>
                </c:pt>
                <c:pt idx="34">
                  <c:v>-7.9196184236304852</c:v>
                </c:pt>
                <c:pt idx="35">
                  <c:v>-7.9942481893370703</c:v>
                </c:pt>
                <c:pt idx="36">
                  <c:v>-8.0624015034346002</c:v>
                </c:pt>
                <c:pt idx="37">
                  <c:v>-8.1243441573870872</c:v>
                </c:pt>
                <c:pt idx="38">
                  <c:v>-8.1803323501280953</c:v>
                </c:pt>
                <c:pt idx="39">
                  <c:v>-8.2306130225126495</c:v>
                </c:pt>
                <c:pt idx="40">
                  <c:v>-8.2754241802030712</c:v>
                </c:pt>
                <c:pt idx="41">
                  <c:v>-8.3149952053889766</c:v>
                </c:pt>
                <c:pt idx="42">
                  <c:v>-8.3495471577275993</c:v>
                </c:pt>
                <c:pt idx="43">
                  <c:v>-8.3792930648773769</c:v>
                </c:pt>
                <c:pt idx="44">
                  <c:v>-8.4044382029846663</c:v>
                </c:pt>
                <c:pt idx="45">
                  <c:v>-8.4251803674710182</c:v>
                </c:pt>
                <c:pt idx="46">
                  <c:v>-8.4417101344563967</c:v>
                </c:pt>
                <c:pt idx="47">
                  <c:v>-8.4542111131420583</c:v>
                </c:pt>
                <c:pt idx="48">
                  <c:v>-8.462860189465637</c:v>
                </c:pt>
                <c:pt idx="49">
                  <c:v>-8.4678277613300708</c:v>
                </c:pt>
                <c:pt idx="50">
                  <c:v>-8.4692779656976143</c:v>
                </c:pt>
                <c:pt idx="51">
                  <c:v>-8.4673688978300206</c:v>
                </c:pt>
                <c:pt idx="52">
                  <c:v>-8.4622528229463327</c:v>
                </c:pt>
                <c:pt idx="53">
                  <c:v>-8.4540763805601511</c:v>
                </c:pt>
                <c:pt idx="54">
                  <c:v>-8.4429807817494122</c:v>
                </c:pt>
                <c:pt idx="55">
                  <c:v>-8.4291019996026595</c:v>
                </c:pt>
                <c:pt idx="56">
                  <c:v>-8.4125709530775961</c:v>
                </c:pt>
                <c:pt idx="57">
                  <c:v>-8.3935136844993892</c:v>
                </c:pt>
                <c:pt idx="58">
                  <c:v>-8.372051530918359</c:v>
                </c:pt>
                <c:pt idx="59">
                  <c:v>-8.3483012895390729</c:v>
                </c:pt>
                <c:pt idx="60">
                  <c:v>-8.3223753774255957</c:v>
                </c:pt>
                <c:pt idx="61">
                  <c:v>-8.2943819856804026</c:v>
                </c:pt>
                <c:pt idx="62">
                  <c:v>-8.2644252282878181</c:v>
                </c:pt>
                <c:pt idx="63">
                  <c:v>-8.2326052858060894</c:v>
                </c:pt>
                <c:pt idx="64">
                  <c:v>-8.1990185440859076</c:v>
                </c:pt>
                <c:pt idx="65">
                  <c:v>-8.163757728187008</c:v>
                </c:pt>
                <c:pt idx="66">
                  <c:v>-8.1269120316585877</c:v>
                </c:pt>
                <c:pt idx="67">
                  <c:v>-8.0885672413434673</c:v>
                </c:pt>
                <c:pt idx="68">
                  <c:v>-8.0488058578605024</c:v>
                </c:pt>
                <c:pt idx="69">
                  <c:v>-8.0077072119142816</c:v>
                </c:pt>
                <c:pt idx="70">
                  <c:v>-7.9653475765761375</c:v>
                </c:pt>
                <c:pt idx="71">
                  <c:v>-7.9218002756753743</c:v>
                </c:pt>
                <c:pt idx="72">
                  <c:v>-7.8771357884349271</c:v>
                </c:pt>
                <c:pt idx="73">
                  <c:v>-7.8314218504809983</c:v>
                </c:pt>
                <c:pt idx="74">
                  <c:v>-7.7847235513516928</c:v>
                </c:pt>
                <c:pt idx="75">
                  <c:v>-7.7371034286254154</c:v>
                </c:pt>
                <c:pt idx="76">
                  <c:v>-7.688621558785627</c:v>
                </c:pt>
                <c:pt idx="77">
                  <c:v>-7.6393356449344525</c:v>
                </c:pt>
                <c:pt idx="78">
                  <c:v>-7.5893011014638336</c:v>
                </c:pt>
                <c:pt idx="79">
                  <c:v>-7.5385711357891418</c:v>
                </c:pt>
                <c:pt idx="80">
                  <c:v>-7.4871968272465024</c:v>
                </c:pt>
                <c:pt idx="81">
                  <c:v>-7.435227203251646</c:v>
                </c:pt>
                <c:pt idx="82">
                  <c:v>-7.3827093128147236</c:v>
                </c:pt>
                <c:pt idx="83">
                  <c:v>-7.3296882975021695</c:v>
                </c:pt>
                <c:pt idx="84">
                  <c:v>-7.2762074599337154</c:v>
                </c:pt>
                <c:pt idx="85">
                  <c:v>-7.2223083298994499</c:v>
                </c:pt>
                <c:pt idx="86">
                  <c:v>-7.1680307281790432</c:v>
                </c:pt>
                <c:pt idx="87">
                  <c:v>-7.1134128281422679</c:v>
                </c:pt>
                <c:pt idx="88">
                  <c:v>-7.0584912152073933</c:v>
                </c:pt>
                <c:pt idx="89">
                  <c:v>-7.0033009442312188</c:v>
                </c:pt>
                <c:pt idx="90">
                  <c:v>-6.9478755949020776</c:v>
                </c:pt>
                <c:pt idx="91">
                  <c:v>-6.8922473252046599</c:v>
                </c:pt>
                <c:pt idx="92">
                  <c:v>-6.8364469230231357</c:v>
                </c:pt>
                <c:pt idx="93">
                  <c:v>-6.7805038559466846</c:v>
                </c:pt>
                <c:pt idx="94">
                  <c:v>-6.7244463193395116</c:v>
                </c:pt>
                <c:pt idx="95">
                  <c:v>-6.6683012827350723</c:v>
                </c:pt>
                <c:pt idx="96">
                  <c:v>-6.6120945346123445</c:v>
                </c:pt>
                <c:pt idx="97">
                  <c:v>-6.5558507256098935</c:v>
                </c:pt>
                <c:pt idx="98">
                  <c:v>-6.4995934102316122</c:v>
                </c:pt>
                <c:pt idx="99">
                  <c:v>-6.4433450870961106</c:v>
                </c:pt>
                <c:pt idx="100">
                  <c:v>-6.3871272377799944</c:v>
                </c:pt>
                <c:pt idx="101">
                  <c:v>-6.3309603643034977</c:v>
                </c:pt>
                <c:pt idx="102">
                  <c:v>-6.2748640253052814</c:v>
                </c:pt>
                <c:pt idx="103">
                  <c:v>-6.2188568709516252</c:v>
                </c:pt>
                <c:pt idx="104">
                  <c:v>-6.1629566766236055</c:v>
                </c:pt>
                <c:pt idx="105">
                  <c:v>-6.1071803754244867</c:v>
                </c:pt>
                <c:pt idx="106">
                  <c:v>-6.0515440895479014</c:v>
                </c:pt>
                <c:pt idx="107">
                  <c:v>-5.996063160546246</c:v>
                </c:pt>
                <c:pt idx="108">
                  <c:v>-5.9407521785371094</c:v>
                </c:pt>
                <c:pt idx="109">
                  <c:v>-5.8856250103844454</c:v>
                </c:pt>
                <c:pt idx="110">
                  <c:v>-5.8306948268898475</c:v>
                </c:pt>
                <c:pt idx="111">
                  <c:v>-5.7759741290280564</c:v>
                </c:pt>
                <c:pt idx="112">
                  <c:v>-5.7214747732597067</c:v>
                </c:pt>
                <c:pt idx="113">
                  <c:v>-5.6672079959531585</c:v>
                </c:pt>
                <c:pt idx="114">
                  <c:v>-5.6131844369461579</c:v>
                </c:pt>
                <c:pt idx="115">
                  <c:v>-5.559414162277017</c:v>
                </c:pt>
                <c:pt idx="116">
                  <c:v>-5.5059066861139945</c:v>
                </c:pt>
                <c:pt idx="117">
                  <c:v>-5.4526709919105691</c:v>
                </c:pt>
                <c:pt idx="118">
                  <c:v>-5.3997155528133174</c:v>
                </c:pt>
                <c:pt idx="119">
                  <c:v>-5.3470483513482323</c:v>
                </c:pt>
                <c:pt idx="120">
                  <c:v>-5.2946768984104056</c:v>
                </c:pt>
                <c:pt idx="121">
                  <c:v>-5.2426082515811414</c:v>
                </c:pt>
                <c:pt idx="122">
                  <c:v>-5.1908490327957306</c:v>
                </c:pt>
                <c:pt idx="123">
                  <c:v>-5.1394054453843729</c:v>
                </c:pt>
                <c:pt idx="124">
                  <c:v>-5.0882832905078601</c:v>
                </c:pt>
                <c:pt idx="125">
                  <c:v>-5.0374879830089911</c:v>
                </c:pt>
                <c:pt idx="126">
                  <c:v>-4.9870245666999207</c:v>
                </c:pt>
                <c:pt idx="127">
                  <c:v>-4.936897729104933</c:v>
                </c:pt>
                <c:pt idx="128">
                  <c:v>-4.8871118156774953</c:v>
                </c:pt>
                <c:pt idx="129">
                  <c:v>-4.837670843509815</c:v>
                </c:pt>
                <c:pt idx="130">
                  <c:v>-4.7885785145524178</c:v>
                </c:pt>
                <c:pt idx="131">
                  <c:v>-4.7398382283607372</c:v>
                </c:pt>
                <c:pt idx="132">
                  <c:v>-4.6914530943851309</c:v>
                </c:pt>
                <c:pt idx="133">
                  <c:v>-4.6434259438200742</c:v>
                </c:pt>
                <c:pt idx="134">
                  <c:v>-4.5957593410278612</c:v>
                </c:pt>
                <c:pt idx="135">
                  <c:v>-4.5484555945515623</c:v>
                </c:pt>
                <c:pt idx="136">
                  <c:v>-4.5015167677314487</c:v>
                </c:pt>
                <c:pt idx="137">
                  <c:v>-4.4549446889386584</c:v>
                </c:pt>
                <c:pt idx="138">
                  <c:v>-4.4087409614394009</c:v>
                </c:pt>
                <c:pt idx="139">
                  <c:v>-4.3629069729025014</c:v>
                </c:pt>
                <c:pt idx="140">
                  <c:v>-4.3174439045626762</c:v>
                </c:pt>
                <c:pt idx="141">
                  <c:v>-4.272352740051498</c:v>
                </c:pt>
                <c:pt idx="142">
                  <c:v>-4.2276342739076247</c:v>
                </c:pt>
                <c:pt idx="143">
                  <c:v>-4.1832891197773847</c:v>
                </c:pt>
                <c:pt idx="144">
                  <c:v>-4.1393177183165495</c:v>
                </c:pt>
                <c:pt idx="145">
                  <c:v>-4.0957203448036594</c:v>
                </c:pt>
                <c:pt idx="146">
                  <c:v>-4.0524971164749362</c:v>
                </c:pt>
                <c:pt idx="147">
                  <c:v>-4.009647999590495</c:v>
                </c:pt>
                <c:pt idx="148">
                  <c:v>-3.9671728162412307</c:v>
                </c:pt>
                <c:pt idx="149">
                  <c:v>-3.9250712509053574</c:v>
                </c:pt>
                <c:pt idx="150">
                  <c:v>-3.8833428567634209</c:v>
                </c:pt>
                <c:pt idx="151">
                  <c:v>-3.8419870617801406</c:v>
                </c:pt>
                <c:pt idx="152">
                  <c:v>-3.801003174561242</c:v>
                </c:pt>
                <c:pt idx="153">
                  <c:v>-3.7603903899931583</c:v>
                </c:pt>
                <c:pt idx="154">
                  <c:v>-3.7201477946731645</c:v>
                </c:pt>
                <c:pt idx="155">
                  <c:v>-3.680274372137291</c:v>
                </c:pt>
                <c:pt idx="156">
                  <c:v>-3.6407690078930774</c:v>
                </c:pt>
                <c:pt idx="157">
                  <c:v>-3.601630494264016</c:v>
                </c:pt>
                <c:pt idx="158">
                  <c:v>-3.5628575350522644</c:v>
                </c:pt>
                <c:pt idx="159">
                  <c:v>-3.5244487500260191</c:v>
                </c:pt>
                <c:pt idx="160">
                  <c:v>-3.486402679237679</c:v>
                </c:pt>
                <c:pt idx="161">
                  <c:v>-3.4487177871787575</c:v>
                </c:pt>
                <c:pt idx="162">
                  <c:v>-3.411392466777269</c:v>
                </c:pt>
                <c:pt idx="163">
                  <c:v>-3.3744250432431402</c:v>
                </c:pt>
                <c:pt idx="164">
                  <c:v>-3.3378137777669612</c:v>
                </c:pt>
                <c:pt idx="165">
                  <c:v>-3.3015568710772838</c:v>
                </c:pt>
                <c:pt idx="166">
                  <c:v>-3.265652466861428</c:v>
                </c:pt>
                <c:pt idx="167">
                  <c:v>-3.2300986550546025</c:v>
                </c:pt>
                <c:pt idx="168">
                  <c:v>-3.1948934750020053</c:v>
                </c:pt>
                <c:pt idx="169">
                  <c:v>-3.160034918498396</c:v>
                </c:pt>
                <c:pt idx="170">
                  <c:v>-3.1255209327094358</c:v>
                </c:pt>
                <c:pt idx="171">
                  <c:v>-3.0913494229790377</c:v>
                </c:pt>
                <c:pt idx="172">
                  <c:v>-3.0575182555267042</c:v>
                </c:pt>
                <c:pt idx="173">
                  <c:v>-3.0240252600388149</c:v>
                </c:pt>
                <c:pt idx="174">
                  <c:v>-2.9908682321575664</c:v>
                </c:pt>
                <c:pt idx="175">
                  <c:v>-2.9580449358712446</c:v>
                </c:pt>
                <c:pt idx="176">
                  <c:v>-2.9255531058093469</c:v>
                </c:pt>
                <c:pt idx="177">
                  <c:v>-2.8933904494458837</c:v>
                </c:pt>
                <c:pt idx="178">
                  <c:v>-2.8615546492142068</c:v>
                </c:pt>
                <c:pt idx="179">
                  <c:v>-2.8300433645364711</c:v>
                </c:pt>
                <c:pt idx="180">
                  <c:v>-2.798854233770808</c:v>
                </c:pt>
                <c:pt idx="181">
                  <c:v>-2.7679848760791286</c:v>
                </c:pt>
                <c:pt idx="182">
                  <c:v>-2.7374328932184326</c:v>
                </c:pt>
                <c:pt idx="183">
                  <c:v>-2.707195871258345</c:v>
                </c:pt>
                <c:pt idx="184">
                  <c:v>-2.6772713822275285</c:v>
                </c:pt>
                <c:pt idx="185">
                  <c:v>-2.6476569856915515</c:v>
                </c:pt>
                <c:pt idx="186">
                  <c:v>-2.6183502302646495</c:v>
                </c:pt>
                <c:pt idx="187">
                  <c:v>-2.5893486550578029</c:v>
                </c:pt>
                <c:pt idx="188">
                  <c:v>-2.5606497910653951</c:v>
                </c:pt>
                <c:pt idx="189">
                  <c:v>-2.5322511624926878</c:v>
                </c:pt>
                <c:pt idx="190">
                  <c:v>-2.5041502880262718</c:v>
                </c:pt>
                <c:pt idx="191">
                  <c:v>-2.4763446820495414</c:v>
                </c:pt>
                <c:pt idx="192">
                  <c:v>-2.4488318558052056</c:v>
                </c:pt>
                <c:pt idx="193">
                  <c:v>-2.4216093185067571</c:v>
                </c:pt>
                <c:pt idx="194">
                  <c:v>-2.3946745784007684</c:v>
                </c:pt>
                <c:pt idx="195">
                  <c:v>-2.368025143781805</c:v>
                </c:pt>
                <c:pt idx="196">
                  <c:v>-2.3416585239616943</c:v>
                </c:pt>
                <c:pt idx="197">
                  <c:v>-2.3155722301948316</c:v>
                </c:pt>
                <c:pt idx="198">
                  <c:v>-2.289763776561125</c:v>
                </c:pt>
                <c:pt idx="199">
                  <c:v>-2.2642306808081569</c:v>
                </c:pt>
                <c:pt idx="200">
                  <c:v>-2.2389704651540518</c:v>
                </c:pt>
                <c:pt idx="201">
                  <c:v>-2.2139806570525105</c:v>
                </c:pt>
                <c:pt idx="202">
                  <c:v>-2.1892587899214235</c:v>
                </c:pt>
                <c:pt idx="203">
                  <c:v>-2.1648024038363913</c:v>
                </c:pt>
                <c:pt idx="204">
                  <c:v>-2.1406090461904954</c:v>
                </c:pt>
                <c:pt idx="205">
                  <c:v>-2.1166762723215391</c:v>
                </c:pt>
                <c:pt idx="206">
                  <c:v>-2.0930016461080152</c:v>
                </c:pt>
                <c:pt idx="207">
                  <c:v>-2.0695827405349427</c:v>
                </c:pt>
                <c:pt idx="208">
                  <c:v>-2.0464171382307224</c:v>
                </c:pt>
                <c:pt idx="209">
                  <c:v>-2.0235024319761075</c:v>
                </c:pt>
                <c:pt idx="210">
                  <c:v>-2.0008362251863279</c:v>
                </c:pt>
                <c:pt idx="211">
                  <c:v>-1.9784161323674023</c:v>
                </c:pt>
                <c:pt idx="212">
                  <c:v>-1.956239779547619</c:v>
                </c:pt>
                <c:pt idx="213">
                  <c:v>-1.9343048046851226</c:v>
                </c:pt>
                <c:pt idx="214">
                  <c:v>-1.912608858052532</c:v>
                </c:pt>
                <c:pt idx="215">
                  <c:v>-1.8911496025994676</c:v>
                </c:pt>
                <c:pt idx="216">
                  <c:v>-1.8699247142938356</c:v>
                </c:pt>
                <c:pt idx="217">
                  <c:v>-1.8489318824427012</c:v>
                </c:pt>
                <c:pt idx="218">
                  <c:v>-1.8281688099935356</c:v>
                </c:pt>
                <c:pt idx="219">
                  <c:v>-1.8076332138166002</c:v>
                </c:pt>
                <c:pt idx="220">
                  <c:v>-1.787322824969203</c:v>
                </c:pt>
                <c:pt idx="221">
                  <c:v>-1.7672353889425552</c:v>
                </c:pt>
                <c:pt idx="222">
                  <c:v>-1.7473686658918897</c:v>
                </c:pt>
                <c:pt idx="223">
                  <c:v>-1.7277204308505218</c:v>
                </c:pt>
                <c:pt idx="224">
                  <c:v>-1.7082884739284849</c:v>
                </c:pt>
                <c:pt idx="225">
                  <c:v>-1.6890706004963485</c:v>
                </c:pt>
                <c:pt idx="226">
                  <c:v>-1.6700646313548342</c:v>
                </c:pt>
                <c:pt idx="227">
                  <c:v>-1.6512684028907689</c:v>
                </c:pt>
                <c:pt idx="228">
                  <c:v>-1.6326797672199616</c:v>
                </c:pt>
                <c:pt idx="229">
                  <c:v>-1.614296592317515</c:v>
                </c:pt>
                <c:pt idx="230">
                  <c:v>-1.5961167621360859</c:v>
                </c:pt>
                <c:pt idx="231">
                  <c:v>-1.5781381767126079</c:v>
                </c:pt>
                <c:pt idx="232">
                  <c:v>-1.5603587522639262</c:v>
                </c:pt>
                <c:pt idx="233">
                  <c:v>-1.5427764212718305</c:v>
                </c:pt>
                <c:pt idx="234">
                  <c:v>-1.5253891325579099</c:v>
                </c:pt>
                <c:pt idx="235">
                  <c:v>-1.5081948513486629</c:v>
                </c:pt>
                <c:pt idx="236">
                  <c:v>-1.4911915593312992</c:v>
                </c:pt>
                <c:pt idx="237">
                  <c:v>-1.4743772547005711</c:v>
                </c:pt>
                <c:pt idx="238">
                  <c:v>-1.457749952197094</c:v>
                </c:pt>
                <c:pt idx="239">
                  <c:v>-1.4413076831374627</c:v>
                </c:pt>
                <c:pt idx="240">
                  <c:v>-1.4250484954365426</c:v>
                </c:pt>
                <c:pt idx="241">
                  <c:v>-1.4089704536223004</c:v>
                </c:pt>
                <c:pt idx="242">
                  <c:v>-1.3930716388434499</c:v>
                </c:pt>
                <c:pt idx="243">
                  <c:v>-1.3773501488702968</c:v>
                </c:pt>
                <c:pt idx="244">
                  <c:v>-1.3618040980890331</c:v>
                </c:pt>
                <c:pt idx="245">
                  <c:v>-1.3464316174898148</c:v>
                </c:pt>
                <c:pt idx="246">
                  <c:v>-1.3312308546488811</c:v>
                </c:pt>
                <c:pt idx="247">
                  <c:v>-1.3161999737050065</c:v>
                </c:pt>
                <c:pt idx="248">
                  <c:v>-1.3013371553305519</c:v>
                </c:pt>
                <c:pt idx="249">
                  <c:v>-1.2866405966973391</c:v>
                </c:pt>
                <c:pt idx="250">
                  <c:v>-1.2721085114376436</c:v>
                </c:pt>
                <c:pt idx="251">
                  <c:v>-1.2577391296004876</c:v>
                </c:pt>
                <c:pt idx="252">
                  <c:v>-1.243530697603501</c:v>
                </c:pt>
                <c:pt idx="253">
                  <c:v>-1.2294814781805568</c:v>
                </c:pt>
                <c:pt idx="254">
                  <c:v>-1.2155897503253672</c:v>
                </c:pt>
                <c:pt idx="255">
                  <c:v>-1.2018538092312958</c:v>
                </c:pt>
                <c:pt idx="256">
                  <c:v>-1.1882719662275159</c:v>
                </c:pt>
                <c:pt idx="257">
                  <c:v>-1.1748425487117629</c:v>
                </c:pt>
                <c:pt idx="258">
                  <c:v>-1.1615639000798168</c:v>
                </c:pt>
                <c:pt idx="259">
                  <c:v>-1.1484343796519072</c:v>
                </c:pt>
                <c:pt idx="260">
                  <c:v>-1.1354523625962405</c:v>
                </c:pt>
                <c:pt idx="261">
                  <c:v>-1.1226162398496822</c:v>
                </c:pt>
                <c:pt idx="262">
                  <c:v>-1.1099244180359717</c:v>
                </c:pt>
                <c:pt idx="263">
                  <c:v>-1.0973753193813824</c:v>
                </c:pt>
                <c:pt idx="264">
                  <c:v>-1.0849673816281526</c:v>
                </c:pt>
                <c:pt idx="265">
                  <c:v>-1.0726990579456572</c:v>
                </c:pt>
                <c:pt idx="266">
                  <c:v>-1.060568816839651</c:v>
                </c:pt>
                <c:pt idx="267">
                  <c:v>-1.0485751420595262</c:v>
                </c:pt>
                <c:pt idx="268">
                  <c:v>-1.0367165325038299</c:v>
                </c:pt>
                <c:pt idx="269">
                  <c:v>-1.0249915021240446</c:v>
                </c:pt>
                <c:pt idx="270">
                  <c:v>-1.0133985798269007</c:v>
                </c:pt>
                <c:pt idx="271">
                  <c:v>-1.0019363093751732</c:v>
                </c:pt>
                <c:pt idx="272">
                  <c:v>-0.99060324928718191</c:v>
                </c:pt>
                <c:pt idx="273">
                  <c:v>-0.97939797273496443</c:v>
                </c:pt>
                <c:pt idx="274">
                  <c:v>-0.96831906744141583</c:v>
                </c:pt>
                <c:pt idx="275">
                  <c:v>-0.95736513557626668</c:v>
                </c:pt>
                <c:pt idx="276">
                  <c:v>-0.94653479365117288</c:v>
                </c:pt>
                <c:pt idx="277">
                  <c:v>-0.93582667241382611</c:v>
                </c:pt>
                <c:pt idx="278">
                  <c:v>-0.92523941674136689</c:v>
                </c:pt>
                <c:pt idx="279">
                  <c:v>-0.91477168553298882</c:v>
                </c:pt>
                <c:pt idx="280">
                  <c:v>-0.90442215160195305</c:v>
                </c:pt>
                <c:pt idx="281">
                  <c:v>-0.89418950156693988</c:v>
                </c:pt>
                <c:pt idx="282">
                  <c:v>-0.88407243574298544</c:v>
                </c:pt>
                <c:pt idx="283">
                  <c:v>-0.87406966803192543</c:v>
                </c:pt>
                <c:pt idx="284">
                  <c:v>-0.86417992581242442</c:v>
                </c:pt>
                <c:pt idx="285">
                  <c:v>-0.85440194982974949</c:v>
                </c:pt>
                <c:pt idx="286">
                  <c:v>-0.84473449408520929</c:v>
                </c:pt>
                <c:pt idx="287">
                  <c:v>-0.83517632572546685</c:v>
                </c:pt>
                <c:pt idx="288">
                  <c:v>-0.82572622493160031</c:v>
                </c:pt>
                <c:pt idx="289">
                  <c:v>-0.81638298480812543</c:v>
                </c:pt>
                <c:pt idx="290">
                  <c:v>-0.80714541127191641</c:v>
                </c:pt>
                <c:pt idx="291">
                  <c:v>-0.79801232294117252</c:v>
                </c:pt>
                <c:pt idx="292">
                  <c:v>-0.78898255102433512</c:v>
                </c:pt>
                <c:pt idx="293">
                  <c:v>-0.78005493920914704</c:v>
                </c:pt>
                <c:pt idx="294">
                  <c:v>-0.77122834355177028</c:v>
                </c:pt>
                <c:pt idx="295">
                  <c:v>-0.76250163236612967</c:v>
                </c:pt>
                <c:pt idx="296">
                  <c:v>-0.75387368611335581</c:v>
                </c:pt>
                <c:pt idx="297">
                  <c:v>-0.74534339729151411</c:v>
                </c:pt>
                <c:pt idx="298">
                  <c:v>-0.73690967032555488</c:v>
                </c:pt>
                <c:pt idx="299">
                  <c:v>-0.72857142145759524</c:v>
                </c:pt>
                <c:pt idx="300">
                  <c:v>-0.72032757863746011</c:v>
                </c:pt>
                <c:pt idx="301">
                  <c:v>-0.71217708141361358</c:v>
                </c:pt>
                <c:pt idx="302">
                  <c:v>-0.70411888082442931</c:v>
                </c:pt>
                <c:pt idx="303">
                  <c:v>-0.69615193928992081</c:v>
                </c:pt>
                <c:pt idx="304">
                  <c:v>-0.68827523050381068</c:v>
                </c:pt>
                <c:pt idx="305">
                  <c:v>-0.68048773932611517</c:v>
                </c:pt>
                <c:pt idx="306">
                  <c:v>-0.67278846167614814</c:v>
                </c:pt>
                <c:pt idx="307">
                  <c:v>-0.66517640442608028</c:v>
                </c:pt>
                <c:pt idx="308">
                  <c:v>-0.65765058529492137</c:v>
                </c:pt>
                <c:pt idx="309">
                  <c:v>-0.6502100327430993</c:v>
                </c:pt>
                <c:pt idx="310">
                  <c:v>-0.64285378586755426</c:v>
                </c:pt>
                <c:pt idx="311">
                  <c:v>-0.63558089429739784</c:v>
                </c:pt>
                <c:pt idx="312">
                  <c:v>-0.6283904180901585</c:v>
                </c:pt>
                <c:pt idx="313">
                  <c:v>-0.62128142762860483</c:v>
                </c:pt>
                <c:pt idx="314">
                  <c:v>-0.61425300351818901</c:v>
                </c:pt>
                <c:pt idx="315">
                  <c:v>-0.60730423648510046</c:v>
                </c:pt>
                <c:pt idx="316">
                  <c:v>-0.60043422727495033</c:v>
                </c:pt>
                <c:pt idx="317">
                  <c:v>-0.59364208655210715</c:v>
                </c:pt>
                <c:pt idx="318">
                  <c:v>-0.58692693479967117</c:v>
                </c:pt>
                <c:pt idx="319">
                  <c:v>-0.58028790222012527</c:v>
                </c:pt>
                <c:pt idx="320">
                  <c:v>-0.57372412863664546</c:v>
                </c:pt>
                <c:pt idx="321">
                  <c:v>-0.56723476339510204</c:v>
                </c:pt>
                <c:pt idx="322">
                  <c:v>-0.56081896526674124</c:v>
                </c:pt>
                <c:pt idx="323">
                  <c:v>-0.55447590235156519</c:v>
                </c:pt>
                <c:pt idx="324">
                  <c:v>-0.54820475198241425</c:v>
                </c:pt>
                <c:pt idx="325">
                  <c:v>-0.54200470062975281</c:v>
                </c:pt>
                <c:pt idx="326">
                  <c:v>-0.53587494380717515</c:v>
                </c:pt>
                <c:pt idx="327">
                  <c:v>-0.52981468597762305</c:v>
                </c:pt>
                <c:pt idx="328">
                  <c:v>-0.52382314046032941</c:v>
                </c:pt>
                <c:pt idx="329">
                  <c:v>-0.51789952933848815</c:v>
                </c:pt>
                <c:pt idx="330">
                  <c:v>-0.51204308336765114</c:v>
                </c:pt>
                <c:pt idx="331">
                  <c:v>-0.50625304188486542</c:v>
                </c:pt>
                <c:pt idx="332">
                  <c:v>-0.50052865271853431</c:v>
                </c:pt>
                <c:pt idx="333">
                  <c:v>-0.49486917209903164</c:v>
                </c:pt>
                <c:pt idx="334">
                  <c:v>-0.48927386457003957</c:v>
                </c:pt>
                <c:pt idx="335">
                  <c:v>-0.48374200290064212</c:v>
                </c:pt>
                <c:pt idx="336">
                  <c:v>-0.47827286799815055</c:v>
                </c:pt>
                <c:pt idx="337">
                  <c:v>-0.4728657488216772</c:v>
                </c:pt>
                <c:pt idx="338">
                  <c:v>-0.467519942296452</c:v>
                </c:pt>
                <c:pt idx="339">
                  <c:v>-0.46223475322887997</c:v>
                </c:pt>
                <c:pt idx="340">
                  <c:v>-0.45700949422234705</c:v>
                </c:pt>
                <c:pt idx="341">
                  <c:v>-0.45184348559376486</c:v>
                </c:pt>
                <c:pt idx="342">
                  <c:v>-0.44673605529085914</c:v>
                </c:pt>
                <c:pt idx="343">
                  <c:v>-0.44168653881019976</c:v>
                </c:pt>
                <c:pt idx="344">
                  <c:v>-0.4366942791159697</c:v>
                </c:pt>
                <c:pt idx="345">
                  <c:v>-0.43175862655947506</c:v>
                </c:pt>
                <c:pt idx="346">
                  <c:v>-0.42687893879939059</c:v>
                </c:pt>
                <c:pt idx="347">
                  <c:v>-0.42205458072273672</c:v>
                </c:pt>
                <c:pt idx="348">
                  <c:v>-0.41728492436659909</c:v>
                </c:pt>
                <c:pt idx="349">
                  <c:v>-0.41256934884056568</c:v>
                </c:pt>
                <c:pt idx="350">
                  <c:v>-0.40790724024990538</c:v>
                </c:pt>
                <c:pt idx="351">
                  <c:v>-0.40329799161945978</c:v>
                </c:pt>
                <c:pt idx="352">
                  <c:v>-0.3987410028182698</c:v>
                </c:pt>
                <c:pt idx="353">
                  <c:v>-0.39423568048490942</c:v>
                </c:pt>
                <c:pt idx="354">
                  <c:v>-0.38978143795354697</c:v>
                </c:pt>
                <c:pt idx="355">
                  <c:v>-0.38537769518071385</c:v>
                </c:pt>
                <c:pt idx="356">
                  <c:v>-0.38102387867278237</c:v>
                </c:pt>
                <c:pt idx="357">
                  <c:v>-0.37671942141415576</c:v>
                </c:pt>
                <c:pt idx="358">
                  <c:v>-0.37246376279615406</c:v>
                </c:pt>
                <c:pt idx="359">
                  <c:v>-0.36825634854660394</c:v>
                </c:pt>
                <c:pt idx="360">
                  <c:v>-0.36409663066012116</c:v>
                </c:pt>
                <c:pt idx="361">
                  <c:v>-0.35998406732908372</c:v>
                </c:pt>
                <c:pt idx="362">
                  <c:v>-0.355918122875297</c:v>
                </c:pt>
                <c:pt idx="363">
                  <c:v>-0.35189826768233357</c:v>
                </c:pt>
                <c:pt idx="364">
                  <c:v>-0.34792397812855963</c:v>
                </c:pt>
                <c:pt idx="365">
                  <c:v>-0.34399473652083157</c:v>
                </c:pt>
                <c:pt idx="366">
                  <c:v>-0.34011003102886267</c:v>
                </c:pt>
                <c:pt idx="367">
                  <c:v>-0.33626935562025934</c:v>
                </c:pt>
                <c:pt idx="368">
                  <c:v>-0.33247220999621152</c:v>
                </c:pt>
                <c:pt idx="369">
                  <c:v>-0.32871809952784864</c:v>
                </c:pt>
                <c:pt idx="370">
                  <c:v>-0.32500653519323774</c:v>
                </c:pt>
                <c:pt idx="371">
                  <c:v>-0.32133703351503762</c:v>
                </c:pt>
                <c:pt idx="372">
                  <c:v>-0.31770911649879002</c:v>
                </c:pt>
                <c:pt idx="373">
                  <c:v>-0.31412231157185111</c:v>
                </c:pt>
                <c:pt idx="374">
                  <c:v>-0.31057615152295609</c:v>
                </c:pt>
                <c:pt idx="375">
                  <c:v>-0.30707017444240947</c:v>
                </c:pt>
                <c:pt idx="376">
                  <c:v>-0.30360392366290329</c:v>
                </c:pt>
                <c:pt idx="377">
                  <c:v>-0.30017694770094977</c:v>
                </c:pt>
                <c:pt idx="378">
                  <c:v>-0.29678880019893</c:v>
                </c:pt>
                <c:pt idx="379">
                  <c:v>-0.2934390398677505</c:v>
                </c:pt>
                <c:pt idx="380">
                  <c:v>-0.29012723043010319</c:v>
                </c:pt>
                <c:pt idx="381">
                  <c:v>-0.28685294056432659</c:v>
                </c:pt>
                <c:pt idx="382">
                  <c:v>-0.28361574384885635</c:v>
                </c:pt>
                <c:pt idx="383">
                  <c:v>-0.28041521870727076</c:v>
                </c:pt>
                <c:pt idx="384">
                  <c:v>-0.27725094835391356</c:v>
                </c:pt>
                <c:pt idx="385">
                  <c:v>-0.27412252074010252</c:v>
                </c:pt>
                <c:pt idx="386">
                  <c:v>-0.27102952850090595</c:v>
                </c:pt>
                <c:pt idx="387">
                  <c:v>-0.26797156890249252</c:v>
                </c:pt>
                <c:pt idx="388">
                  <c:v>-0.26494824379004273</c:v>
                </c:pt>
                <c:pt idx="389">
                  <c:v>-0.26195915953622001</c:v>
                </c:pt>
                <c:pt idx="390">
                  <c:v>-0.25900392699019642</c:v>
                </c:pt>
                <c:pt idx="391">
                  <c:v>-0.25608216142722739</c:v>
                </c:pt>
                <c:pt idx="392">
                  <c:v>-0.25319348249876833</c:v>
                </c:pt>
                <c:pt idx="393">
                  <c:v>-0.25033751418313488</c:v>
                </c:pt>
                <c:pt idx="394">
                  <c:v>-0.24751388473669189</c:v>
                </c:pt>
                <c:pt idx="395">
                  <c:v>-0.24472222664557658</c:v>
                </c:pt>
                <c:pt idx="396">
                  <c:v>-0.24196217657794303</c:v>
                </c:pt>
                <c:pt idx="397">
                  <c:v>-0.23923337533672656</c:v>
                </c:pt>
                <c:pt idx="398">
                  <c:v>-0.23653546781292464</c:v>
                </c:pt>
                <c:pt idx="399">
                  <c:v>-0.23386810293938359</c:v>
                </c:pt>
                <c:pt idx="400">
                  <c:v>-0.23123093364509545</c:v>
                </c:pt>
                <c:pt idx="401">
                  <c:v>-0.22862361680998824</c:v>
                </c:pt>
                <c:pt idx="402">
                  <c:v>-0.22604581322021941</c:v>
                </c:pt>
                <c:pt idx="403">
                  <c:v>-0.22349718752395092</c:v>
                </c:pt>
                <c:pt idx="404">
                  <c:v>-0.22097740818761766</c:v>
                </c:pt>
                <c:pt idx="405">
                  <c:v>-0.21848614745267211</c:v>
                </c:pt>
                <c:pt idx="406">
                  <c:v>-0.21602308129280628</c:v>
                </c:pt>
                <c:pt idx="407">
                  <c:v>-0.21358788937164641</c:v>
                </c:pt>
                <c:pt idx="408">
                  <c:v>-0.21118025500091306</c:v>
                </c:pt>
                <c:pt idx="409">
                  <c:v>-0.20879986509904372</c:v>
                </c:pt>
                <c:pt idx="410">
                  <c:v>-0.20644641015027304</c:v>
                </c:pt>
                <c:pt idx="411">
                  <c:v>-0.2041195841641667</c:v>
                </c:pt>
                <c:pt idx="412">
                  <c:v>-0.20181908463560258</c:v>
                </c:pt>
                <c:pt idx="413">
                  <c:v>-0.19954461250519637</c:v>
                </c:pt>
                <c:pt idx="414">
                  <c:v>-0.19729587212016719</c:v>
                </c:pt>
                <c:pt idx="415">
                  <c:v>-0.19507257119563712</c:v>
                </c:pt>
                <c:pt idx="416">
                  <c:v>-0.1928744207763621</c:v>
                </c:pt>
                <c:pt idx="417">
                  <c:v>-0.19070113519888821</c:v>
                </c:pt>
                <c:pt idx="418">
                  <c:v>-0.18855243205412958</c:v>
                </c:pt>
                <c:pt idx="419">
                  <c:v>-0.18642803215036499</c:v>
                </c:pt>
                <c:pt idx="420">
                  <c:v>-0.18432765947664639</c:v>
                </c:pt>
                <c:pt idx="421">
                  <c:v>-0.18225104116661581</c:v>
                </c:pt>
                <c:pt idx="422">
                  <c:v>-0.18019790746272824</c:v>
                </c:pt>
                <c:pt idx="423">
                  <c:v>-0.17816799168087352</c:v>
                </c:pt>
                <c:pt idx="424">
                  <c:v>-0.17616103017539467</c:v>
                </c:pt>
                <c:pt idx="425">
                  <c:v>-0.17417676230449963</c:v>
                </c:pt>
                <c:pt idx="426">
                  <c:v>-0.17221493039605748</c:v>
                </c:pt>
                <c:pt idx="427">
                  <c:v>-0.17027527971378295</c:v>
                </c:pt>
                <c:pt idx="428">
                  <c:v>-0.16835755842379638</c:v>
                </c:pt>
                <c:pt idx="429">
                  <c:v>-0.16646151756156227</c:v>
                </c:pt>
                <c:pt idx="430">
                  <c:v>-0.16458691099919825</c:v>
                </c:pt>
                <c:pt idx="431">
                  <c:v>-0.16273349541315221</c:v>
                </c:pt>
                <c:pt idx="432">
                  <c:v>-0.16090103025224287</c:v>
                </c:pt>
                <c:pt idx="433">
                  <c:v>-0.15908927770606116</c:v>
                </c:pt>
                <c:pt idx="434">
                  <c:v>-0.15729800267372676</c:v>
                </c:pt>
                <c:pt idx="435">
                  <c:v>-0.15552697273299754</c:v>
                </c:pt>
                <c:pt idx="436">
                  <c:v>-0.153775958109727</c:v>
                </c:pt>
                <c:pt idx="437">
                  <c:v>-0.15204473164766735</c:v>
                </c:pt>
                <c:pt idx="438">
                  <c:v>-0.15033306877861197</c:v>
                </c:pt>
                <c:pt idx="439">
                  <c:v>-0.14864074749287784</c:v>
                </c:pt>
                <c:pt idx="440">
                  <c:v>-0.14696754831011863</c:v>
                </c:pt>
                <c:pt idx="441">
                  <c:v>-0.14531325425047029</c:v>
                </c:pt>
                <c:pt idx="442">
                  <c:v>-0.14367765080602179</c:v>
                </c:pt>
                <c:pt idx="443">
                  <c:v>-0.14206052591260912</c:v>
                </c:pt>
                <c:pt idx="444">
                  <c:v>-0.14046166992192943</c:v>
                </c:pt>
                <c:pt idx="445">
                  <c:v>-0.13888087557396986</c:v>
                </c:pt>
                <c:pt idx="446">
                  <c:v>-0.13731793796974981</c:v>
                </c:pt>
                <c:pt idx="447">
                  <c:v>-0.1357726545443719</c:v>
                </c:pt>
                <c:pt idx="448">
                  <c:v>-0.13424482504037882</c:v>
                </c:pt>
                <c:pt idx="449">
                  <c:v>-0.13273425148141177</c:v>
                </c:pt>
                <c:pt idx="450">
                  <c:v>-0.13124073814616996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fit_2NN_HCP!$D$19:$D$469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fit_2NN_HCP!$E$19:$E$469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fit_2NN_HCP!$H$18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fit_2NN_HCP!$G$19:$G$469</c:f>
              <c:numCache>
                <c:formatCode>General</c:formatCode>
                <c:ptCount val="451"/>
                <c:pt idx="0">
                  <c:v>1.8857876699385137</c:v>
                </c:pt>
                <c:pt idx="1">
                  <c:v>1.8976754348961398</c:v>
                </c:pt>
                <c:pt idx="2">
                  <c:v>1.9095631998537654</c:v>
                </c:pt>
                <c:pt idx="3">
                  <c:v>1.9214509648113915</c:v>
                </c:pt>
                <c:pt idx="4">
                  <c:v>1.9333387297690174</c:v>
                </c:pt>
                <c:pt idx="5">
                  <c:v>1.9452264947266433</c:v>
                </c:pt>
                <c:pt idx="6">
                  <c:v>1.9571142596842692</c:v>
                </c:pt>
                <c:pt idx="7">
                  <c:v>1.9690020246418951</c:v>
                </c:pt>
                <c:pt idx="8">
                  <c:v>1.9808897895995212</c:v>
                </c:pt>
                <c:pt idx="9">
                  <c:v>1.9927775545571471</c:v>
                </c:pt>
                <c:pt idx="10">
                  <c:v>2.004665319514773</c:v>
                </c:pt>
                <c:pt idx="11">
                  <c:v>2.0165530844723989</c:v>
                </c:pt>
                <c:pt idx="12">
                  <c:v>2.0284408494300248</c:v>
                </c:pt>
                <c:pt idx="13">
                  <c:v>2.0403286143876507</c:v>
                </c:pt>
                <c:pt idx="14">
                  <c:v>2.0522163793452766</c:v>
                </c:pt>
                <c:pt idx="15">
                  <c:v>2.0641041443029025</c:v>
                </c:pt>
                <c:pt idx="16">
                  <c:v>2.0759919092605283</c:v>
                </c:pt>
                <c:pt idx="17">
                  <c:v>2.0878796742181542</c:v>
                </c:pt>
                <c:pt idx="18">
                  <c:v>2.0997674391757801</c:v>
                </c:pt>
                <c:pt idx="19">
                  <c:v>2.111655204133406</c:v>
                </c:pt>
                <c:pt idx="20">
                  <c:v>2.1235429690910319</c:v>
                </c:pt>
                <c:pt idx="21">
                  <c:v>2.1354307340486578</c:v>
                </c:pt>
                <c:pt idx="22">
                  <c:v>2.1473184990062841</c:v>
                </c:pt>
                <c:pt idx="23">
                  <c:v>2.15920626396391</c:v>
                </c:pt>
                <c:pt idx="24">
                  <c:v>2.1710940289215359</c:v>
                </c:pt>
                <c:pt idx="25">
                  <c:v>2.1829817938791614</c:v>
                </c:pt>
                <c:pt idx="26">
                  <c:v>2.1948695588367872</c:v>
                </c:pt>
                <c:pt idx="27">
                  <c:v>2.2067573237944131</c:v>
                </c:pt>
                <c:pt idx="28">
                  <c:v>2.218645088752039</c:v>
                </c:pt>
                <c:pt idx="29">
                  <c:v>2.2305328537096658</c:v>
                </c:pt>
                <c:pt idx="30">
                  <c:v>2.2424206186672917</c:v>
                </c:pt>
                <c:pt idx="31">
                  <c:v>2.2543083836249176</c:v>
                </c:pt>
                <c:pt idx="32">
                  <c:v>2.2661961485825435</c:v>
                </c:pt>
                <c:pt idx="33">
                  <c:v>2.2780839135401694</c:v>
                </c:pt>
                <c:pt idx="34">
                  <c:v>2.2899716784977957</c:v>
                </c:pt>
                <c:pt idx="35">
                  <c:v>2.3018594434554216</c:v>
                </c:pt>
                <c:pt idx="36">
                  <c:v>2.3137472084130475</c:v>
                </c:pt>
                <c:pt idx="37">
                  <c:v>2.3256349733706734</c:v>
                </c:pt>
                <c:pt idx="38">
                  <c:v>2.3375227383282988</c:v>
                </c:pt>
                <c:pt idx="39">
                  <c:v>2.3494105032859247</c:v>
                </c:pt>
                <c:pt idx="40">
                  <c:v>2.361298268243551</c:v>
                </c:pt>
                <c:pt idx="41">
                  <c:v>2.3731860332011769</c:v>
                </c:pt>
                <c:pt idx="42">
                  <c:v>2.3850737981588028</c:v>
                </c:pt>
                <c:pt idx="43">
                  <c:v>2.3969615631164287</c:v>
                </c:pt>
                <c:pt idx="44">
                  <c:v>2.4088493280740546</c:v>
                </c:pt>
                <c:pt idx="45">
                  <c:v>2.4207370930316805</c:v>
                </c:pt>
                <c:pt idx="46">
                  <c:v>2.4326248579893064</c:v>
                </c:pt>
                <c:pt idx="47">
                  <c:v>2.4445126229469323</c:v>
                </c:pt>
                <c:pt idx="48">
                  <c:v>2.4564003879045582</c:v>
                </c:pt>
                <c:pt idx="49">
                  <c:v>2.4682881528621841</c:v>
                </c:pt>
                <c:pt idx="50">
                  <c:v>2.4801759178198095</c:v>
                </c:pt>
                <c:pt idx="51">
                  <c:v>2.4920636827774358</c:v>
                </c:pt>
                <c:pt idx="52">
                  <c:v>2.5039514477350613</c:v>
                </c:pt>
                <c:pt idx="53">
                  <c:v>2.5158392126926876</c:v>
                </c:pt>
                <c:pt idx="54">
                  <c:v>2.5277269776503131</c:v>
                </c:pt>
                <c:pt idx="55">
                  <c:v>2.539614742607939</c:v>
                </c:pt>
                <c:pt idx="56">
                  <c:v>2.5515025075655648</c:v>
                </c:pt>
                <c:pt idx="57">
                  <c:v>2.5633902725231907</c:v>
                </c:pt>
                <c:pt idx="58">
                  <c:v>2.5752780374808171</c:v>
                </c:pt>
                <c:pt idx="59">
                  <c:v>2.5871658024384425</c:v>
                </c:pt>
                <c:pt idx="60">
                  <c:v>2.5990535673960689</c:v>
                </c:pt>
                <c:pt idx="61">
                  <c:v>2.6109413323536943</c:v>
                </c:pt>
                <c:pt idx="62">
                  <c:v>2.6228290973113206</c:v>
                </c:pt>
                <c:pt idx="63">
                  <c:v>2.6347168622689465</c:v>
                </c:pt>
                <c:pt idx="64">
                  <c:v>2.6466046272265724</c:v>
                </c:pt>
                <c:pt idx="65">
                  <c:v>2.6584923921841983</c:v>
                </c:pt>
                <c:pt idx="66">
                  <c:v>2.6703801571418242</c:v>
                </c:pt>
                <c:pt idx="67">
                  <c:v>2.6822679220994501</c:v>
                </c:pt>
                <c:pt idx="68">
                  <c:v>2.694155687057076</c:v>
                </c:pt>
                <c:pt idx="69">
                  <c:v>2.7060434520147019</c:v>
                </c:pt>
                <c:pt idx="70">
                  <c:v>2.7179312169723282</c:v>
                </c:pt>
                <c:pt idx="71">
                  <c:v>2.7298189819299536</c:v>
                </c:pt>
                <c:pt idx="72">
                  <c:v>2.74170674688758</c:v>
                </c:pt>
                <c:pt idx="73">
                  <c:v>2.7535945118452054</c:v>
                </c:pt>
                <c:pt idx="74">
                  <c:v>2.7654822768028318</c:v>
                </c:pt>
                <c:pt idx="75">
                  <c:v>2.7773700417604572</c:v>
                </c:pt>
                <c:pt idx="76">
                  <c:v>2.7892578067180831</c:v>
                </c:pt>
                <c:pt idx="77">
                  <c:v>2.8011455716757094</c:v>
                </c:pt>
                <c:pt idx="78">
                  <c:v>2.8130333366333349</c:v>
                </c:pt>
                <c:pt idx="79">
                  <c:v>2.8249211015909612</c:v>
                </c:pt>
                <c:pt idx="80">
                  <c:v>2.8368088665485867</c:v>
                </c:pt>
                <c:pt idx="81">
                  <c:v>2.848696631506213</c:v>
                </c:pt>
                <c:pt idx="82">
                  <c:v>2.8605843964638384</c:v>
                </c:pt>
                <c:pt idx="83">
                  <c:v>2.8724721614214648</c:v>
                </c:pt>
                <c:pt idx="84">
                  <c:v>2.8843599263790907</c:v>
                </c:pt>
                <c:pt idx="85">
                  <c:v>2.8962476913367166</c:v>
                </c:pt>
                <c:pt idx="86">
                  <c:v>2.9081354562943424</c:v>
                </c:pt>
                <c:pt idx="87">
                  <c:v>2.9200232212519683</c:v>
                </c:pt>
                <c:pt idx="88">
                  <c:v>2.9319109862095942</c:v>
                </c:pt>
                <c:pt idx="89">
                  <c:v>2.9437987511672206</c:v>
                </c:pt>
                <c:pt idx="90">
                  <c:v>2.955686516124846</c:v>
                </c:pt>
                <c:pt idx="91">
                  <c:v>2.9675742810824723</c:v>
                </c:pt>
                <c:pt idx="92">
                  <c:v>2.9794620460400978</c:v>
                </c:pt>
                <c:pt idx="93">
                  <c:v>2.9913498109977241</c:v>
                </c:pt>
                <c:pt idx="94">
                  <c:v>3.00323757595535</c:v>
                </c:pt>
                <c:pt idx="95">
                  <c:v>3.0151253409129759</c:v>
                </c:pt>
                <c:pt idx="96">
                  <c:v>3.0270131058706018</c:v>
                </c:pt>
                <c:pt idx="97">
                  <c:v>3.0389008708282277</c:v>
                </c:pt>
                <c:pt idx="98">
                  <c:v>3.0507886357858536</c:v>
                </c:pt>
                <c:pt idx="99">
                  <c:v>3.062676400743479</c:v>
                </c:pt>
                <c:pt idx="100">
                  <c:v>3.0745641657011054</c:v>
                </c:pt>
                <c:pt idx="101">
                  <c:v>3.0864519306587308</c:v>
                </c:pt>
                <c:pt idx="102">
                  <c:v>3.0983396956163571</c:v>
                </c:pt>
                <c:pt idx="103">
                  <c:v>3.1102274605739835</c:v>
                </c:pt>
                <c:pt idx="104">
                  <c:v>3.1221152255316089</c:v>
                </c:pt>
                <c:pt idx="105">
                  <c:v>3.1340029904892348</c:v>
                </c:pt>
                <c:pt idx="106">
                  <c:v>3.1458907554468607</c:v>
                </c:pt>
                <c:pt idx="107">
                  <c:v>3.1577785204044866</c:v>
                </c:pt>
                <c:pt idx="108">
                  <c:v>3.1696662853621129</c:v>
                </c:pt>
                <c:pt idx="109">
                  <c:v>3.1815540503197384</c:v>
                </c:pt>
                <c:pt idx="110">
                  <c:v>3.1934418152773647</c:v>
                </c:pt>
                <c:pt idx="111">
                  <c:v>3.2053295802349901</c:v>
                </c:pt>
                <c:pt idx="112">
                  <c:v>3.2172173451926165</c:v>
                </c:pt>
                <c:pt idx="113">
                  <c:v>3.2291051101502424</c:v>
                </c:pt>
                <c:pt idx="114">
                  <c:v>3.2409928751078683</c:v>
                </c:pt>
                <c:pt idx="115">
                  <c:v>3.2528806400654942</c:v>
                </c:pt>
                <c:pt idx="116">
                  <c:v>3.26476840502312</c:v>
                </c:pt>
                <c:pt idx="117">
                  <c:v>3.2766561699807459</c:v>
                </c:pt>
                <c:pt idx="118">
                  <c:v>3.2885439349383723</c:v>
                </c:pt>
                <c:pt idx="119">
                  <c:v>3.3004316998959977</c:v>
                </c:pt>
                <c:pt idx="120">
                  <c:v>3.3123194648536232</c:v>
                </c:pt>
                <c:pt idx="121">
                  <c:v>3.3242072298112495</c:v>
                </c:pt>
                <c:pt idx="122">
                  <c:v>3.3360949947688758</c:v>
                </c:pt>
                <c:pt idx="123">
                  <c:v>3.3479827597265013</c:v>
                </c:pt>
                <c:pt idx="124">
                  <c:v>3.3598705246841276</c:v>
                </c:pt>
                <c:pt idx="125">
                  <c:v>3.3717582896417531</c:v>
                </c:pt>
                <c:pt idx="126">
                  <c:v>3.3836460545993789</c:v>
                </c:pt>
                <c:pt idx="127">
                  <c:v>3.3955338195570053</c:v>
                </c:pt>
                <c:pt idx="128">
                  <c:v>3.4074215845146307</c:v>
                </c:pt>
                <c:pt idx="129">
                  <c:v>3.4193093494722571</c:v>
                </c:pt>
                <c:pt idx="130">
                  <c:v>3.4311971144298825</c:v>
                </c:pt>
                <c:pt idx="131">
                  <c:v>3.4430848793875088</c:v>
                </c:pt>
                <c:pt idx="132">
                  <c:v>3.4549726443451343</c:v>
                </c:pt>
                <c:pt idx="133">
                  <c:v>3.4668604093027606</c:v>
                </c:pt>
                <c:pt idx="134">
                  <c:v>3.4787481742603861</c:v>
                </c:pt>
                <c:pt idx="135">
                  <c:v>3.4906359392180124</c:v>
                </c:pt>
                <c:pt idx="136">
                  <c:v>3.5025237041756383</c:v>
                </c:pt>
                <c:pt idx="137">
                  <c:v>3.5144114691332642</c:v>
                </c:pt>
                <c:pt idx="138">
                  <c:v>3.5262992340908901</c:v>
                </c:pt>
                <c:pt idx="139">
                  <c:v>3.538186999048516</c:v>
                </c:pt>
                <c:pt idx="140">
                  <c:v>3.5500747640061419</c:v>
                </c:pt>
                <c:pt idx="141">
                  <c:v>3.5619625289637682</c:v>
                </c:pt>
                <c:pt idx="142">
                  <c:v>3.5738502939213936</c:v>
                </c:pt>
                <c:pt idx="143">
                  <c:v>3.58573805887902</c:v>
                </c:pt>
                <c:pt idx="144">
                  <c:v>3.5976258238366454</c:v>
                </c:pt>
                <c:pt idx="145">
                  <c:v>3.6095135887942718</c:v>
                </c:pt>
                <c:pt idx="146">
                  <c:v>3.6214013537518976</c:v>
                </c:pt>
                <c:pt idx="147">
                  <c:v>3.6332891187095235</c:v>
                </c:pt>
                <c:pt idx="148">
                  <c:v>3.645176883667149</c:v>
                </c:pt>
                <c:pt idx="149">
                  <c:v>3.6570646486247749</c:v>
                </c:pt>
                <c:pt idx="150">
                  <c:v>3.6689524135824012</c:v>
                </c:pt>
                <c:pt idx="151">
                  <c:v>3.6808401785400275</c:v>
                </c:pt>
                <c:pt idx="152">
                  <c:v>3.692727943497653</c:v>
                </c:pt>
                <c:pt idx="153">
                  <c:v>3.7046157084552784</c:v>
                </c:pt>
                <c:pt idx="154">
                  <c:v>3.7165034734129048</c:v>
                </c:pt>
                <c:pt idx="155">
                  <c:v>3.7283912383705307</c:v>
                </c:pt>
                <c:pt idx="156">
                  <c:v>3.740279003328157</c:v>
                </c:pt>
                <c:pt idx="157">
                  <c:v>3.7521667682857824</c:v>
                </c:pt>
                <c:pt idx="158">
                  <c:v>3.7640545332434083</c:v>
                </c:pt>
                <c:pt idx="159">
                  <c:v>3.7759422982010342</c:v>
                </c:pt>
                <c:pt idx="160">
                  <c:v>3.7878300631586606</c:v>
                </c:pt>
                <c:pt idx="161">
                  <c:v>3.7997178281162864</c:v>
                </c:pt>
                <c:pt idx="162">
                  <c:v>3.8116055930739123</c:v>
                </c:pt>
                <c:pt idx="163">
                  <c:v>3.8234933580315378</c:v>
                </c:pt>
                <c:pt idx="164">
                  <c:v>3.8353811229891641</c:v>
                </c:pt>
                <c:pt idx="165">
                  <c:v>3.84726888794679</c:v>
                </c:pt>
                <c:pt idx="166">
                  <c:v>3.8591566529044159</c:v>
                </c:pt>
                <c:pt idx="167">
                  <c:v>3.8710444178620413</c:v>
                </c:pt>
                <c:pt idx="168">
                  <c:v>3.8829321828196677</c:v>
                </c:pt>
                <c:pt idx="169">
                  <c:v>3.8948199477772936</c:v>
                </c:pt>
                <c:pt idx="170">
                  <c:v>3.9067077127349199</c:v>
                </c:pt>
                <c:pt idx="171">
                  <c:v>3.9185954776925453</c:v>
                </c:pt>
                <c:pt idx="172">
                  <c:v>3.9304832426501708</c:v>
                </c:pt>
                <c:pt idx="173">
                  <c:v>3.9423710076077971</c:v>
                </c:pt>
                <c:pt idx="174">
                  <c:v>3.9542587725654235</c:v>
                </c:pt>
                <c:pt idx="175">
                  <c:v>3.9661465375230494</c:v>
                </c:pt>
                <c:pt idx="176">
                  <c:v>3.9780343024806752</c:v>
                </c:pt>
                <c:pt idx="177">
                  <c:v>3.9899220674383007</c:v>
                </c:pt>
                <c:pt idx="178">
                  <c:v>4.001809832395927</c:v>
                </c:pt>
                <c:pt idx="179">
                  <c:v>4.0136975973535529</c:v>
                </c:pt>
                <c:pt idx="180">
                  <c:v>4.0255853623111788</c:v>
                </c:pt>
                <c:pt idx="181">
                  <c:v>4.0374731272688047</c:v>
                </c:pt>
                <c:pt idx="182">
                  <c:v>4.0493608922264306</c:v>
                </c:pt>
                <c:pt idx="183">
                  <c:v>4.0612486571840565</c:v>
                </c:pt>
                <c:pt idx="184">
                  <c:v>4.0731364221416824</c:v>
                </c:pt>
                <c:pt idx="185">
                  <c:v>4.0850241870993083</c:v>
                </c:pt>
                <c:pt idx="186">
                  <c:v>4.0969119520569341</c:v>
                </c:pt>
                <c:pt idx="187">
                  <c:v>4.10879971701456</c:v>
                </c:pt>
                <c:pt idx="188">
                  <c:v>4.1206874819721859</c:v>
                </c:pt>
                <c:pt idx="189">
                  <c:v>4.1325752469298118</c:v>
                </c:pt>
                <c:pt idx="190">
                  <c:v>4.1444630118874377</c:v>
                </c:pt>
                <c:pt idx="191">
                  <c:v>4.1563507768450636</c:v>
                </c:pt>
                <c:pt idx="192">
                  <c:v>4.1682385418026895</c:v>
                </c:pt>
                <c:pt idx="193">
                  <c:v>4.1801263067603154</c:v>
                </c:pt>
                <c:pt idx="194">
                  <c:v>4.1920140717179413</c:v>
                </c:pt>
                <c:pt idx="195">
                  <c:v>4.2039018366755672</c:v>
                </c:pt>
                <c:pt idx="196">
                  <c:v>4.2157896016331931</c:v>
                </c:pt>
                <c:pt idx="197">
                  <c:v>4.2276773665908189</c:v>
                </c:pt>
                <c:pt idx="198">
                  <c:v>4.2395651315484457</c:v>
                </c:pt>
                <c:pt idx="199">
                  <c:v>4.2514528965060707</c:v>
                </c:pt>
                <c:pt idx="200">
                  <c:v>4.2633406614636966</c:v>
                </c:pt>
                <c:pt idx="201">
                  <c:v>4.2752284264213225</c:v>
                </c:pt>
                <c:pt idx="202">
                  <c:v>4.2871161913789484</c:v>
                </c:pt>
                <c:pt idx="203">
                  <c:v>4.2990039563365752</c:v>
                </c:pt>
                <c:pt idx="204">
                  <c:v>4.3108917212942002</c:v>
                </c:pt>
                <c:pt idx="205">
                  <c:v>4.3227794862518261</c:v>
                </c:pt>
                <c:pt idx="206">
                  <c:v>4.334667251209452</c:v>
                </c:pt>
                <c:pt idx="207">
                  <c:v>4.3465550161670787</c:v>
                </c:pt>
                <c:pt idx="208">
                  <c:v>4.3584427811247046</c:v>
                </c:pt>
                <c:pt idx="209">
                  <c:v>4.3703305460823305</c:v>
                </c:pt>
                <c:pt idx="210">
                  <c:v>4.3822183110399555</c:v>
                </c:pt>
                <c:pt idx="211">
                  <c:v>4.3941060759975823</c:v>
                </c:pt>
                <c:pt idx="212">
                  <c:v>4.4059938409552082</c:v>
                </c:pt>
                <c:pt idx="213">
                  <c:v>4.4178816059128341</c:v>
                </c:pt>
                <c:pt idx="214">
                  <c:v>4.4297693708704591</c:v>
                </c:pt>
                <c:pt idx="215">
                  <c:v>4.4416571358280859</c:v>
                </c:pt>
                <c:pt idx="216">
                  <c:v>4.4535449007857117</c:v>
                </c:pt>
                <c:pt idx="217">
                  <c:v>4.4654326657433376</c:v>
                </c:pt>
                <c:pt idx="218">
                  <c:v>4.4773204307009635</c:v>
                </c:pt>
                <c:pt idx="219">
                  <c:v>4.4892081956585885</c:v>
                </c:pt>
                <c:pt idx="220">
                  <c:v>4.5010959606162153</c:v>
                </c:pt>
                <c:pt idx="221">
                  <c:v>4.5129837255738412</c:v>
                </c:pt>
                <c:pt idx="222">
                  <c:v>4.5248714905314671</c:v>
                </c:pt>
                <c:pt idx="223">
                  <c:v>4.536759255489093</c:v>
                </c:pt>
                <c:pt idx="224">
                  <c:v>4.5486470204467189</c:v>
                </c:pt>
                <c:pt idx="225">
                  <c:v>4.5605347854043448</c:v>
                </c:pt>
                <c:pt idx="226">
                  <c:v>4.5724225503619707</c:v>
                </c:pt>
                <c:pt idx="227">
                  <c:v>4.5843103153195974</c:v>
                </c:pt>
                <c:pt idx="228">
                  <c:v>4.5961980802772224</c:v>
                </c:pt>
                <c:pt idx="229">
                  <c:v>4.6080858452348483</c:v>
                </c:pt>
                <c:pt idx="230">
                  <c:v>4.6199736101924742</c:v>
                </c:pt>
                <c:pt idx="231">
                  <c:v>4.6318613751501001</c:v>
                </c:pt>
                <c:pt idx="232">
                  <c:v>4.6437491401077269</c:v>
                </c:pt>
                <c:pt idx="233">
                  <c:v>4.6556369050653519</c:v>
                </c:pt>
                <c:pt idx="234">
                  <c:v>4.6675246700229778</c:v>
                </c:pt>
                <c:pt idx="235">
                  <c:v>4.6794124349806037</c:v>
                </c:pt>
                <c:pt idx="236">
                  <c:v>4.6913001999382304</c:v>
                </c:pt>
                <c:pt idx="237">
                  <c:v>4.7031879648958563</c:v>
                </c:pt>
                <c:pt idx="238">
                  <c:v>4.7150757298534813</c:v>
                </c:pt>
                <c:pt idx="239">
                  <c:v>4.7269634948111072</c:v>
                </c:pt>
                <c:pt idx="240">
                  <c:v>4.738851259768734</c:v>
                </c:pt>
                <c:pt idx="241">
                  <c:v>4.7507390247263599</c:v>
                </c:pt>
                <c:pt idx="242">
                  <c:v>4.7626267896839858</c:v>
                </c:pt>
                <c:pt idx="243">
                  <c:v>4.7745145546416108</c:v>
                </c:pt>
                <c:pt idx="244">
                  <c:v>4.7864023195992376</c:v>
                </c:pt>
                <c:pt idx="245">
                  <c:v>4.7982900845568635</c:v>
                </c:pt>
                <c:pt idx="246">
                  <c:v>4.8101778495144893</c:v>
                </c:pt>
                <c:pt idx="247">
                  <c:v>4.8220656144721152</c:v>
                </c:pt>
                <c:pt idx="248">
                  <c:v>4.8339533794297402</c:v>
                </c:pt>
                <c:pt idx="249">
                  <c:v>4.845841144387367</c:v>
                </c:pt>
                <c:pt idx="250">
                  <c:v>4.8577289093449929</c:v>
                </c:pt>
                <c:pt idx="251">
                  <c:v>4.8696166743026188</c:v>
                </c:pt>
                <c:pt idx="252">
                  <c:v>4.8815044392602447</c:v>
                </c:pt>
                <c:pt idx="253">
                  <c:v>4.8933922042178706</c:v>
                </c:pt>
                <c:pt idx="254">
                  <c:v>4.9052799691754965</c:v>
                </c:pt>
                <c:pt idx="255">
                  <c:v>4.9171677341331224</c:v>
                </c:pt>
                <c:pt idx="256">
                  <c:v>4.9290554990907482</c:v>
                </c:pt>
                <c:pt idx="257">
                  <c:v>4.9409432640483741</c:v>
                </c:pt>
                <c:pt idx="258">
                  <c:v>4.952831029006</c:v>
                </c:pt>
                <c:pt idx="259">
                  <c:v>4.964718793963633</c:v>
                </c:pt>
                <c:pt idx="260">
                  <c:v>4.9766065589212518</c:v>
                </c:pt>
                <c:pt idx="261">
                  <c:v>4.9884943238788786</c:v>
                </c:pt>
                <c:pt idx="262">
                  <c:v>5.0003820888365045</c:v>
                </c:pt>
                <c:pt idx="263">
                  <c:v>5.0122698537941348</c:v>
                </c:pt>
                <c:pt idx="264">
                  <c:v>5.0241576187517554</c:v>
                </c:pt>
                <c:pt idx="265">
                  <c:v>5.0360453837093804</c:v>
                </c:pt>
                <c:pt idx="266">
                  <c:v>5.0479331486670072</c:v>
                </c:pt>
                <c:pt idx="267">
                  <c:v>5.0598209136246393</c:v>
                </c:pt>
                <c:pt idx="268">
                  <c:v>5.0717086785822589</c:v>
                </c:pt>
                <c:pt idx="269">
                  <c:v>5.0835964435398857</c:v>
                </c:pt>
                <c:pt idx="270">
                  <c:v>5.0954842084975116</c:v>
                </c:pt>
                <c:pt idx="271">
                  <c:v>5.1073719734551419</c:v>
                </c:pt>
                <c:pt idx="272">
                  <c:v>5.1192597384127634</c:v>
                </c:pt>
                <c:pt idx="273">
                  <c:v>5.1311475033703893</c:v>
                </c:pt>
                <c:pt idx="274">
                  <c:v>5.1430352683280152</c:v>
                </c:pt>
                <c:pt idx="275">
                  <c:v>5.1549230332856464</c:v>
                </c:pt>
                <c:pt idx="276">
                  <c:v>5.1668107982432661</c:v>
                </c:pt>
                <c:pt idx="277">
                  <c:v>5.1786985632008919</c:v>
                </c:pt>
                <c:pt idx="278">
                  <c:v>5.1905863281585187</c:v>
                </c:pt>
                <c:pt idx="279">
                  <c:v>5.2024740931161499</c:v>
                </c:pt>
                <c:pt idx="280">
                  <c:v>5.2143618580737705</c:v>
                </c:pt>
                <c:pt idx="281">
                  <c:v>5.2262496230313973</c:v>
                </c:pt>
                <c:pt idx="282">
                  <c:v>5.2381373879890276</c:v>
                </c:pt>
                <c:pt idx="283">
                  <c:v>5.2500251529466535</c:v>
                </c:pt>
                <c:pt idx="284">
                  <c:v>5.2619129179042794</c:v>
                </c:pt>
                <c:pt idx="285">
                  <c:v>5.2738006828618991</c:v>
                </c:pt>
                <c:pt idx="286">
                  <c:v>5.2856884478195321</c:v>
                </c:pt>
                <c:pt idx="287">
                  <c:v>5.297576212777158</c:v>
                </c:pt>
                <c:pt idx="288">
                  <c:v>5.309463977734783</c:v>
                </c:pt>
                <c:pt idx="289">
                  <c:v>5.3213517426924035</c:v>
                </c:pt>
                <c:pt idx="290">
                  <c:v>5.3332395076500347</c:v>
                </c:pt>
                <c:pt idx="291">
                  <c:v>5.3451272726076606</c:v>
                </c:pt>
                <c:pt idx="292">
                  <c:v>5.3570150375652865</c:v>
                </c:pt>
                <c:pt idx="293">
                  <c:v>5.3689028025229071</c:v>
                </c:pt>
                <c:pt idx="294">
                  <c:v>5.3807905674805392</c:v>
                </c:pt>
                <c:pt idx="295">
                  <c:v>5.3926783324381651</c:v>
                </c:pt>
                <c:pt idx="296">
                  <c:v>5.404566097395791</c:v>
                </c:pt>
                <c:pt idx="297">
                  <c:v>5.4164538623534106</c:v>
                </c:pt>
                <c:pt idx="298">
                  <c:v>5.4283416273110427</c:v>
                </c:pt>
                <c:pt idx="299">
                  <c:v>5.4402293922686686</c:v>
                </c:pt>
                <c:pt idx="300">
                  <c:v>5.4521171572262936</c:v>
                </c:pt>
                <c:pt idx="301">
                  <c:v>5.4640049221839142</c:v>
                </c:pt>
                <c:pt idx="302">
                  <c:v>5.4758926871415463</c:v>
                </c:pt>
                <c:pt idx="303">
                  <c:v>5.4877804520991722</c:v>
                </c:pt>
                <c:pt idx="304">
                  <c:v>5.4996682170567981</c:v>
                </c:pt>
                <c:pt idx="305">
                  <c:v>5.5115559820144178</c:v>
                </c:pt>
                <c:pt idx="306">
                  <c:v>5.5234437469720508</c:v>
                </c:pt>
                <c:pt idx="307">
                  <c:v>5.5353315119296767</c:v>
                </c:pt>
                <c:pt idx="308">
                  <c:v>5.5472192768873017</c:v>
                </c:pt>
                <c:pt idx="309">
                  <c:v>5.5591070418449284</c:v>
                </c:pt>
                <c:pt idx="310">
                  <c:v>5.5709948068025534</c:v>
                </c:pt>
                <c:pt idx="311">
                  <c:v>5.5828825717601793</c:v>
                </c:pt>
                <c:pt idx="312">
                  <c:v>5.5947703367178052</c:v>
                </c:pt>
                <c:pt idx="313">
                  <c:v>5.6066581016754311</c:v>
                </c:pt>
                <c:pt idx="314">
                  <c:v>5.6185458666330579</c:v>
                </c:pt>
                <c:pt idx="315">
                  <c:v>5.6304336315906838</c:v>
                </c:pt>
                <c:pt idx="316">
                  <c:v>5.6423213965483097</c:v>
                </c:pt>
                <c:pt idx="317">
                  <c:v>5.6542091615059347</c:v>
                </c:pt>
                <c:pt idx="318">
                  <c:v>5.6660969264635614</c:v>
                </c:pt>
                <c:pt idx="319">
                  <c:v>5.6779846914211864</c:v>
                </c:pt>
                <c:pt idx="320">
                  <c:v>5.6898724563788123</c:v>
                </c:pt>
                <c:pt idx="321">
                  <c:v>5.7017602213364382</c:v>
                </c:pt>
                <c:pt idx="322">
                  <c:v>5.713647986294065</c:v>
                </c:pt>
                <c:pt idx="323">
                  <c:v>5.7255357512516909</c:v>
                </c:pt>
                <c:pt idx="324">
                  <c:v>5.7374235162093168</c:v>
                </c:pt>
                <c:pt idx="325">
                  <c:v>5.7493112811669427</c:v>
                </c:pt>
                <c:pt idx="326">
                  <c:v>5.7611990461245695</c:v>
                </c:pt>
                <c:pt idx="327">
                  <c:v>5.7730868110821945</c:v>
                </c:pt>
                <c:pt idx="328">
                  <c:v>5.7849745760398203</c:v>
                </c:pt>
                <c:pt idx="329">
                  <c:v>5.7968623409974454</c:v>
                </c:pt>
                <c:pt idx="330">
                  <c:v>5.8087501059550712</c:v>
                </c:pt>
                <c:pt idx="331">
                  <c:v>5.820637870912698</c:v>
                </c:pt>
                <c:pt idx="332">
                  <c:v>5.8325256358703239</c:v>
                </c:pt>
                <c:pt idx="333">
                  <c:v>5.8444134008279498</c:v>
                </c:pt>
                <c:pt idx="334">
                  <c:v>5.8563011657855766</c:v>
                </c:pt>
                <c:pt idx="335">
                  <c:v>5.8681889307432025</c:v>
                </c:pt>
                <c:pt idx="336">
                  <c:v>5.8800766957008284</c:v>
                </c:pt>
                <c:pt idx="337">
                  <c:v>5.8919644606584534</c:v>
                </c:pt>
                <c:pt idx="338">
                  <c:v>5.9038522256160784</c:v>
                </c:pt>
                <c:pt idx="339">
                  <c:v>5.9157399905737051</c:v>
                </c:pt>
                <c:pt idx="340">
                  <c:v>5.927627755531331</c:v>
                </c:pt>
                <c:pt idx="341">
                  <c:v>5.9395155204889569</c:v>
                </c:pt>
                <c:pt idx="342">
                  <c:v>5.9514032854465828</c:v>
                </c:pt>
                <c:pt idx="343">
                  <c:v>5.9632910504042096</c:v>
                </c:pt>
                <c:pt idx="344">
                  <c:v>5.9751788153618346</c:v>
                </c:pt>
                <c:pt idx="345">
                  <c:v>5.9870665803194605</c:v>
                </c:pt>
                <c:pt idx="346">
                  <c:v>5.9989543452770864</c:v>
                </c:pt>
                <c:pt idx="347">
                  <c:v>6.0108421102347132</c:v>
                </c:pt>
                <c:pt idx="348">
                  <c:v>6.0227298751923382</c:v>
                </c:pt>
                <c:pt idx="349">
                  <c:v>6.034617640149964</c:v>
                </c:pt>
                <c:pt idx="350">
                  <c:v>6.0465054051075899</c:v>
                </c:pt>
                <c:pt idx="351">
                  <c:v>6.0583931700652167</c:v>
                </c:pt>
                <c:pt idx="352">
                  <c:v>6.0702809350228426</c:v>
                </c:pt>
                <c:pt idx="353">
                  <c:v>6.0821686999804685</c:v>
                </c:pt>
                <c:pt idx="354">
                  <c:v>6.0940564649380935</c:v>
                </c:pt>
                <c:pt idx="355">
                  <c:v>6.1059442298957194</c:v>
                </c:pt>
                <c:pt idx="356">
                  <c:v>6.1178319948533462</c:v>
                </c:pt>
                <c:pt idx="357">
                  <c:v>6.1297197598109721</c:v>
                </c:pt>
                <c:pt idx="358">
                  <c:v>6.1416075247685971</c:v>
                </c:pt>
                <c:pt idx="359">
                  <c:v>6.1534952897262229</c:v>
                </c:pt>
                <c:pt idx="360">
                  <c:v>6.1653830546838497</c:v>
                </c:pt>
                <c:pt idx="361">
                  <c:v>6.1772708196414756</c:v>
                </c:pt>
                <c:pt idx="362">
                  <c:v>6.1891585845991015</c:v>
                </c:pt>
                <c:pt idx="363">
                  <c:v>6.2010463495567265</c:v>
                </c:pt>
                <c:pt idx="364">
                  <c:v>6.2129341145143533</c:v>
                </c:pt>
                <c:pt idx="365">
                  <c:v>6.2248218794719783</c:v>
                </c:pt>
                <c:pt idx="366">
                  <c:v>6.2367096444296051</c:v>
                </c:pt>
                <c:pt idx="367">
                  <c:v>6.2485974093872301</c:v>
                </c:pt>
                <c:pt idx="368">
                  <c:v>6.2604851743448569</c:v>
                </c:pt>
                <c:pt idx="369">
                  <c:v>6.2723729393024827</c:v>
                </c:pt>
                <c:pt idx="370">
                  <c:v>6.2842607042601086</c:v>
                </c:pt>
                <c:pt idx="371">
                  <c:v>6.2961484692177345</c:v>
                </c:pt>
                <c:pt idx="372">
                  <c:v>6.3080362341753613</c:v>
                </c:pt>
                <c:pt idx="373">
                  <c:v>6.3199239991329863</c:v>
                </c:pt>
                <c:pt idx="374">
                  <c:v>6.3318117640906122</c:v>
                </c:pt>
                <c:pt idx="375">
                  <c:v>6.3436995290482372</c:v>
                </c:pt>
                <c:pt idx="376">
                  <c:v>6.3555872940058649</c:v>
                </c:pt>
                <c:pt idx="377">
                  <c:v>6.3674750589634899</c:v>
                </c:pt>
                <c:pt idx="378">
                  <c:v>6.3793628239211158</c:v>
                </c:pt>
                <c:pt idx="379">
                  <c:v>6.3912505888787416</c:v>
                </c:pt>
                <c:pt idx="380">
                  <c:v>6.4031383538363684</c:v>
                </c:pt>
                <c:pt idx="381">
                  <c:v>6.4150261187939943</c:v>
                </c:pt>
                <c:pt idx="382">
                  <c:v>6.4269138837516202</c:v>
                </c:pt>
                <c:pt idx="383">
                  <c:v>6.4388016487092452</c:v>
                </c:pt>
                <c:pt idx="384">
                  <c:v>6.4506894136668711</c:v>
                </c:pt>
                <c:pt idx="385">
                  <c:v>6.462577178624497</c:v>
                </c:pt>
                <c:pt idx="386">
                  <c:v>6.4744649435821238</c:v>
                </c:pt>
                <c:pt idx="387">
                  <c:v>6.4863527085397488</c:v>
                </c:pt>
                <c:pt idx="388">
                  <c:v>6.4982404734973747</c:v>
                </c:pt>
                <c:pt idx="389">
                  <c:v>6.5101282384550014</c:v>
                </c:pt>
                <c:pt idx="390">
                  <c:v>6.5220160034126273</c:v>
                </c:pt>
                <c:pt idx="391">
                  <c:v>6.5339037683702532</c:v>
                </c:pt>
                <c:pt idx="392">
                  <c:v>6.5457915333278782</c:v>
                </c:pt>
                <c:pt idx="393">
                  <c:v>6.557679298285505</c:v>
                </c:pt>
                <c:pt idx="394">
                  <c:v>6.56956706324313</c:v>
                </c:pt>
                <c:pt idx="395">
                  <c:v>6.5814548282007559</c:v>
                </c:pt>
                <c:pt idx="396">
                  <c:v>6.5933425931583818</c:v>
                </c:pt>
                <c:pt idx="397">
                  <c:v>6.6052303581160086</c:v>
                </c:pt>
                <c:pt idx="398">
                  <c:v>6.6171181230736345</c:v>
                </c:pt>
                <c:pt idx="399">
                  <c:v>6.6290058880312603</c:v>
                </c:pt>
                <c:pt idx="400">
                  <c:v>6.6408936529888862</c:v>
                </c:pt>
                <c:pt idx="401">
                  <c:v>6.652781417946513</c:v>
                </c:pt>
                <c:pt idx="402">
                  <c:v>6.664669182904138</c:v>
                </c:pt>
                <c:pt idx="403">
                  <c:v>6.6765569478617639</c:v>
                </c:pt>
                <c:pt idx="404">
                  <c:v>6.6884447128193889</c:v>
                </c:pt>
                <c:pt idx="405">
                  <c:v>6.7003324777770148</c:v>
                </c:pt>
                <c:pt idx="406">
                  <c:v>6.7122202427346416</c:v>
                </c:pt>
                <c:pt idx="407">
                  <c:v>6.7241080076922675</c:v>
                </c:pt>
                <c:pt idx="408">
                  <c:v>6.7359957726498934</c:v>
                </c:pt>
                <c:pt idx="409">
                  <c:v>6.7478835376075201</c:v>
                </c:pt>
                <c:pt idx="410">
                  <c:v>6.759771302565146</c:v>
                </c:pt>
                <c:pt idx="411">
                  <c:v>6.7716590675227719</c:v>
                </c:pt>
                <c:pt idx="412">
                  <c:v>6.7835468324803969</c:v>
                </c:pt>
                <c:pt idx="413">
                  <c:v>6.7954345974380219</c:v>
                </c:pt>
                <c:pt idx="414">
                  <c:v>6.8073223623956487</c:v>
                </c:pt>
                <c:pt idx="415">
                  <c:v>6.8192101273532746</c:v>
                </c:pt>
                <c:pt idx="416">
                  <c:v>6.8310978923109005</c:v>
                </c:pt>
                <c:pt idx="417">
                  <c:v>6.8429856572685264</c:v>
                </c:pt>
                <c:pt idx="418">
                  <c:v>6.8548734222261531</c:v>
                </c:pt>
                <c:pt idx="419">
                  <c:v>6.866761187183779</c:v>
                </c:pt>
                <c:pt idx="420">
                  <c:v>6.8786489521414049</c:v>
                </c:pt>
                <c:pt idx="421">
                  <c:v>6.8905367170990299</c:v>
                </c:pt>
                <c:pt idx="422">
                  <c:v>6.9024244820566567</c:v>
                </c:pt>
                <c:pt idx="423">
                  <c:v>6.9143122470142817</c:v>
                </c:pt>
                <c:pt idx="424">
                  <c:v>6.9262000119719076</c:v>
                </c:pt>
                <c:pt idx="425">
                  <c:v>6.9380877769295335</c:v>
                </c:pt>
                <c:pt idx="426">
                  <c:v>6.9499755418871603</c:v>
                </c:pt>
                <c:pt idx="427">
                  <c:v>6.9618633068447862</c:v>
                </c:pt>
                <c:pt idx="428">
                  <c:v>6.973751071802412</c:v>
                </c:pt>
                <c:pt idx="429">
                  <c:v>6.9856388367600379</c:v>
                </c:pt>
                <c:pt idx="430">
                  <c:v>6.9975266017176647</c:v>
                </c:pt>
                <c:pt idx="431">
                  <c:v>7.0094143666752897</c:v>
                </c:pt>
                <c:pt idx="432">
                  <c:v>7.0213021316329156</c:v>
                </c:pt>
                <c:pt idx="433">
                  <c:v>7.0331898965905406</c:v>
                </c:pt>
                <c:pt idx="434">
                  <c:v>7.0450776615481665</c:v>
                </c:pt>
                <c:pt idx="435">
                  <c:v>7.0569654265057933</c:v>
                </c:pt>
                <c:pt idx="436">
                  <c:v>7.0688531914634192</c:v>
                </c:pt>
                <c:pt idx="437">
                  <c:v>7.0807409564210451</c:v>
                </c:pt>
                <c:pt idx="438">
                  <c:v>7.0926287213786718</c:v>
                </c:pt>
                <c:pt idx="439">
                  <c:v>7.1045164863362977</c:v>
                </c:pt>
                <c:pt idx="440">
                  <c:v>7.1164042512939227</c:v>
                </c:pt>
                <c:pt idx="441">
                  <c:v>7.1282920162515486</c:v>
                </c:pt>
                <c:pt idx="442">
                  <c:v>7.1401797812091736</c:v>
                </c:pt>
                <c:pt idx="443">
                  <c:v>7.1520675461667995</c:v>
                </c:pt>
                <c:pt idx="444">
                  <c:v>7.1639553111244263</c:v>
                </c:pt>
                <c:pt idx="445">
                  <c:v>7.1758430760820522</c:v>
                </c:pt>
                <c:pt idx="446">
                  <c:v>7.1877308410396781</c:v>
                </c:pt>
                <c:pt idx="447">
                  <c:v>7.1996186059973049</c:v>
                </c:pt>
                <c:pt idx="448">
                  <c:v>7.2115063709549307</c:v>
                </c:pt>
                <c:pt idx="449">
                  <c:v>7.2233941359125566</c:v>
                </c:pt>
                <c:pt idx="450">
                  <c:v>7.2352819008701834</c:v>
                </c:pt>
              </c:numCache>
            </c:numRef>
          </c:xVal>
          <c:yVal>
            <c:numRef>
              <c:f>fit_2NN_HCP!$H$19:$H$469</c:f>
              <c:numCache>
                <c:formatCode>0.0000</c:formatCode>
                <c:ptCount val="451"/>
                <c:pt idx="0">
                  <c:v>0.96540615037854016</c:v>
                </c:pt>
                <c:pt idx="1">
                  <c:v>0.5118453295196369</c:v>
                </c:pt>
                <c:pt idx="2">
                  <c:v>7.8049794473855363E-2</c:v>
                </c:pt>
                <c:pt idx="3">
                  <c:v>-0.33667221422280008</c:v>
                </c:pt>
                <c:pt idx="4">
                  <c:v>-0.73299022665995794</c:v>
                </c:pt>
                <c:pt idx="5">
                  <c:v>-1.1115522209330346</c:v>
                </c:pt>
                <c:pt idx="6">
                  <c:v>-1.4729852807225936</c:v>
                </c:pt>
                <c:pt idx="7">
                  <c:v>-1.8178962336317057</c:v>
                </c:pt>
                <c:pt idx="8">
                  <c:v>-2.146872270824741</c:v>
                </c:pt>
                <c:pt idx="9">
                  <c:v>-2.4604815484961788</c:v>
                </c:pt>
                <c:pt idx="10">
                  <c:v>-2.7592737716835258</c:v>
                </c:pt>
                <c:pt idx="11">
                  <c:v>-3.0437807609243284</c:v>
                </c:pt>
                <c:pt idx="12">
                  <c:v>-3.3145170022435266</c:v>
                </c:pt>
                <c:pt idx="13">
                  <c:v>-3.5719801809440748</c:v>
                </c:pt>
                <c:pt idx="14">
                  <c:v>-3.8166516996607078</c:v>
                </c:pt>
                <c:pt idx="15">
                  <c:v>-4.0489971811241121</c:v>
                </c:pt>
                <c:pt idx="16">
                  <c:v>-4.2694669560704277</c:v>
                </c:pt>
                <c:pt idx="17">
                  <c:v>-4.4784965367190424</c:v>
                </c:pt>
                <c:pt idx="18">
                  <c:v>-4.6765070762299228</c:v>
                </c:pt>
                <c:pt idx="19">
                  <c:v>-4.8639058145404688</c:v>
                </c:pt>
                <c:pt idx="20">
                  <c:v>-5.0410865109707377</c:v>
                </c:pt>
                <c:pt idx="21">
                  <c:v>-5.2084298639751863</c:v>
                </c:pt>
                <c:pt idx="22">
                  <c:v>-5.3663039184086072</c:v>
                </c:pt>
                <c:pt idx="23">
                  <c:v>-5.5150644606637638</c:v>
                </c:pt>
                <c:pt idx="24">
                  <c:v>-5.6550554020283021</c:v>
                </c:pt>
                <c:pt idx="25">
                  <c:v>-5.7866091505988946</c:v>
                </c:pt>
                <c:pt idx="26">
                  <c:v>-5.9100469720812008</c:v>
                </c:pt>
                <c:pt idx="27">
                  <c:v>-6.0256793397950821</c:v>
                </c:pt>
                <c:pt idx="28">
                  <c:v>-6.1338062741956421</c:v>
                </c:pt>
                <c:pt idx="29">
                  <c:v>-6.2347176722120237</c:v>
                </c:pt>
                <c:pt idx="30">
                  <c:v>-6.3286936266974623</c:v>
                </c:pt>
                <c:pt idx="31">
                  <c:v>-6.4160047362760011</c:v>
                </c:pt>
                <c:pt idx="32">
                  <c:v>-6.4969124058631644</c:v>
                </c:pt>
                <c:pt idx="33">
                  <c:v>-6.5716691381303027</c:v>
                </c:pt>
                <c:pt idx="34">
                  <c:v>-6.6405188161746809</c:v>
                </c:pt>
                <c:pt idx="35">
                  <c:v>-6.7036969776501243</c:v>
                </c:pt>
                <c:pt idx="36">
                  <c:v>-6.7614310806058286</c:v>
                </c:pt>
                <c:pt idx="37">
                  <c:v>-6.8139407612741083</c:v>
                </c:pt>
                <c:pt idx="38">
                  <c:v>-6.861438084040989</c:v>
                </c:pt>
                <c:pt idx="39">
                  <c:v>-6.9041277838271142</c:v>
                </c:pt>
                <c:pt idx="40">
                  <c:v>-6.942207501099932</c:v>
                </c:pt>
                <c:pt idx="41">
                  <c:v>-6.9758680097320163</c:v>
                </c:pt>
                <c:pt idx="42">
                  <c:v>-7.0052934379142346</c:v>
                </c:pt>
                <c:pt idx="43">
                  <c:v>-7.0306614823267237</c:v>
                </c:pt>
                <c:pt idx="44">
                  <c:v>-7.0521436157647877</c:v>
                </c:pt>
                <c:pt idx="45">
                  <c:v>-7.0699052884113431</c:v>
                </c:pt>
                <c:pt idx="46">
                  <c:v>-7.0841061229421438</c:v>
                </c:pt>
                <c:pt idx="47">
                  <c:v>-7.0949001036446893</c:v>
                </c:pt>
                <c:pt idx="48">
                  <c:v>-7.1024357597266699</c:v>
                </c:pt>
                <c:pt idx="49">
                  <c:v>-7.1068563429848002</c:v>
                </c:pt>
                <c:pt idx="50">
                  <c:v>-7.1082999999999998</c:v>
                </c:pt>
                <c:pt idx="51">
                  <c:v>-7.1068999390203214</c:v>
                </c:pt>
                <c:pt idx="52">
                  <c:v>-7.1027845916882431</c:v>
                </c:pt>
                <c:pt idx="53">
                  <c:v>-7.0960777697646771</c:v>
                </c:pt>
                <c:pt idx="54">
                  <c:v>-7.0868988169975902</c:v>
                </c:pt>
                <c:pt idx="55">
                  <c:v>-7.0753627562789987</c:v>
                </c:pt>
                <c:pt idx="56">
                  <c:v>-7.0615804322299374</c:v>
                </c:pt>
                <c:pt idx="57">
                  <c:v>-7.0456586493491162</c:v>
                </c:pt>
                <c:pt idx="58">
                  <c:v>-7.0277003058569729</c:v>
                </c:pt>
                <c:pt idx="59">
                  <c:v>-7.0078045233632213</c:v>
                </c:pt>
                <c:pt idx="60">
                  <c:v>-6.9860667724821699</c:v>
                </c:pt>
                <c:pt idx="61">
                  <c:v>-6.9625789945166776</c:v>
                </c:pt>
                <c:pt idx="62">
                  <c:v>-6.9374297193280521</c:v>
                </c:pt>
                <c:pt idx="63">
                  <c:v>-6.9107041795058555</c:v>
                </c:pt>
                <c:pt idx="64">
                  <c:v>-6.882484420948332</c:v>
                </c:pt>
                <c:pt idx="65">
                  <c:v>-6.8528494099609674</c:v>
                </c:pt>
                <c:pt idx="66">
                  <c:v>-6.8218751369776136</c:v>
                </c:pt>
                <c:pt idx="67">
                  <c:v>-6.7896347170055789</c:v>
                </c:pt>
                <c:pt idx="68">
                  <c:v>-6.7561984868931981</c:v>
                </c:pt>
                <c:pt idx="69">
                  <c:v>-6.7216340995155264</c:v>
                </c:pt>
                <c:pt idx="70">
                  <c:v>-6.6860066149710375</c:v>
                </c:pt>
                <c:pt idx="71">
                  <c:v>-6.6493785888795509</c:v>
                </c:pt>
                <c:pt idx="72">
                  <c:v>-6.611810157868967</c:v>
                </c:pt>
                <c:pt idx="73">
                  <c:v>-6.5733591223358596</c:v>
                </c:pt>
                <c:pt idx="74">
                  <c:v>-6.5340810265625384</c:v>
                </c:pt>
                <c:pt idx="75">
                  <c:v>-6.4940292362707481</c:v>
                </c:pt>
                <c:pt idx="76">
                  <c:v>-6.4532550136898701</c:v>
                </c:pt>
                <c:pt idx="77">
                  <c:v>-6.4118075902152265</c:v>
                </c:pt>
                <c:pt idx="78">
                  <c:v>-6.3697342367298884</c:v>
                </c:pt>
                <c:pt idx="79">
                  <c:v>-6.3270803316612065</c:v>
                </c:pt>
                <c:pt idx="80">
                  <c:v>-6.2838894268412711</c:v>
                </c:pt>
                <c:pt idx="81">
                  <c:v>-6.2402033112384547</c:v>
                </c:pt>
                <c:pt idx="82">
                  <c:v>-6.1960620726251774</c:v>
                </c:pt>
                <c:pt idx="83">
                  <c:v>-6.1515041572452338</c:v>
                </c:pt>
                <c:pt idx="84">
                  <c:v>-6.1065664275420719</c:v>
                </c:pt>
                <c:pt idx="85">
                  <c:v>-6.0612842180076241</c:v>
                </c:pt>
                <c:pt idx="86">
                  <c:v>-6.0156913892096116</c:v>
                </c:pt>
                <c:pt idx="87">
                  <c:v>-5.9698203800534344</c:v>
                </c:pt>
                <c:pt idx="88">
                  <c:v>-5.9237022583331953</c:v>
                </c:pt>
                <c:pt idx="89">
                  <c:v>-5.8773667696247278</c:v>
                </c:pt>
                <c:pt idx="90">
                  <c:v>-5.8308423845720085</c:v>
                </c:pt>
                <c:pt idx="91">
                  <c:v>-5.7841563446167408</c:v>
                </c:pt>
                <c:pt idx="92">
                  <c:v>-5.7373347062194906</c:v>
                </c:pt>
                <c:pt idx="93">
                  <c:v>-5.6904023836192659</c:v>
                </c:pt>
                <c:pt idx="94">
                  <c:v>-5.6433831901770928</c:v>
                </c:pt>
                <c:pt idx="95">
                  <c:v>-5.5962998783477351</c:v>
                </c:pt>
                <c:pt idx="96">
                  <c:v>-5.5491741783224402</c:v>
                </c:pt>
                <c:pt idx="97">
                  <c:v>-5.5020268353842905</c:v>
                </c:pt>
                <c:pt idx="98">
                  <c:v>-5.4548776460164881</c:v>
                </c:pt>
                <c:pt idx="99">
                  <c:v>-5.4077454928027544</c:v>
                </c:pt>
                <c:pt idx="100">
                  <c:v>-5.3606483781577747</c:v>
                </c:pt>
                <c:pt idx="101">
                  <c:v>-5.3136034569245449</c:v>
                </c:pt>
                <c:pt idx="102">
                  <c:v>-5.2666270678743619</c:v>
                </c:pt>
                <c:pt idx="103">
                  <c:v>-5.2197347641440919</c:v>
                </c:pt>
                <c:pt idx="104">
                  <c:v>-5.1729413426443758</c:v>
                </c:pt>
                <c:pt idx="105">
                  <c:v>-5.1262608724713399</c:v>
                </c:pt>
                <c:pt idx="106">
                  <c:v>-5.0797067223534658</c:v>
                </c:pt>
                <c:pt idx="107">
                  <c:v>-5.033291587164304</c:v>
                </c:pt>
                <c:pt idx="108">
                  <c:v>-4.9870275135307436</c:v>
                </c:pt>
                <c:pt idx="109">
                  <c:v>-4.9409259245657209</c:v>
                </c:pt>
                <c:pt idx="110">
                  <c:v>-4.8949976437533369</c:v>
                </c:pt>
                <c:pt idx="111">
                  <c:v>-4.8492529180134953</c:v>
                </c:pt>
                <c:pt idx="112">
                  <c:v>-4.803701439972401</c:v>
                </c:pt>
                <c:pt idx="113">
                  <c:v>-4.7583523694643786</c:v>
                </c:pt>
                <c:pt idx="114">
                  <c:v>-4.713214354289792</c:v>
                </c:pt>
                <c:pt idx="115">
                  <c:v>-4.6682955502530037</c:v>
                </c:pt>
                <c:pt idx="116">
                  <c:v>-4.6236036405036405</c:v>
                </c:pt>
                <c:pt idx="117">
                  <c:v>-4.5791458542036922</c:v>
                </c:pt>
                <c:pt idx="118">
                  <c:v>-4.5349289845422911</c:v>
                </c:pt>
                <c:pt idx="119">
                  <c:v>-4.4909594061193463</c:v>
                </c:pt>
                <c:pt idx="120">
                  <c:v>-4.4472430917185761</c:v>
                </c:pt>
                <c:pt idx="121">
                  <c:v>-4.4037856284897989</c:v>
                </c:pt>
                <c:pt idx="122">
                  <c:v>-4.3605922335598049</c:v>
                </c:pt>
                <c:pt idx="123">
                  <c:v>-4.3176677690904786</c:v>
                </c:pt>
                <c:pt idx="124">
                  <c:v>-4.2750167568022857</c:v>
                </c:pt>
                <c:pt idx="125">
                  <c:v>-4.2326433919806838</c:v>
                </c:pt>
                <c:pt idx="126">
                  <c:v>-4.1905515569824567</c:v>
                </c:pt>
                <c:pt idx="127">
                  <c:v>-4.1487448342584701</c:v>
                </c:pt>
                <c:pt idx="128">
                  <c:v>-4.107226518908802</c:v>
                </c:pt>
                <c:pt idx="129">
                  <c:v>-4.0659996307857407</c:v>
                </c:pt>
                <c:pt idx="130">
                  <c:v>-4.0250669261596199</c:v>
                </c:pt>
                <c:pt idx="131">
                  <c:v>-3.9844309089620422</c:v>
                </c:pt>
                <c:pt idx="132">
                  <c:v>-3.9440938416205382</c:v>
                </c:pt>
                <c:pt idx="133">
                  <c:v>-3.9040577554983087</c:v>
                </c:pt>
                <c:pt idx="134">
                  <c:v>-3.8643244609522389</c:v>
                </c:pt>
                <c:pt idx="135">
                  <c:v>-3.8248955570220025</c:v>
                </c:pt>
                <c:pt idx="136">
                  <c:v>-3.7857724407625901</c:v>
                </c:pt>
                <c:pt idx="137">
                  <c:v>-3.7469563162323274</c:v>
                </c:pt>
                <c:pt idx="138">
                  <c:v>-3.7084482031479391</c:v>
                </c:pt>
                <c:pt idx="139">
                  <c:v>-3.6702489452179519</c:v>
                </c:pt>
                <c:pt idx="140">
                  <c:v>-3.6323592181653148</c:v>
                </c:pt>
                <c:pt idx="141">
                  <c:v>-3.5947795374497895</c:v>
                </c:pt>
                <c:pt idx="142">
                  <c:v>-3.5575102657003272</c:v>
                </c:pt>
                <c:pt idx="143">
                  <c:v>-3.5205516198673235</c:v>
                </c:pt>
                <c:pt idx="144">
                  <c:v>-3.4839036781043227</c:v>
                </c:pt>
                <c:pt idx="145">
                  <c:v>-3.447566386388448</c:v>
                </c:pt>
                <c:pt idx="146">
                  <c:v>-3.4115395648885265</c:v>
                </c:pt>
                <c:pt idx="147">
                  <c:v>-3.3758229140895901</c:v>
                </c:pt>
                <c:pt idx="148">
                  <c:v>-3.3404160206821736</c:v>
                </c:pt>
                <c:pt idx="149">
                  <c:v>-3.3053183632245329</c:v>
                </c:pt>
                <c:pt idx="150">
                  <c:v>-3.2705293175856638</c:v>
                </c:pt>
                <c:pt idx="151">
                  <c:v>-3.2360481621767496</c:v>
                </c:pt>
                <c:pt idx="152">
                  <c:v>-3.2018740829783985</c:v>
                </c:pt>
                <c:pt idx="153">
                  <c:v>-3.1680061783708151</c:v>
                </c:pt>
                <c:pt idx="154">
                  <c:v>-3.1344434637738114</c:v>
                </c:pt>
                <c:pt idx="155">
                  <c:v>-3.1011848761033378</c:v>
                </c:pt>
                <c:pt idx="156">
                  <c:v>-3.0682292780509828</c:v>
                </c:pt>
                <c:pt idx="157">
                  <c:v>-3.0355754621927207</c:v>
                </c:pt>
                <c:pt idx="158">
                  <c:v>-3.0032221549329234</c:v>
                </c:pt>
                <c:pt idx="159">
                  <c:v>-2.971168020289511</c:v>
                </c:pt>
                <c:pt idx="160">
                  <c:v>-2.9394116635258798</c:v>
                </c:pt>
                <c:pt idx="161">
                  <c:v>-2.9079516346350953</c:v>
                </c:pt>
                <c:pt idx="162">
                  <c:v>-2.8767864316816278</c:v>
                </c:pt>
                <c:pt idx="163">
                  <c:v>-2.8459145040057505</c:v>
                </c:pt>
                <c:pt idx="164">
                  <c:v>-2.8153342552955558</c:v>
                </c:pt>
                <c:pt idx="165">
                  <c:v>-2.7850440465313575</c:v>
                </c:pt>
                <c:pt idx="166">
                  <c:v>-2.7550421988071196</c:v>
                </c:pt>
                <c:pt idx="167">
                  <c:v>-2.7253269960333641</c:v>
                </c:pt>
                <c:pt idx="168">
                  <c:v>-2.6958966875258965</c:v>
                </c:pt>
                <c:pt idx="169">
                  <c:v>-2.6667494904845097</c:v>
                </c:pt>
                <c:pt idx="170">
                  <c:v>-2.6378835923657178</c:v>
                </c:pt>
                <c:pt idx="171">
                  <c:v>-2.6092971531534048</c:v>
                </c:pt>
                <c:pt idx="172">
                  <c:v>-2.5809883075311708</c:v>
                </c:pt>
                <c:pt idx="173">
                  <c:v>-2.5529551669600137</c:v>
                </c:pt>
                <c:pt idx="174">
                  <c:v>-2.5251958216648629</c:v>
                </c:pt>
                <c:pt idx="175">
                  <c:v>-2.4977083425333664</c:v>
                </c:pt>
                <c:pt idx="176">
                  <c:v>-2.4704907829302201</c:v>
                </c:pt>
                <c:pt idx="177">
                  <c:v>-2.4435411804302065</c:v>
                </c:pt>
                <c:pt idx="178">
                  <c:v>-2.4168575584730072</c:v>
                </c:pt>
                <c:pt idx="179">
                  <c:v>-2.3904379279427554</c:v>
                </c:pt>
                <c:pt idx="180">
                  <c:v>-2.3642802886751766</c:v>
                </c:pt>
                <c:pt idx="181">
                  <c:v>-2.338382630895083</c:v>
                </c:pt>
                <c:pt idx="182">
                  <c:v>-2.3127429365868881</c:v>
                </c:pt>
                <c:pt idx="183">
                  <c:v>-2.2873591808007121</c:v>
                </c:pt>
                <c:pt idx="184">
                  <c:v>-2.2622293328965499</c:v>
                </c:pt>
                <c:pt idx="185">
                  <c:v>-2.2373513577289259</c:v>
                </c:pt>
                <c:pt idx="186">
                  <c:v>-2.2127232167743203</c:v>
                </c:pt>
                <c:pt idx="187">
                  <c:v>-2.1883428692036171</c:v>
                </c:pt>
                <c:pt idx="188">
                  <c:v>-2.1642082729017242</c:v>
                </c:pt>
                <c:pt idx="189">
                  <c:v>-2.140317385436441</c:v>
                </c:pt>
                <c:pt idx="190">
                  <c:v>-2.1166681649785879</c:v>
                </c:pt>
                <c:pt idx="191">
                  <c:v>-2.0932585711753231</c:v>
                </c:pt>
                <c:pt idx="192">
                  <c:v>-2.0700865659785195</c:v>
                </c:pt>
                <c:pt idx="193">
                  <c:v>-2.0471501144299986</c:v>
                </c:pt>
                <c:pt idx="194">
                  <c:v>-2.0244471854053647</c:v>
                </c:pt>
                <c:pt idx="195">
                  <c:v>-2.0019757523180997</c:v>
                </c:pt>
                <c:pt idx="196">
                  <c:v>-1.9797337937855488</c:v>
                </c:pt>
                <c:pt idx="197">
                  <c:v>-1.9577192942583441</c:v>
                </c:pt>
                <c:pt idx="198">
                  <c:v>-1.9359302446147668</c:v>
                </c:pt>
                <c:pt idx="199">
                  <c:v>-1.9143646427214991</c:v>
                </c:pt>
                <c:pt idx="200">
                  <c:v>-1.8930204939621504</c:v>
                </c:pt>
                <c:pt idx="201">
                  <c:v>-1.8718958117349154</c:v>
                </c:pt>
                <c:pt idx="202">
                  <c:v>-1.8509886179206405</c:v>
                </c:pt>
                <c:pt idx="203">
                  <c:v>-1.83029694332256</c:v>
                </c:pt>
                <c:pt idx="204">
                  <c:v>-1.8098188280788958</c:v>
                </c:pt>
                <c:pt idx="205">
                  <c:v>-1.7895523220494767</c:v>
                </c:pt>
                <c:pt idx="206">
                  <c:v>-1.7694954851774956</c:v>
                </c:pt>
                <c:pt idx="207">
                  <c:v>-1.7496463878274748</c:v>
                </c:pt>
                <c:pt idx="208">
                  <c:v>-1.7300031111004697</c:v>
                </c:pt>
                <c:pt idx="209">
                  <c:v>-1.7105637471275126</c:v>
                </c:pt>
                <c:pt idx="210">
                  <c:v>-1.6913263993422436</c:v>
                </c:pt>
                <c:pt idx="211">
                  <c:v>-1.6722891827336575</c:v>
                </c:pt>
                <c:pt idx="212">
                  <c:v>-1.6534502240798501</c:v>
                </c:pt>
                <c:pt idx="213">
                  <c:v>-1.6348076621636165</c:v>
                </c:pt>
                <c:pt idx="214">
                  <c:v>-1.6163596479707181</c:v>
                </c:pt>
                <c:pt idx="215">
                  <c:v>-1.5981043448716186</c:v>
                </c:pt>
                <c:pt idx="216">
                  <c:v>-1.5800399287874303</c:v>
                </c:pt>
                <c:pt idx="217">
                  <c:v>-1.5621645883408184</c:v>
                </c:pt>
                <c:pt idx="218">
                  <c:v>-1.5444765249925503</c:v>
                </c:pt>
                <c:pt idx="219">
                  <c:v>-1.5269739531643722</c:v>
                </c:pt>
                <c:pt idx="220">
                  <c:v>-1.5096551003488572</c:v>
                </c:pt>
                <c:pt idx="221">
                  <c:v>-1.4925182072068499</c:v>
                </c:pt>
                <c:pt idx="222">
                  <c:v>-1.4755615276531031</c:v>
                </c:pt>
                <c:pt idx="223">
                  <c:v>-1.4587833289306842</c:v>
                </c:pt>
                <c:pt idx="224">
                  <c:v>-1.4421818916746978</c:v>
                </c:pt>
                <c:pt idx="225">
                  <c:v>-1.425755509965861</c:v>
                </c:pt>
                <c:pt idx="226">
                  <c:v>-1.4095024913744356</c:v>
                </c:pt>
                <c:pt idx="227">
                  <c:v>-1.3934211569950052</c:v>
                </c:pt>
                <c:pt idx="228">
                  <c:v>-1.3775098414725677</c:v>
                </c:pt>
                <c:pt idx="229">
                  <c:v>-1.3617668930203906</c:v>
                </c:pt>
                <c:pt idx="230">
                  <c:v>-1.3461906734300662</c:v>
                </c:pt>
                <c:pt idx="231">
                  <c:v>-1.3307795580741673</c:v>
                </c:pt>
                <c:pt idx="232">
                  <c:v>-1.3155319359019146</c:v>
                </c:pt>
                <c:pt idx="233">
                  <c:v>-1.3004462094282261</c:v>
                </c:pt>
                <c:pt idx="234">
                  <c:v>-1.2855207947165177</c:v>
                </c:pt>
                <c:pt idx="235">
                  <c:v>-1.2707541213555991</c:v>
                </c:pt>
                <c:pt idx="236">
                  <c:v>-1.2561446324310046</c:v>
                </c:pt>
                <c:pt idx="237">
                  <c:v>-1.2416907844910769</c:v>
                </c:pt>
                <c:pt idx="238">
                  <c:v>-1.2273910475081087</c:v>
                </c:pt>
                <c:pt idx="239">
                  <c:v>-1.2132439048348365</c:v>
                </c:pt>
                <c:pt idx="240">
                  <c:v>-1.1992478531565707</c:v>
                </c:pt>
                <c:pt idx="241">
                  <c:v>-1.1854014024392239</c:v>
                </c:pt>
                <c:pt idx="242">
                  <c:v>-1.1717030758735014</c:v>
                </c:pt>
                <c:pt idx="243">
                  <c:v>-1.1581514098154946</c:v>
                </c:pt>
                <c:pt idx="244">
                  <c:v>-1.1447449537239132</c:v>
                </c:pt>
                <c:pt idx="245">
                  <c:v>-1.1314822700941813</c:v>
                </c:pt>
                <c:pt idx="246">
                  <c:v>-1.118361934389613</c:v>
                </c:pt>
                <c:pt idx="247">
                  <c:v>-1.1053825349698689</c:v>
                </c:pt>
                <c:pt idx="248">
                  <c:v>-1.092542673016889</c:v>
                </c:pt>
                <c:pt idx="249">
                  <c:v>-1.0798409624584924</c:v>
                </c:pt>
                <c:pt idx="250">
                  <c:v>-1.067276029889817</c:v>
                </c:pt>
                <c:pt idx="251">
                  <c:v>-1.0548465144927728</c:v>
                </c:pt>
                <c:pt idx="252">
                  <c:v>-1.0425510679536627</c:v>
                </c:pt>
                <c:pt idx="253">
                  <c:v>-1.0303883543791388</c:v>
                </c:pt>
                <c:pt idx="254">
                  <c:v>-1.0183570502106229</c:v>
                </c:pt>
                <c:pt idx="255">
                  <c:v>-1.0064558441373459</c:v>
                </c:pt>
                <c:pt idx="256">
                  <c:v>-0.99468343700812989</c:v>
                </c:pt>
                <c:pt idx="257">
                  <c:v>-0.98303854174204608</c:v>
                </c:pt>
                <c:pt idx="258">
                  <c:v>-0.97151988323805594</c:v>
                </c:pt>
                <c:pt idx="259">
                  <c:v>-0.96012619828376522</c:v>
                </c:pt>
                <c:pt idx="260">
                  <c:v>-0.9488562354634148</c:v>
                </c:pt>
                <c:pt idx="261">
                  <c:v>-0.93770875506510754</c:v>
                </c:pt>
                <c:pt idx="262">
                  <c:v>-0.92668252898756531</c:v>
                </c:pt>
                <c:pt idx="263">
                  <c:v>-0.91577634064629976</c:v>
                </c:pt>
                <c:pt idx="264">
                  <c:v>-0.90498898487944146</c:v>
                </c:pt>
                <c:pt idx="265">
                  <c:v>-0.8943192678531654</c:v>
                </c:pt>
                <c:pt idx="266">
                  <c:v>-0.88376600696697183</c:v>
                </c:pt>
                <c:pt idx="267">
                  <c:v>-0.87332803075872079</c:v>
                </c:pt>
                <c:pt idx="268">
                  <c:v>-0.86300417880961489</c:v>
                </c:pt>
                <c:pt idx="269">
                  <c:v>-0.85279330164908151</c:v>
                </c:pt>
                <c:pt idx="270">
                  <c:v>-0.84269426065977049</c:v>
                </c:pt>
                <c:pt idx="271">
                  <c:v>-0.83270592798256649</c:v>
                </c:pt>
                <c:pt idx="272">
                  <c:v>-0.82282718642179531</c:v>
                </c:pt>
                <c:pt idx="273">
                  <c:v>-0.81305692935055252</c:v>
                </c:pt>
                <c:pt idx="274">
                  <c:v>-0.80339406061636298</c:v>
                </c:pt>
                <c:pt idx="275">
                  <c:v>-0.79383749444705909</c:v>
                </c:pt>
                <c:pt idx="276">
                  <c:v>-0.78438615535703848</c:v>
                </c:pt>
                <c:pt idx="277">
                  <c:v>-0.77503897805382349</c:v>
                </c:pt>
                <c:pt idx="278">
                  <c:v>-0.76579490734511912</c:v>
                </c:pt>
                <c:pt idx="279">
                  <c:v>-0.75665289804623737</c:v>
                </c:pt>
                <c:pt idx="280">
                  <c:v>-0.74761191488805778</c:v>
                </c:pt>
                <c:pt idx="281">
                  <c:v>-0.73867093242541237</c:v>
                </c:pt>
                <c:pt idx="282">
                  <c:v>-0.72982893494609868</c:v>
                </c:pt>
                <c:pt idx="283">
                  <c:v>-0.72108491638040062</c:v>
                </c:pt>
                <c:pt idx="284">
                  <c:v>-0.71243788021117593</c:v>
                </c:pt>
                <c:pt idx="285">
                  <c:v>-0.70388683938459706</c:v>
                </c:pt>
                <c:pt idx="286">
                  <c:v>-0.69543081622146408</c:v>
                </c:pt>
                <c:pt idx="287">
                  <c:v>-0.68706884232923471</c:v>
                </c:pt>
                <c:pt idx="288">
                  <c:v>-0.67879995851462605</c:v>
                </c:pt>
                <c:pt idx="289">
                  <c:v>-0.67062321469696429</c:v>
                </c:pt>
                <c:pt idx="290">
                  <c:v>-0.66253766982217266</c:v>
                </c:pt>
                <c:pt idx="291">
                  <c:v>-0.65454239177752438</c:v>
                </c:pt>
                <c:pt idx="292">
                  <c:v>-0.64663645730703434</c:v>
                </c:pt>
                <c:pt idx="293">
                  <c:v>-0.63881895192763227</c:v>
                </c:pt>
                <c:pt idx="294">
                  <c:v>-0.63108896984602614</c:v>
                </c:pt>
                <c:pt idx="295">
                  <c:v>-0.62344561387636155</c:v>
                </c:pt>
                <c:pt idx="296">
                  <c:v>-0.61588799535855598</c:v>
                </c:pt>
                <c:pt idx="297">
                  <c:v>-0.60841523407744047</c:v>
                </c:pt>
                <c:pt idx="298">
                  <c:v>-0.60102645818261713</c:v>
                </c:pt>
                <c:pt idx="299">
                  <c:v>-0.59372080410912964</c:v>
                </c:pt>
                <c:pt idx="300">
                  <c:v>-0.58649741649882881</c:v>
                </c:pt>
                <c:pt idx="301">
                  <c:v>-0.57935544812255468</c:v>
                </c:pt>
                <c:pt idx="302">
                  <c:v>-0.57229405980304437</c:v>
                </c:pt>
                <c:pt idx="303">
                  <c:v>-0.5653124203386618</c:v>
                </c:pt>
                <c:pt idx="304">
                  <c:v>-0.55840970642782106</c:v>
                </c:pt>
                <c:pt idx="305">
                  <c:v>-0.55158510259423044</c:v>
                </c:pt>
                <c:pt idx="306">
                  <c:v>-0.54483780111285851</c:v>
                </c:pt>
                <c:pt idx="307">
                  <c:v>-0.53816700193671585</c:v>
                </c:pt>
                <c:pt idx="308">
                  <c:v>-0.5315719126243269</c:v>
                </c:pt>
                <c:pt idx="309">
                  <c:v>-0.52505174826800516</c:v>
                </c:pt>
                <c:pt idx="310">
                  <c:v>-0.5186057314228657</c:v>
                </c:pt>
                <c:pt idx="311">
                  <c:v>-0.51223309203658185</c:v>
                </c:pt>
                <c:pt idx="312">
                  <c:v>-0.50593306737989052</c:v>
                </c:pt>
                <c:pt idx="313">
                  <c:v>-0.49970490197783302</c:v>
                </c:pt>
                <c:pt idx="314">
                  <c:v>-0.49354784754173026</c:v>
                </c:pt>
                <c:pt idx="315">
                  <c:v>-0.48746116290188757</c:v>
                </c:pt>
                <c:pt idx="316">
                  <c:v>-0.48144411394101844</c:v>
                </c:pt>
                <c:pt idx="317">
                  <c:v>-0.47549597352838963</c:v>
                </c:pt>
                <c:pt idx="318">
                  <c:v>-0.46961602145467113</c:v>
                </c:pt>
                <c:pt idx="319">
                  <c:v>-0.46380354436749605</c:v>
                </c:pt>
                <c:pt idx="320">
                  <c:v>-0.45805783570771136</c:v>
                </c:pt>
                <c:pt idx="321">
                  <c:v>-0.45237819564632592</c:v>
                </c:pt>
                <c:pt idx="322">
                  <c:v>-0.4467639310221358</c:v>
                </c:pt>
                <c:pt idx="323">
                  <c:v>-0.44121435528003167</c:v>
                </c:pt>
                <c:pt idx="324">
                  <c:v>-0.43572878840997026</c:v>
                </c:pt>
                <c:pt idx="325">
                  <c:v>-0.43030655688661268</c:v>
                </c:pt>
                <c:pt idx="326">
                  <c:v>-0.42494699360961291</c:v>
                </c:pt>
                <c:pt idx="327">
                  <c:v>-0.41964943784455627</c:v>
                </c:pt>
                <c:pt idx="328">
                  <c:v>-0.41441323516453532</c:v>
                </c:pt>
                <c:pt idx="329">
                  <c:v>-0.40923773739235875</c:v>
                </c:pt>
                <c:pt idx="330">
                  <c:v>-0.40412230254338255</c:v>
                </c:pt>
                <c:pt idx="331">
                  <c:v>-0.3990662947689595</c:v>
                </c:pt>
                <c:pt idx="332">
                  <c:v>-0.39406908430049409</c:v>
                </c:pt>
                <c:pt idx="333">
                  <c:v>-0.3891300473941019</c:v>
                </c:pt>
                <c:pt idx="334">
                  <c:v>-0.3842485662758568</c:v>
                </c:pt>
                <c:pt idx="335">
                  <c:v>-0.37942402908762818</c:v>
                </c:pt>
                <c:pt idx="336">
                  <c:v>-0.37465582983349066</c:v>
                </c:pt>
                <c:pt idx="337">
                  <c:v>-0.36994336832670732</c:v>
                </c:pt>
                <c:pt idx="338">
                  <c:v>-0.36528605013727022</c:v>
                </c:pt>
                <c:pt idx="339">
                  <c:v>-0.36068328653999826</c:v>
                </c:pt>
                <c:pt idx="340">
                  <c:v>-0.35613449446317991</c:v>
                </c:pt>
                <c:pt idx="341">
                  <c:v>-0.35163909643775265</c:v>
                </c:pt>
                <c:pt idx="342">
                  <c:v>-0.347196520547017</c:v>
                </c:pt>
                <c:pt idx="343">
                  <c:v>-0.34280620037686926</c:v>
                </c:pt>
                <c:pt idx="344">
                  <c:v>-0.33846757496655461</c:v>
                </c:pt>
                <c:pt idx="345">
                  <c:v>-0.33418008875992466</c:v>
                </c:pt>
                <c:pt idx="346">
                  <c:v>-0.32994319155719859</c:v>
                </c:pt>
                <c:pt idx="347">
                  <c:v>-0.32575633846721636</c:v>
                </c:pt>
                <c:pt idx="348">
                  <c:v>-0.32161898986018017</c:v>
                </c:pt>
                <c:pt idx="349">
                  <c:v>-0.31753061132087268</c:v>
                </c:pt>
                <c:pt idx="350">
                  <c:v>-0.31349067360235033</c:v>
                </c:pt>
                <c:pt idx="351">
                  <c:v>-0.30949865258009962</c:v>
                </c:pt>
                <c:pt idx="352">
                  <c:v>-0.30555402920665331</c:v>
                </c:pt>
                <c:pt idx="353">
                  <c:v>-0.3016562894666569</c:v>
                </c:pt>
                <c:pt idx="354">
                  <c:v>-0.29780492433238209</c:v>
                </c:pt>
                <c:pt idx="355">
                  <c:v>-0.29399942971967519</c:v>
                </c:pt>
                <c:pt idx="356">
                  <c:v>-0.29023930644434115</c:v>
                </c:pt>
                <c:pt idx="357">
                  <c:v>-0.2865240601789491</c:v>
                </c:pt>
                <c:pt idx="358">
                  <c:v>-0.28285320141006032</c:v>
                </c:pt>
                <c:pt idx="359">
                  <c:v>-0.27922624539586532</c:v>
                </c:pt>
                <c:pt idx="360">
                  <c:v>-0.27564271212423125</c:v>
                </c:pt>
                <c:pt idx="361">
                  <c:v>-0.27210212627114599</c:v>
                </c:pt>
                <c:pt idx="362">
                  <c:v>-0.26860401715956073</c:v>
                </c:pt>
                <c:pt idx="363">
                  <c:v>-0.26514791871861731</c:v>
                </c:pt>
                <c:pt idx="364">
                  <c:v>-0.26173336944326142</c:v>
                </c:pt>
                <c:pt idx="365">
                  <c:v>-0.25835991235423195</c:v>
                </c:pt>
                <c:pt idx="366">
                  <c:v>-0.2550270949584218</c:v>
                </c:pt>
                <c:pt idx="367">
                  <c:v>-0.25173446920960585</c:v>
                </c:pt>
                <c:pt idx="368">
                  <c:v>-0.24848159146952842</c:v>
                </c:pt>
                <c:pt idx="369">
                  <c:v>-0.24526802246934828</c:v>
                </c:pt>
                <c:pt idx="370">
                  <c:v>-0.24209332727143243</c:v>
                </c:pt>
                <c:pt idx="371">
                  <c:v>-0.23895707523149623</c:v>
                </c:pt>
                <c:pt idx="372">
                  <c:v>-0.23585883996108337</c:v>
                </c:pt>
                <c:pt idx="373">
                  <c:v>-0.23279819929038262</c:v>
                </c:pt>
                <c:pt idx="374">
                  <c:v>-0.22977473523137315</c:v>
                </c:pt>
                <c:pt idx="375">
                  <c:v>-0.22678803394129893</c:v>
                </c:pt>
                <c:pt idx="376">
                  <c:v>-0.22383768568646126</c:v>
                </c:pt>
                <c:pt idx="377">
                  <c:v>-0.22092328480633192</c:v>
                </c:pt>
                <c:pt idx="378">
                  <c:v>-0.21804442967797524</c:v>
                </c:pt>
                <c:pt idx="379">
                  <c:v>-0.215200722680782</c:v>
                </c:pt>
                <c:pt idx="380">
                  <c:v>-0.21239177016150432</c:v>
                </c:pt>
                <c:pt idx="381">
                  <c:v>-0.20961718239959284</c:v>
                </c:pt>
                <c:pt idx="382">
                  <c:v>-0.20687657357282793</c:v>
                </c:pt>
                <c:pt idx="383">
                  <c:v>-0.20416956172324469</c:v>
                </c:pt>
                <c:pt idx="384">
                  <c:v>-0.20149576872334357</c:v>
                </c:pt>
                <c:pt idx="385">
                  <c:v>-0.19885482024258788</c:v>
                </c:pt>
                <c:pt idx="386">
                  <c:v>-0.19624634571417959</c:v>
                </c:pt>
                <c:pt idx="387">
                  <c:v>-0.19366997830211352</c:v>
                </c:pt>
                <c:pt idx="388">
                  <c:v>-0.19112535486850363</c:v>
                </c:pt>
                <c:pt idx="389">
                  <c:v>-0.18861211594118005</c:v>
                </c:pt>
                <c:pt idx="390">
                  <c:v>-0.18612990568155258</c:v>
                </c:pt>
                <c:pt idx="391">
                  <c:v>-0.18367837185273606</c:v>
                </c:pt>
                <c:pt idx="392">
                  <c:v>-0.18125716578793777</c:v>
                </c:pt>
                <c:pt idx="393">
                  <c:v>-0.17886594235909883</c:v>
                </c:pt>
                <c:pt idx="394">
                  <c:v>-0.17650435994579183</c:v>
                </c:pt>
                <c:pt idx="395">
                  <c:v>-0.17417208040436682</c:v>
                </c:pt>
                <c:pt idx="396">
                  <c:v>-0.17186876903734677</c:v>
                </c:pt>
                <c:pt idx="397">
                  <c:v>-0.16959409456306557</c:v>
                </c:pt>
                <c:pt idx="398">
                  <c:v>-0.16734772908555035</c:v>
                </c:pt>
                <c:pt idx="399">
                  <c:v>-0.1651293480646405</c:v>
                </c:pt>
                <c:pt idx="400">
                  <c:v>-0.16293863028634503</c:v>
                </c:pt>
                <c:pt idx="401">
                  <c:v>-0.16077525783343202</c:v>
                </c:pt>
                <c:pt idx="402">
                  <c:v>-0.15863891605625058</c:v>
                </c:pt>
                <c:pt idx="403">
                  <c:v>-0.15652929354378031</c:v>
                </c:pt>
                <c:pt idx="404">
                  <c:v>-0.15444608209490795</c:v>
                </c:pt>
                <c:pt idx="405">
                  <c:v>-0.15238897668992676</c:v>
                </c:pt>
                <c:pt idx="406">
                  <c:v>-0.15035767546225826</c:v>
                </c:pt>
                <c:pt idx="407">
                  <c:v>-0.1483518796703921</c:v>
                </c:pt>
                <c:pt idx="408">
                  <c:v>-0.14637129367004378</c:v>
                </c:pt>
                <c:pt idx="409">
                  <c:v>-0.14441562488652607</c:v>
                </c:pt>
                <c:pt idx="410">
                  <c:v>-0.14248458378733403</c:v>
                </c:pt>
                <c:pt idx="411">
                  <c:v>-0.14057788385493888</c:v>
                </c:pt>
                <c:pt idx="412">
                  <c:v>-0.13869524155979226</c:v>
                </c:pt>
                <c:pt idx="413">
                  <c:v>-0.13683637633353496</c:v>
                </c:pt>
                <c:pt idx="414">
                  <c:v>-0.13500101054241115</c:v>
                </c:pt>
                <c:pt idx="415">
                  <c:v>-0.13318886946088518</c:v>
                </c:pt>
                <c:pt idx="416">
                  <c:v>-0.13139968124545806</c:v>
                </c:pt>
                <c:pt idx="417">
                  <c:v>-0.12963317690868409</c:v>
                </c:pt>
                <c:pt idx="418">
                  <c:v>-0.12788909029338313</c:v>
                </c:pt>
                <c:pt idx="419">
                  <c:v>-0.12616715804704945</c:v>
                </c:pt>
                <c:pt idx="420">
                  <c:v>-0.12446711959645301</c:v>
                </c:pt>
                <c:pt idx="421">
                  <c:v>-0.12278871712243374</c:v>
                </c:pt>
                <c:pt idx="422">
                  <c:v>-0.12113169553488476</c:v>
                </c:pt>
                <c:pt idx="423">
                  <c:v>-0.11949580244792597</c:v>
                </c:pt>
                <c:pt idx="424">
                  <c:v>-0.11788078815526298</c:v>
                </c:pt>
                <c:pt idx="425">
                  <c:v>-0.1162864056057332</c:v>
                </c:pt>
                <c:pt idx="426">
                  <c:v>-0.11471241037903449</c:v>
                </c:pt>
                <c:pt idx="427">
                  <c:v>-0.11315856066163819</c:v>
                </c:pt>
                <c:pt idx="428">
                  <c:v>-0.1116246172228814</c:v>
                </c:pt>
                <c:pt idx="429">
                  <c:v>-0.11011034339124089</c:v>
                </c:pt>
                <c:pt idx="430">
                  <c:v>-0.10861550503078375</c:v>
                </c:pt>
                <c:pt idx="431">
                  <c:v>-0.10713987051779662</c:v>
                </c:pt>
                <c:pt idx="432">
                  <c:v>-0.10568321071758925</c:v>
                </c:pt>
                <c:pt idx="433">
                  <c:v>-0.10424529896147379</c:v>
                </c:pt>
                <c:pt idx="434">
                  <c:v>-0.10282591102391603</c:v>
                </c:pt>
                <c:pt idx="435">
                  <c:v>-0.1014248250998597</c:v>
                </c:pt>
                <c:pt idx="436">
                  <c:v>-0.10004182178222046</c:v>
                </c:pt>
                <c:pt idx="437">
                  <c:v>-9.8676684039550211E-2</c:v>
                </c:pt>
                <c:pt idx="438">
                  <c:v>-9.7329197193869094E-2</c:v>
                </c:pt>
                <c:pt idx="439">
                  <c:v>-9.5999148898664968E-2</c:v>
                </c:pt>
                <c:pt idx="440">
                  <c:v>-9.4686329117059126E-2</c:v>
                </c:pt>
                <c:pt idx="441">
                  <c:v>-9.3390530100136218E-2</c:v>
                </c:pt>
                <c:pt idx="442">
                  <c:v>-9.2111546365438918E-2</c:v>
                </c:pt>
                <c:pt idx="443">
                  <c:v>-9.0849174675624381E-2</c:v>
                </c:pt>
                <c:pt idx="444">
                  <c:v>-8.9603214017283273E-2</c:v>
                </c:pt>
                <c:pt idx="445">
                  <c:v>-8.837346557991857E-2</c:v>
                </c:pt>
                <c:pt idx="446">
                  <c:v>-8.7159732735084844E-2</c:v>
                </c:pt>
                <c:pt idx="447">
                  <c:v>-8.5961821015685225E-2</c:v>
                </c:pt>
                <c:pt idx="448">
                  <c:v>-8.4779538095426946E-2</c:v>
                </c:pt>
                <c:pt idx="449">
                  <c:v>-8.3612693768432486E-2</c:v>
                </c:pt>
                <c:pt idx="450">
                  <c:v>-8.2461099929007298E-2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fit_2NN_HCP!$K$18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fit_2NN_HCP!$G$19:$G$469</c:f>
              <c:numCache>
                <c:formatCode>General</c:formatCode>
                <c:ptCount val="451"/>
                <c:pt idx="0">
                  <c:v>1.8857876699385137</c:v>
                </c:pt>
                <c:pt idx="1">
                  <c:v>1.8976754348961398</c:v>
                </c:pt>
                <c:pt idx="2">
                  <c:v>1.9095631998537654</c:v>
                </c:pt>
                <c:pt idx="3">
                  <c:v>1.9214509648113915</c:v>
                </c:pt>
                <c:pt idx="4">
                  <c:v>1.9333387297690174</c:v>
                </c:pt>
                <c:pt idx="5">
                  <c:v>1.9452264947266433</c:v>
                </c:pt>
                <c:pt idx="6">
                  <c:v>1.9571142596842692</c:v>
                </c:pt>
                <c:pt idx="7">
                  <c:v>1.9690020246418951</c:v>
                </c:pt>
                <c:pt idx="8">
                  <c:v>1.9808897895995212</c:v>
                </c:pt>
                <c:pt idx="9">
                  <c:v>1.9927775545571471</c:v>
                </c:pt>
                <c:pt idx="10">
                  <c:v>2.004665319514773</c:v>
                </c:pt>
                <c:pt idx="11">
                  <c:v>2.0165530844723989</c:v>
                </c:pt>
                <c:pt idx="12">
                  <c:v>2.0284408494300248</c:v>
                </c:pt>
                <c:pt idx="13">
                  <c:v>2.0403286143876507</c:v>
                </c:pt>
                <c:pt idx="14">
                  <c:v>2.0522163793452766</c:v>
                </c:pt>
                <c:pt idx="15">
                  <c:v>2.0641041443029025</c:v>
                </c:pt>
                <c:pt idx="16">
                  <c:v>2.0759919092605283</c:v>
                </c:pt>
                <c:pt idx="17">
                  <c:v>2.0878796742181542</c:v>
                </c:pt>
                <c:pt idx="18">
                  <c:v>2.0997674391757801</c:v>
                </c:pt>
                <c:pt idx="19">
                  <c:v>2.111655204133406</c:v>
                </c:pt>
                <c:pt idx="20">
                  <c:v>2.1235429690910319</c:v>
                </c:pt>
                <c:pt idx="21">
                  <c:v>2.1354307340486578</c:v>
                </c:pt>
                <c:pt idx="22">
                  <c:v>2.1473184990062841</c:v>
                </c:pt>
                <c:pt idx="23">
                  <c:v>2.15920626396391</c:v>
                </c:pt>
                <c:pt idx="24">
                  <c:v>2.1710940289215359</c:v>
                </c:pt>
                <c:pt idx="25">
                  <c:v>2.1829817938791614</c:v>
                </c:pt>
                <c:pt idx="26">
                  <c:v>2.1948695588367872</c:v>
                </c:pt>
                <c:pt idx="27">
                  <c:v>2.2067573237944131</c:v>
                </c:pt>
                <c:pt idx="28">
                  <c:v>2.218645088752039</c:v>
                </c:pt>
                <c:pt idx="29">
                  <c:v>2.2305328537096658</c:v>
                </c:pt>
                <c:pt idx="30">
                  <c:v>2.2424206186672917</c:v>
                </c:pt>
                <c:pt idx="31">
                  <c:v>2.2543083836249176</c:v>
                </c:pt>
                <c:pt idx="32">
                  <c:v>2.2661961485825435</c:v>
                </c:pt>
                <c:pt idx="33">
                  <c:v>2.2780839135401694</c:v>
                </c:pt>
                <c:pt idx="34">
                  <c:v>2.2899716784977957</c:v>
                </c:pt>
                <c:pt idx="35">
                  <c:v>2.3018594434554216</c:v>
                </c:pt>
                <c:pt idx="36">
                  <c:v>2.3137472084130475</c:v>
                </c:pt>
                <c:pt idx="37">
                  <c:v>2.3256349733706734</c:v>
                </c:pt>
                <c:pt idx="38">
                  <c:v>2.3375227383282988</c:v>
                </c:pt>
                <c:pt idx="39">
                  <c:v>2.3494105032859247</c:v>
                </c:pt>
                <c:pt idx="40">
                  <c:v>2.361298268243551</c:v>
                </c:pt>
                <c:pt idx="41">
                  <c:v>2.3731860332011769</c:v>
                </c:pt>
                <c:pt idx="42">
                  <c:v>2.3850737981588028</c:v>
                </c:pt>
                <c:pt idx="43">
                  <c:v>2.3969615631164287</c:v>
                </c:pt>
                <c:pt idx="44">
                  <c:v>2.4088493280740546</c:v>
                </c:pt>
                <c:pt idx="45">
                  <c:v>2.4207370930316805</c:v>
                </c:pt>
                <c:pt idx="46">
                  <c:v>2.4326248579893064</c:v>
                </c:pt>
                <c:pt idx="47">
                  <c:v>2.4445126229469323</c:v>
                </c:pt>
                <c:pt idx="48">
                  <c:v>2.4564003879045582</c:v>
                </c:pt>
                <c:pt idx="49">
                  <c:v>2.4682881528621841</c:v>
                </c:pt>
                <c:pt idx="50">
                  <c:v>2.4801759178198095</c:v>
                </c:pt>
                <c:pt idx="51">
                  <c:v>2.4920636827774358</c:v>
                </c:pt>
                <c:pt idx="52">
                  <c:v>2.5039514477350613</c:v>
                </c:pt>
                <c:pt idx="53">
                  <c:v>2.5158392126926876</c:v>
                </c:pt>
                <c:pt idx="54">
                  <c:v>2.5277269776503131</c:v>
                </c:pt>
                <c:pt idx="55">
                  <c:v>2.539614742607939</c:v>
                </c:pt>
                <c:pt idx="56">
                  <c:v>2.5515025075655648</c:v>
                </c:pt>
                <c:pt idx="57">
                  <c:v>2.5633902725231907</c:v>
                </c:pt>
                <c:pt idx="58">
                  <c:v>2.5752780374808171</c:v>
                </c:pt>
                <c:pt idx="59">
                  <c:v>2.5871658024384425</c:v>
                </c:pt>
                <c:pt idx="60">
                  <c:v>2.5990535673960689</c:v>
                </c:pt>
                <c:pt idx="61">
                  <c:v>2.6109413323536943</c:v>
                </c:pt>
                <c:pt idx="62">
                  <c:v>2.6228290973113206</c:v>
                </c:pt>
                <c:pt idx="63">
                  <c:v>2.6347168622689465</c:v>
                </c:pt>
                <c:pt idx="64">
                  <c:v>2.6466046272265724</c:v>
                </c:pt>
                <c:pt idx="65">
                  <c:v>2.6584923921841983</c:v>
                </c:pt>
                <c:pt idx="66">
                  <c:v>2.6703801571418242</c:v>
                </c:pt>
                <c:pt idx="67">
                  <c:v>2.6822679220994501</c:v>
                </c:pt>
                <c:pt idx="68">
                  <c:v>2.694155687057076</c:v>
                </c:pt>
                <c:pt idx="69">
                  <c:v>2.7060434520147019</c:v>
                </c:pt>
                <c:pt idx="70">
                  <c:v>2.7179312169723282</c:v>
                </c:pt>
                <c:pt idx="71">
                  <c:v>2.7298189819299536</c:v>
                </c:pt>
                <c:pt idx="72">
                  <c:v>2.74170674688758</c:v>
                </c:pt>
                <c:pt idx="73">
                  <c:v>2.7535945118452054</c:v>
                </c:pt>
                <c:pt idx="74">
                  <c:v>2.7654822768028318</c:v>
                </c:pt>
                <c:pt idx="75">
                  <c:v>2.7773700417604572</c:v>
                </c:pt>
                <c:pt idx="76">
                  <c:v>2.7892578067180831</c:v>
                </c:pt>
                <c:pt idx="77">
                  <c:v>2.8011455716757094</c:v>
                </c:pt>
                <c:pt idx="78">
                  <c:v>2.8130333366333349</c:v>
                </c:pt>
                <c:pt idx="79">
                  <c:v>2.8249211015909612</c:v>
                </c:pt>
                <c:pt idx="80">
                  <c:v>2.8368088665485867</c:v>
                </c:pt>
                <c:pt idx="81">
                  <c:v>2.848696631506213</c:v>
                </c:pt>
                <c:pt idx="82">
                  <c:v>2.8605843964638384</c:v>
                </c:pt>
                <c:pt idx="83">
                  <c:v>2.8724721614214648</c:v>
                </c:pt>
                <c:pt idx="84">
                  <c:v>2.8843599263790907</c:v>
                </c:pt>
                <c:pt idx="85">
                  <c:v>2.8962476913367166</c:v>
                </c:pt>
                <c:pt idx="86">
                  <c:v>2.9081354562943424</c:v>
                </c:pt>
                <c:pt idx="87">
                  <c:v>2.9200232212519683</c:v>
                </c:pt>
                <c:pt idx="88">
                  <c:v>2.9319109862095942</c:v>
                </c:pt>
                <c:pt idx="89">
                  <c:v>2.9437987511672206</c:v>
                </c:pt>
                <c:pt idx="90">
                  <c:v>2.955686516124846</c:v>
                </c:pt>
                <c:pt idx="91">
                  <c:v>2.9675742810824723</c:v>
                </c:pt>
                <c:pt idx="92">
                  <c:v>2.9794620460400978</c:v>
                </c:pt>
                <c:pt idx="93">
                  <c:v>2.9913498109977241</c:v>
                </c:pt>
                <c:pt idx="94">
                  <c:v>3.00323757595535</c:v>
                </c:pt>
                <c:pt idx="95">
                  <c:v>3.0151253409129759</c:v>
                </c:pt>
                <c:pt idx="96">
                  <c:v>3.0270131058706018</c:v>
                </c:pt>
                <c:pt idx="97">
                  <c:v>3.0389008708282277</c:v>
                </c:pt>
                <c:pt idx="98">
                  <c:v>3.0507886357858536</c:v>
                </c:pt>
                <c:pt idx="99">
                  <c:v>3.062676400743479</c:v>
                </c:pt>
                <c:pt idx="100">
                  <c:v>3.0745641657011054</c:v>
                </c:pt>
                <c:pt idx="101">
                  <c:v>3.0864519306587308</c:v>
                </c:pt>
                <c:pt idx="102">
                  <c:v>3.0983396956163571</c:v>
                </c:pt>
                <c:pt idx="103">
                  <c:v>3.1102274605739835</c:v>
                </c:pt>
                <c:pt idx="104">
                  <c:v>3.1221152255316089</c:v>
                </c:pt>
                <c:pt idx="105">
                  <c:v>3.1340029904892348</c:v>
                </c:pt>
                <c:pt idx="106">
                  <c:v>3.1458907554468607</c:v>
                </c:pt>
                <c:pt idx="107">
                  <c:v>3.1577785204044866</c:v>
                </c:pt>
                <c:pt idx="108">
                  <c:v>3.1696662853621129</c:v>
                </c:pt>
                <c:pt idx="109">
                  <c:v>3.1815540503197384</c:v>
                </c:pt>
                <c:pt idx="110">
                  <c:v>3.1934418152773647</c:v>
                </c:pt>
                <c:pt idx="111">
                  <c:v>3.2053295802349901</c:v>
                </c:pt>
                <c:pt idx="112">
                  <c:v>3.2172173451926165</c:v>
                </c:pt>
                <c:pt idx="113">
                  <c:v>3.2291051101502424</c:v>
                </c:pt>
                <c:pt idx="114">
                  <c:v>3.2409928751078683</c:v>
                </c:pt>
                <c:pt idx="115">
                  <c:v>3.2528806400654942</c:v>
                </c:pt>
                <c:pt idx="116">
                  <c:v>3.26476840502312</c:v>
                </c:pt>
                <c:pt idx="117">
                  <c:v>3.2766561699807459</c:v>
                </c:pt>
                <c:pt idx="118">
                  <c:v>3.2885439349383723</c:v>
                </c:pt>
                <c:pt idx="119">
                  <c:v>3.3004316998959977</c:v>
                </c:pt>
                <c:pt idx="120">
                  <c:v>3.3123194648536232</c:v>
                </c:pt>
                <c:pt idx="121">
                  <c:v>3.3242072298112495</c:v>
                </c:pt>
                <c:pt idx="122">
                  <c:v>3.3360949947688758</c:v>
                </c:pt>
                <c:pt idx="123">
                  <c:v>3.3479827597265013</c:v>
                </c:pt>
                <c:pt idx="124">
                  <c:v>3.3598705246841276</c:v>
                </c:pt>
                <c:pt idx="125">
                  <c:v>3.3717582896417531</c:v>
                </c:pt>
                <c:pt idx="126">
                  <c:v>3.3836460545993789</c:v>
                </c:pt>
                <c:pt idx="127">
                  <c:v>3.3955338195570053</c:v>
                </c:pt>
                <c:pt idx="128">
                  <c:v>3.4074215845146307</c:v>
                </c:pt>
                <c:pt idx="129">
                  <c:v>3.4193093494722571</c:v>
                </c:pt>
                <c:pt idx="130">
                  <c:v>3.4311971144298825</c:v>
                </c:pt>
                <c:pt idx="131">
                  <c:v>3.4430848793875088</c:v>
                </c:pt>
                <c:pt idx="132">
                  <c:v>3.4549726443451343</c:v>
                </c:pt>
                <c:pt idx="133">
                  <c:v>3.4668604093027606</c:v>
                </c:pt>
                <c:pt idx="134">
                  <c:v>3.4787481742603861</c:v>
                </c:pt>
                <c:pt idx="135">
                  <c:v>3.4906359392180124</c:v>
                </c:pt>
                <c:pt idx="136">
                  <c:v>3.5025237041756383</c:v>
                </c:pt>
                <c:pt idx="137">
                  <c:v>3.5144114691332642</c:v>
                </c:pt>
                <c:pt idx="138">
                  <c:v>3.5262992340908901</c:v>
                </c:pt>
                <c:pt idx="139">
                  <c:v>3.538186999048516</c:v>
                </c:pt>
                <c:pt idx="140">
                  <c:v>3.5500747640061419</c:v>
                </c:pt>
                <c:pt idx="141">
                  <c:v>3.5619625289637682</c:v>
                </c:pt>
                <c:pt idx="142">
                  <c:v>3.5738502939213936</c:v>
                </c:pt>
                <c:pt idx="143">
                  <c:v>3.58573805887902</c:v>
                </c:pt>
                <c:pt idx="144">
                  <c:v>3.5976258238366454</c:v>
                </c:pt>
                <c:pt idx="145">
                  <c:v>3.6095135887942718</c:v>
                </c:pt>
                <c:pt idx="146">
                  <c:v>3.6214013537518976</c:v>
                </c:pt>
                <c:pt idx="147">
                  <c:v>3.6332891187095235</c:v>
                </c:pt>
                <c:pt idx="148">
                  <c:v>3.645176883667149</c:v>
                </c:pt>
                <c:pt idx="149">
                  <c:v>3.6570646486247749</c:v>
                </c:pt>
                <c:pt idx="150">
                  <c:v>3.6689524135824012</c:v>
                </c:pt>
                <c:pt idx="151">
                  <c:v>3.6808401785400275</c:v>
                </c:pt>
                <c:pt idx="152">
                  <c:v>3.692727943497653</c:v>
                </c:pt>
                <c:pt idx="153">
                  <c:v>3.7046157084552784</c:v>
                </c:pt>
                <c:pt idx="154">
                  <c:v>3.7165034734129048</c:v>
                </c:pt>
                <c:pt idx="155">
                  <c:v>3.7283912383705307</c:v>
                </c:pt>
                <c:pt idx="156">
                  <c:v>3.740279003328157</c:v>
                </c:pt>
                <c:pt idx="157">
                  <c:v>3.7521667682857824</c:v>
                </c:pt>
                <c:pt idx="158">
                  <c:v>3.7640545332434083</c:v>
                </c:pt>
                <c:pt idx="159">
                  <c:v>3.7759422982010342</c:v>
                </c:pt>
                <c:pt idx="160">
                  <c:v>3.7878300631586606</c:v>
                </c:pt>
                <c:pt idx="161">
                  <c:v>3.7997178281162864</c:v>
                </c:pt>
                <c:pt idx="162">
                  <c:v>3.8116055930739123</c:v>
                </c:pt>
                <c:pt idx="163">
                  <c:v>3.8234933580315378</c:v>
                </c:pt>
                <c:pt idx="164">
                  <c:v>3.8353811229891641</c:v>
                </c:pt>
                <c:pt idx="165">
                  <c:v>3.84726888794679</c:v>
                </c:pt>
                <c:pt idx="166">
                  <c:v>3.8591566529044159</c:v>
                </c:pt>
                <c:pt idx="167">
                  <c:v>3.8710444178620413</c:v>
                </c:pt>
                <c:pt idx="168">
                  <c:v>3.8829321828196677</c:v>
                </c:pt>
                <c:pt idx="169">
                  <c:v>3.8948199477772936</c:v>
                </c:pt>
                <c:pt idx="170">
                  <c:v>3.9067077127349199</c:v>
                </c:pt>
                <c:pt idx="171">
                  <c:v>3.9185954776925453</c:v>
                </c:pt>
                <c:pt idx="172">
                  <c:v>3.9304832426501708</c:v>
                </c:pt>
                <c:pt idx="173">
                  <c:v>3.9423710076077971</c:v>
                </c:pt>
                <c:pt idx="174">
                  <c:v>3.9542587725654235</c:v>
                </c:pt>
                <c:pt idx="175">
                  <c:v>3.9661465375230494</c:v>
                </c:pt>
                <c:pt idx="176">
                  <c:v>3.9780343024806752</c:v>
                </c:pt>
                <c:pt idx="177">
                  <c:v>3.9899220674383007</c:v>
                </c:pt>
                <c:pt idx="178">
                  <c:v>4.001809832395927</c:v>
                </c:pt>
                <c:pt idx="179">
                  <c:v>4.0136975973535529</c:v>
                </c:pt>
                <c:pt idx="180">
                  <c:v>4.0255853623111788</c:v>
                </c:pt>
                <c:pt idx="181">
                  <c:v>4.0374731272688047</c:v>
                </c:pt>
                <c:pt idx="182">
                  <c:v>4.0493608922264306</c:v>
                </c:pt>
                <c:pt idx="183">
                  <c:v>4.0612486571840565</c:v>
                </c:pt>
                <c:pt idx="184">
                  <c:v>4.0731364221416824</c:v>
                </c:pt>
                <c:pt idx="185">
                  <c:v>4.0850241870993083</c:v>
                </c:pt>
                <c:pt idx="186">
                  <c:v>4.0969119520569341</c:v>
                </c:pt>
                <c:pt idx="187">
                  <c:v>4.10879971701456</c:v>
                </c:pt>
                <c:pt idx="188">
                  <c:v>4.1206874819721859</c:v>
                </c:pt>
                <c:pt idx="189">
                  <c:v>4.1325752469298118</c:v>
                </c:pt>
                <c:pt idx="190">
                  <c:v>4.1444630118874377</c:v>
                </c:pt>
                <c:pt idx="191">
                  <c:v>4.1563507768450636</c:v>
                </c:pt>
                <c:pt idx="192">
                  <c:v>4.1682385418026895</c:v>
                </c:pt>
                <c:pt idx="193">
                  <c:v>4.1801263067603154</c:v>
                </c:pt>
                <c:pt idx="194">
                  <c:v>4.1920140717179413</c:v>
                </c:pt>
                <c:pt idx="195">
                  <c:v>4.2039018366755672</c:v>
                </c:pt>
                <c:pt idx="196">
                  <c:v>4.2157896016331931</c:v>
                </c:pt>
                <c:pt idx="197">
                  <c:v>4.2276773665908189</c:v>
                </c:pt>
                <c:pt idx="198">
                  <c:v>4.2395651315484457</c:v>
                </c:pt>
                <c:pt idx="199">
                  <c:v>4.2514528965060707</c:v>
                </c:pt>
                <c:pt idx="200">
                  <c:v>4.2633406614636966</c:v>
                </c:pt>
                <c:pt idx="201">
                  <c:v>4.2752284264213225</c:v>
                </c:pt>
                <c:pt idx="202">
                  <c:v>4.2871161913789484</c:v>
                </c:pt>
                <c:pt idx="203">
                  <c:v>4.2990039563365752</c:v>
                </c:pt>
                <c:pt idx="204">
                  <c:v>4.3108917212942002</c:v>
                </c:pt>
                <c:pt idx="205">
                  <c:v>4.3227794862518261</c:v>
                </c:pt>
                <c:pt idx="206">
                  <c:v>4.334667251209452</c:v>
                </c:pt>
                <c:pt idx="207">
                  <c:v>4.3465550161670787</c:v>
                </c:pt>
                <c:pt idx="208">
                  <c:v>4.3584427811247046</c:v>
                </c:pt>
                <c:pt idx="209">
                  <c:v>4.3703305460823305</c:v>
                </c:pt>
                <c:pt idx="210">
                  <c:v>4.3822183110399555</c:v>
                </c:pt>
                <c:pt idx="211">
                  <c:v>4.3941060759975823</c:v>
                </c:pt>
                <c:pt idx="212">
                  <c:v>4.4059938409552082</c:v>
                </c:pt>
                <c:pt idx="213">
                  <c:v>4.4178816059128341</c:v>
                </c:pt>
                <c:pt idx="214">
                  <c:v>4.4297693708704591</c:v>
                </c:pt>
                <c:pt idx="215">
                  <c:v>4.4416571358280859</c:v>
                </c:pt>
                <c:pt idx="216">
                  <c:v>4.4535449007857117</c:v>
                </c:pt>
                <c:pt idx="217">
                  <c:v>4.4654326657433376</c:v>
                </c:pt>
                <c:pt idx="218">
                  <c:v>4.4773204307009635</c:v>
                </c:pt>
                <c:pt idx="219">
                  <c:v>4.4892081956585885</c:v>
                </c:pt>
                <c:pt idx="220">
                  <c:v>4.5010959606162153</c:v>
                </c:pt>
                <c:pt idx="221">
                  <c:v>4.5129837255738412</c:v>
                </c:pt>
                <c:pt idx="222">
                  <c:v>4.5248714905314671</c:v>
                </c:pt>
                <c:pt idx="223">
                  <c:v>4.536759255489093</c:v>
                </c:pt>
                <c:pt idx="224">
                  <c:v>4.5486470204467189</c:v>
                </c:pt>
                <c:pt idx="225">
                  <c:v>4.5605347854043448</c:v>
                </c:pt>
                <c:pt idx="226">
                  <c:v>4.5724225503619707</c:v>
                </c:pt>
                <c:pt idx="227">
                  <c:v>4.5843103153195974</c:v>
                </c:pt>
                <c:pt idx="228">
                  <c:v>4.5961980802772224</c:v>
                </c:pt>
                <c:pt idx="229">
                  <c:v>4.6080858452348483</c:v>
                </c:pt>
                <c:pt idx="230">
                  <c:v>4.6199736101924742</c:v>
                </c:pt>
                <c:pt idx="231">
                  <c:v>4.6318613751501001</c:v>
                </c:pt>
                <c:pt idx="232">
                  <c:v>4.6437491401077269</c:v>
                </c:pt>
                <c:pt idx="233">
                  <c:v>4.6556369050653519</c:v>
                </c:pt>
                <c:pt idx="234">
                  <c:v>4.6675246700229778</c:v>
                </c:pt>
                <c:pt idx="235">
                  <c:v>4.6794124349806037</c:v>
                </c:pt>
                <c:pt idx="236">
                  <c:v>4.6913001999382304</c:v>
                </c:pt>
                <c:pt idx="237">
                  <c:v>4.7031879648958563</c:v>
                </c:pt>
                <c:pt idx="238">
                  <c:v>4.7150757298534813</c:v>
                </c:pt>
                <c:pt idx="239">
                  <c:v>4.7269634948111072</c:v>
                </c:pt>
                <c:pt idx="240">
                  <c:v>4.738851259768734</c:v>
                </c:pt>
                <c:pt idx="241">
                  <c:v>4.7507390247263599</c:v>
                </c:pt>
                <c:pt idx="242">
                  <c:v>4.7626267896839858</c:v>
                </c:pt>
                <c:pt idx="243">
                  <c:v>4.7745145546416108</c:v>
                </c:pt>
                <c:pt idx="244">
                  <c:v>4.7864023195992376</c:v>
                </c:pt>
                <c:pt idx="245">
                  <c:v>4.7982900845568635</c:v>
                </c:pt>
                <c:pt idx="246">
                  <c:v>4.8101778495144893</c:v>
                </c:pt>
                <c:pt idx="247">
                  <c:v>4.8220656144721152</c:v>
                </c:pt>
                <c:pt idx="248">
                  <c:v>4.8339533794297402</c:v>
                </c:pt>
                <c:pt idx="249">
                  <c:v>4.845841144387367</c:v>
                </c:pt>
                <c:pt idx="250">
                  <c:v>4.8577289093449929</c:v>
                </c:pt>
                <c:pt idx="251">
                  <c:v>4.8696166743026188</c:v>
                </c:pt>
                <c:pt idx="252">
                  <c:v>4.8815044392602447</c:v>
                </c:pt>
                <c:pt idx="253">
                  <c:v>4.8933922042178706</c:v>
                </c:pt>
                <c:pt idx="254">
                  <c:v>4.9052799691754965</c:v>
                </c:pt>
                <c:pt idx="255">
                  <c:v>4.9171677341331224</c:v>
                </c:pt>
                <c:pt idx="256">
                  <c:v>4.9290554990907482</c:v>
                </c:pt>
                <c:pt idx="257">
                  <c:v>4.9409432640483741</c:v>
                </c:pt>
                <c:pt idx="258">
                  <c:v>4.952831029006</c:v>
                </c:pt>
                <c:pt idx="259">
                  <c:v>4.964718793963633</c:v>
                </c:pt>
                <c:pt idx="260">
                  <c:v>4.9766065589212518</c:v>
                </c:pt>
                <c:pt idx="261">
                  <c:v>4.9884943238788786</c:v>
                </c:pt>
                <c:pt idx="262">
                  <c:v>5.0003820888365045</c:v>
                </c:pt>
                <c:pt idx="263">
                  <c:v>5.0122698537941348</c:v>
                </c:pt>
                <c:pt idx="264">
                  <c:v>5.0241576187517554</c:v>
                </c:pt>
                <c:pt idx="265">
                  <c:v>5.0360453837093804</c:v>
                </c:pt>
                <c:pt idx="266">
                  <c:v>5.0479331486670072</c:v>
                </c:pt>
                <c:pt idx="267">
                  <c:v>5.0598209136246393</c:v>
                </c:pt>
                <c:pt idx="268">
                  <c:v>5.0717086785822589</c:v>
                </c:pt>
                <c:pt idx="269">
                  <c:v>5.0835964435398857</c:v>
                </c:pt>
                <c:pt idx="270">
                  <c:v>5.0954842084975116</c:v>
                </c:pt>
                <c:pt idx="271">
                  <c:v>5.1073719734551419</c:v>
                </c:pt>
                <c:pt idx="272">
                  <c:v>5.1192597384127634</c:v>
                </c:pt>
                <c:pt idx="273">
                  <c:v>5.1311475033703893</c:v>
                </c:pt>
                <c:pt idx="274">
                  <c:v>5.1430352683280152</c:v>
                </c:pt>
                <c:pt idx="275">
                  <c:v>5.1549230332856464</c:v>
                </c:pt>
                <c:pt idx="276">
                  <c:v>5.1668107982432661</c:v>
                </c:pt>
                <c:pt idx="277">
                  <c:v>5.1786985632008919</c:v>
                </c:pt>
                <c:pt idx="278">
                  <c:v>5.1905863281585187</c:v>
                </c:pt>
                <c:pt idx="279">
                  <c:v>5.2024740931161499</c:v>
                </c:pt>
                <c:pt idx="280">
                  <c:v>5.2143618580737705</c:v>
                </c:pt>
                <c:pt idx="281">
                  <c:v>5.2262496230313973</c:v>
                </c:pt>
                <c:pt idx="282">
                  <c:v>5.2381373879890276</c:v>
                </c:pt>
                <c:pt idx="283">
                  <c:v>5.2500251529466535</c:v>
                </c:pt>
                <c:pt idx="284">
                  <c:v>5.2619129179042794</c:v>
                </c:pt>
                <c:pt idx="285">
                  <c:v>5.2738006828618991</c:v>
                </c:pt>
                <c:pt idx="286">
                  <c:v>5.2856884478195321</c:v>
                </c:pt>
                <c:pt idx="287">
                  <c:v>5.297576212777158</c:v>
                </c:pt>
                <c:pt idx="288">
                  <c:v>5.309463977734783</c:v>
                </c:pt>
                <c:pt idx="289">
                  <c:v>5.3213517426924035</c:v>
                </c:pt>
                <c:pt idx="290">
                  <c:v>5.3332395076500347</c:v>
                </c:pt>
                <c:pt idx="291">
                  <c:v>5.3451272726076606</c:v>
                </c:pt>
                <c:pt idx="292">
                  <c:v>5.3570150375652865</c:v>
                </c:pt>
                <c:pt idx="293">
                  <c:v>5.3689028025229071</c:v>
                </c:pt>
                <c:pt idx="294">
                  <c:v>5.3807905674805392</c:v>
                </c:pt>
                <c:pt idx="295">
                  <c:v>5.3926783324381651</c:v>
                </c:pt>
                <c:pt idx="296">
                  <c:v>5.404566097395791</c:v>
                </c:pt>
                <c:pt idx="297">
                  <c:v>5.4164538623534106</c:v>
                </c:pt>
                <c:pt idx="298">
                  <c:v>5.4283416273110427</c:v>
                </c:pt>
                <c:pt idx="299">
                  <c:v>5.4402293922686686</c:v>
                </c:pt>
                <c:pt idx="300">
                  <c:v>5.4521171572262936</c:v>
                </c:pt>
                <c:pt idx="301">
                  <c:v>5.4640049221839142</c:v>
                </c:pt>
                <c:pt idx="302">
                  <c:v>5.4758926871415463</c:v>
                </c:pt>
                <c:pt idx="303">
                  <c:v>5.4877804520991722</c:v>
                </c:pt>
                <c:pt idx="304">
                  <c:v>5.4996682170567981</c:v>
                </c:pt>
                <c:pt idx="305">
                  <c:v>5.5115559820144178</c:v>
                </c:pt>
                <c:pt idx="306">
                  <c:v>5.5234437469720508</c:v>
                </c:pt>
                <c:pt idx="307">
                  <c:v>5.5353315119296767</c:v>
                </c:pt>
                <c:pt idx="308">
                  <c:v>5.5472192768873017</c:v>
                </c:pt>
                <c:pt idx="309">
                  <c:v>5.5591070418449284</c:v>
                </c:pt>
                <c:pt idx="310">
                  <c:v>5.5709948068025534</c:v>
                </c:pt>
                <c:pt idx="311">
                  <c:v>5.5828825717601793</c:v>
                </c:pt>
                <c:pt idx="312">
                  <c:v>5.5947703367178052</c:v>
                </c:pt>
                <c:pt idx="313">
                  <c:v>5.6066581016754311</c:v>
                </c:pt>
                <c:pt idx="314">
                  <c:v>5.6185458666330579</c:v>
                </c:pt>
                <c:pt idx="315">
                  <c:v>5.6304336315906838</c:v>
                </c:pt>
                <c:pt idx="316">
                  <c:v>5.6423213965483097</c:v>
                </c:pt>
                <c:pt idx="317">
                  <c:v>5.6542091615059347</c:v>
                </c:pt>
                <c:pt idx="318">
                  <c:v>5.6660969264635614</c:v>
                </c:pt>
                <c:pt idx="319">
                  <c:v>5.6779846914211864</c:v>
                </c:pt>
                <c:pt idx="320">
                  <c:v>5.6898724563788123</c:v>
                </c:pt>
                <c:pt idx="321">
                  <c:v>5.7017602213364382</c:v>
                </c:pt>
                <c:pt idx="322">
                  <c:v>5.713647986294065</c:v>
                </c:pt>
                <c:pt idx="323">
                  <c:v>5.7255357512516909</c:v>
                </c:pt>
                <c:pt idx="324">
                  <c:v>5.7374235162093168</c:v>
                </c:pt>
                <c:pt idx="325">
                  <c:v>5.7493112811669427</c:v>
                </c:pt>
                <c:pt idx="326">
                  <c:v>5.7611990461245695</c:v>
                </c:pt>
                <c:pt idx="327">
                  <c:v>5.7730868110821945</c:v>
                </c:pt>
                <c:pt idx="328">
                  <c:v>5.7849745760398203</c:v>
                </c:pt>
                <c:pt idx="329">
                  <c:v>5.7968623409974454</c:v>
                </c:pt>
                <c:pt idx="330">
                  <c:v>5.8087501059550712</c:v>
                </c:pt>
                <c:pt idx="331">
                  <c:v>5.820637870912698</c:v>
                </c:pt>
                <c:pt idx="332">
                  <c:v>5.8325256358703239</c:v>
                </c:pt>
                <c:pt idx="333">
                  <c:v>5.8444134008279498</c:v>
                </c:pt>
                <c:pt idx="334">
                  <c:v>5.8563011657855766</c:v>
                </c:pt>
                <c:pt idx="335">
                  <c:v>5.8681889307432025</c:v>
                </c:pt>
                <c:pt idx="336">
                  <c:v>5.8800766957008284</c:v>
                </c:pt>
                <c:pt idx="337">
                  <c:v>5.8919644606584534</c:v>
                </c:pt>
                <c:pt idx="338">
                  <c:v>5.9038522256160784</c:v>
                </c:pt>
                <c:pt idx="339">
                  <c:v>5.9157399905737051</c:v>
                </c:pt>
                <c:pt idx="340">
                  <c:v>5.927627755531331</c:v>
                </c:pt>
                <c:pt idx="341">
                  <c:v>5.9395155204889569</c:v>
                </c:pt>
                <c:pt idx="342">
                  <c:v>5.9514032854465828</c:v>
                </c:pt>
                <c:pt idx="343">
                  <c:v>5.9632910504042096</c:v>
                </c:pt>
                <c:pt idx="344">
                  <c:v>5.9751788153618346</c:v>
                </c:pt>
                <c:pt idx="345">
                  <c:v>5.9870665803194605</c:v>
                </c:pt>
                <c:pt idx="346">
                  <c:v>5.9989543452770864</c:v>
                </c:pt>
                <c:pt idx="347">
                  <c:v>6.0108421102347132</c:v>
                </c:pt>
                <c:pt idx="348">
                  <c:v>6.0227298751923382</c:v>
                </c:pt>
                <c:pt idx="349">
                  <c:v>6.034617640149964</c:v>
                </c:pt>
                <c:pt idx="350">
                  <c:v>6.0465054051075899</c:v>
                </c:pt>
                <c:pt idx="351">
                  <c:v>6.0583931700652167</c:v>
                </c:pt>
                <c:pt idx="352">
                  <c:v>6.0702809350228426</c:v>
                </c:pt>
                <c:pt idx="353">
                  <c:v>6.0821686999804685</c:v>
                </c:pt>
                <c:pt idx="354">
                  <c:v>6.0940564649380935</c:v>
                </c:pt>
                <c:pt idx="355">
                  <c:v>6.1059442298957194</c:v>
                </c:pt>
                <c:pt idx="356">
                  <c:v>6.1178319948533462</c:v>
                </c:pt>
                <c:pt idx="357">
                  <c:v>6.1297197598109721</c:v>
                </c:pt>
                <c:pt idx="358">
                  <c:v>6.1416075247685971</c:v>
                </c:pt>
                <c:pt idx="359">
                  <c:v>6.1534952897262229</c:v>
                </c:pt>
                <c:pt idx="360">
                  <c:v>6.1653830546838497</c:v>
                </c:pt>
                <c:pt idx="361">
                  <c:v>6.1772708196414756</c:v>
                </c:pt>
                <c:pt idx="362">
                  <c:v>6.1891585845991015</c:v>
                </c:pt>
                <c:pt idx="363">
                  <c:v>6.2010463495567265</c:v>
                </c:pt>
                <c:pt idx="364">
                  <c:v>6.2129341145143533</c:v>
                </c:pt>
                <c:pt idx="365">
                  <c:v>6.2248218794719783</c:v>
                </c:pt>
                <c:pt idx="366">
                  <c:v>6.2367096444296051</c:v>
                </c:pt>
                <c:pt idx="367">
                  <c:v>6.2485974093872301</c:v>
                </c:pt>
                <c:pt idx="368">
                  <c:v>6.2604851743448569</c:v>
                </c:pt>
                <c:pt idx="369">
                  <c:v>6.2723729393024827</c:v>
                </c:pt>
                <c:pt idx="370">
                  <c:v>6.2842607042601086</c:v>
                </c:pt>
                <c:pt idx="371">
                  <c:v>6.2961484692177345</c:v>
                </c:pt>
                <c:pt idx="372">
                  <c:v>6.3080362341753613</c:v>
                </c:pt>
                <c:pt idx="373">
                  <c:v>6.3199239991329863</c:v>
                </c:pt>
                <c:pt idx="374">
                  <c:v>6.3318117640906122</c:v>
                </c:pt>
                <c:pt idx="375">
                  <c:v>6.3436995290482372</c:v>
                </c:pt>
                <c:pt idx="376">
                  <c:v>6.3555872940058649</c:v>
                </c:pt>
                <c:pt idx="377">
                  <c:v>6.3674750589634899</c:v>
                </c:pt>
                <c:pt idx="378">
                  <c:v>6.3793628239211158</c:v>
                </c:pt>
                <c:pt idx="379">
                  <c:v>6.3912505888787416</c:v>
                </c:pt>
                <c:pt idx="380">
                  <c:v>6.4031383538363684</c:v>
                </c:pt>
                <c:pt idx="381">
                  <c:v>6.4150261187939943</c:v>
                </c:pt>
                <c:pt idx="382">
                  <c:v>6.4269138837516202</c:v>
                </c:pt>
                <c:pt idx="383">
                  <c:v>6.4388016487092452</c:v>
                </c:pt>
                <c:pt idx="384">
                  <c:v>6.4506894136668711</c:v>
                </c:pt>
                <c:pt idx="385">
                  <c:v>6.462577178624497</c:v>
                </c:pt>
                <c:pt idx="386">
                  <c:v>6.4744649435821238</c:v>
                </c:pt>
                <c:pt idx="387">
                  <c:v>6.4863527085397488</c:v>
                </c:pt>
                <c:pt idx="388">
                  <c:v>6.4982404734973747</c:v>
                </c:pt>
                <c:pt idx="389">
                  <c:v>6.5101282384550014</c:v>
                </c:pt>
                <c:pt idx="390">
                  <c:v>6.5220160034126273</c:v>
                </c:pt>
                <c:pt idx="391">
                  <c:v>6.5339037683702532</c:v>
                </c:pt>
                <c:pt idx="392">
                  <c:v>6.5457915333278782</c:v>
                </c:pt>
                <c:pt idx="393">
                  <c:v>6.557679298285505</c:v>
                </c:pt>
                <c:pt idx="394">
                  <c:v>6.56956706324313</c:v>
                </c:pt>
                <c:pt idx="395">
                  <c:v>6.5814548282007559</c:v>
                </c:pt>
                <c:pt idx="396">
                  <c:v>6.5933425931583818</c:v>
                </c:pt>
                <c:pt idx="397">
                  <c:v>6.6052303581160086</c:v>
                </c:pt>
                <c:pt idx="398">
                  <c:v>6.6171181230736345</c:v>
                </c:pt>
                <c:pt idx="399">
                  <c:v>6.6290058880312603</c:v>
                </c:pt>
                <c:pt idx="400">
                  <c:v>6.6408936529888862</c:v>
                </c:pt>
                <c:pt idx="401">
                  <c:v>6.652781417946513</c:v>
                </c:pt>
                <c:pt idx="402">
                  <c:v>6.664669182904138</c:v>
                </c:pt>
                <c:pt idx="403">
                  <c:v>6.6765569478617639</c:v>
                </c:pt>
                <c:pt idx="404">
                  <c:v>6.6884447128193889</c:v>
                </c:pt>
                <c:pt idx="405">
                  <c:v>6.7003324777770148</c:v>
                </c:pt>
                <c:pt idx="406">
                  <c:v>6.7122202427346416</c:v>
                </c:pt>
                <c:pt idx="407">
                  <c:v>6.7241080076922675</c:v>
                </c:pt>
                <c:pt idx="408">
                  <c:v>6.7359957726498934</c:v>
                </c:pt>
                <c:pt idx="409">
                  <c:v>6.7478835376075201</c:v>
                </c:pt>
                <c:pt idx="410">
                  <c:v>6.759771302565146</c:v>
                </c:pt>
                <c:pt idx="411">
                  <c:v>6.7716590675227719</c:v>
                </c:pt>
                <c:pt idx="412">
                  <c:v>6.7835468324803969</c:v>
                </c:pt>
                <c:pt idx="413">
                  <c:v>6.7954345974380219</c:v>
                </c:pt>
                <c:pt idx="414">
                  <c:v>6.8073223623956487</c:v>
                </c:pt>
                <c:pt idx="415">
                  <c:v>6.8192101273532746</c:v>
                </c:pt>
                <c:pt idx="416">
                  <c:v>6.8310978923109005</c:v>
                </c:pt>
                <c:pt idx="417">
                  <c:v>6.8429856572685264</c:v>
                </c:pt>
                <c:pt idx="418">
                  <c:v>6.8548734222261531</c:v>
                </c:pt>
                <c:pt idx="419">
                  <c:v>6.866761187183779</c:v>
                </c:pt>
                <c:pt idx="420">
                  <c:v>6.8786489521414049</c:v>
                </c:pt>
                <c:pt idx="421">
                  <c:v>6.8905367170990299</c:v>
                </c:pt>
                <c:pt idx="422">
                  <c:v>6.9024244820566567</c:v>
                </c:pt>
                <c:pt idx="423">
                  <c:v>6.9143122470142817</c:v>
                </c:pt>
                <c:pt idx="424">
                  <c:v>6.9262000119719076</c:v>
                </c:pt>
                <c:pt idx="425">
                  <c:v>6.9380877769295335</c:v>
                </c:pt>
                <c:pt idx="426">
                  <c:v>6.9499755418871603</c:v>
                </c:pt>
                <c:pt idx="427">
                  <c:v>6.9618633068447862</c:v>
                </c:pt>
                <c:pt idx="428">
                  <c:v>6.973751071802412</c:v>
                </c:pt>
                <c:pt idx="429">
                  <c:v>6.9856388367600379</c:v>
                </c:pt>
                <c:pt idx="430">
                  <c:v>6.9975266017176647</c:v>
                </c:pt>
                <c:pt idx="431">
                  <c:v>7.0094143666752897</c:v>
                </c:pt>
                <c:pt idx="432">
                  <c:v>7.0213021316329156</c:v>
                </c:pt>
                <c:pt idx="433">
                  <c:v>7.0331898965905406</c:v>
                </c:pt>
                <c:pt idx="434">
                  <c:v>7.0450776615481665</c:v>
                </c:pt>
                <c:pt idx="435">
                  <c:v>7.0569654265057933</c:v>
                </c:pt>
                <c:pt idx="436">
                  <c:v>7.0688531914634192</c:v>
                </c:pt>
                <c:pt idx="437">
                  <c:v>7.0807409564210451</c:v>
                </c:pt>
                <c:pt idx="438">
                  <c:v>7.0926287213786718</c:v>
                </c:pt>
                <c:pt idx="439">
                  <c:v>7.1045164863362977</c:v>
                </c:pt>
                <c:pt idx="440">
                  <c:v>7.1164042512939227</c:v>
                </c:pt>
                <c:pt idx="441">
                  <c:v>7.1282920162515486</c:v>
                </c:pt>
                <c:pt idx="442">
                  <c:v>7.1401797812091736</c:v>
                </c:pt>
                <c:pt idx="443">
                  <c:v>7.1520675461667995</c:v>
                </c:pt>
                <c:pt idx="444">
                  <c:v>7.1639553111244263</c:v>
                </c:pt>
                <c:pt idx="445">
                  <c:v>7.1758430760820522</c:v>
                </c:pt>
                <c:pt idx="446">
                  <c:v>7.1877308410396781</c:v>
                </c:pt>
                <c:pt idx="447">
                  <c:v>7.1996186059973049</c:v>
                </c:pt>
                <c:pt idx="448">
                  <c:v>7.2115063709549307</c:v>
                </c:pt>
                <c:pt idx="449">
                  <c:v>7.2233941359125566</c:v>
                </c:pt>
                <c:pt idx="450">
                  <c:v>7.2352819008701834</c:v>
                </c:pt>
              </c:numCache>
            </c:numRef>
          </c:xVal>
          <c:yVal>
            <c:numRef>
              <c:f>fit_2NN_HCP!$K$19:$K$469</c:f>
              <c:numCache>
                <c:formatCode>General</c:formatCode>
                <c:ptCount val="451"/>
                <c:pt idx="0">
                  <c:v>1.0755250512054637</c:v>
                </c:pt>
                <c:pt idx="1">
                  <c:v>0.60788367103570451</c:v>
                </c:pt>
                <c:pt idx="2">
                  <c:v>0.16127912138080447</c:v>
                </c:pt>
                <c:pt idx="3">
                  <c:v>-0.2650747804884368</c:v>
                </c:pt>
                <c:pt idx="4">
                  <c:v>-0.67193600943793896</c:v>
                </c:pt>
                <c:pt idx="5">
                  <c:v>-1.0600353432340768</c:v>
                </c:pt>
                <c:pt idx="6">
                  <c:v>-1.4300773365958399</c:v>
                </c:pt>
                <c:pt idx="7">
                  <c:v>-1.7827412598966887</c:v>
                </c:pt>
                <c:pt idx="8">
                  <c:v>-2.1186820038257377</c:v>
                </c:pt>
                <c:pt idx="9">
                  <c:v>-2.4385309512678752</c:v>
                </c:pt>
                <c:pt idx="10">
                  <c:v>-2.7428968176149198</c:v>
                </c:pt>
                <c:pt idx="11">
                  <c:v>-3.0323664606738063</c:v>
                </c:pt>
                <c:pt idx="12">
                  <c:v>-3.3075056612938489</c:v>
                </c:pt>
                <c:pt idx="13">
                  <c:v>-3.5688598757925636</c:v>
                </c:pt>
                <c:pt idx="14">
                  <c:v>-3.8169549612187925</c:v>
                </c:pt>
                <c:pt idx="15">
                  <c:v>-4.0522978744527922</c:v>
                </c:pt>
                <c:pt idx="16">
                  <c:v>-4.2753773461052003</c:v>
                </c:pt>
                <c:pt idx="17">
                  <c:v>-4.4866645301404464</c:v>
                </c:pt>
                <c:pt idx="18">
                  <c:v>-4.686613630115712</c:v>
                </c:pt>
                <c:pt idx="19">
                  <c:v>-4.8756625028927019</c:v>
                </c:pt>
                <c:pt idx="20">
                  <c:v>-5.0542332406475445</c:v>
                </c:pt>
                <c:pt idx="21">
                  <c:v>-5.2227327319731174</c:v>
                </c:pt>
                <c:pt idx="22">
                  <c:v>-5.381553202838365</c:v>
                </c:pt>
                <c:pt idx="23">
                  <c:v>-5.5310727381405265</c:v>
                </c:pt>
                <c:pt idx="24">
                  <c:v>-5.6716557845588405</c:v>
                </c:pt>
                <c:pt idx="25">
                  <c:v>-5.8036536353915356</c:v>
                </c:pt>
                <c:pt idx="26">
                  <c:v>-5.9274048980328882</c:v>
                </c:pt>
                <c:pt idx="27">
                  <c:v>-6.0432359447222108</c:v>
                </c:pt>
                <c:pt idx="28">
                  <c:v>-6.1514613471735711</c:v>
                </c:pt>
                <c:pt idx="29">
                  <c:v>-6.2523842956720124</c:v>
                </c:pt>
                <c:pt idx="30">
                  <c:v>-6.3462970032004513</c:v>
                </c:pt>
                <c:pt idx="31">
                  <c:v>-6.4334810951406389</c:v>
                </c:pt>
                <c:pt idx="32">
                  <c:v>-6.5142079850710353</c:v>
                </c:pt>
                <c:pt idx="33">
                  <c:v>-6.5887392371655</c:v>
                </c:pt>
                <c:pt idx="34">
                  <c:v>-6.6573269156777668</c:v>
                </c:pt>
                <c:pt idx="35">
                  <c:v>-6.720213921978865</c:v>
                </c:pt>
                <c:pt idx="36">
                  <c:v>-6.7776343195974045</c:v>
                </c:pt>
                <c:pt idx="37">
                  <c:v>-6.8298136476959357</c:v>
                </c:pt>
                <c:pt idx="38">
                  <c:v>-6.8769692234007396</c:v>
                </c:pt>
                <c:pt idx="39">
                  <c:v>-6.9193104333870057</c:v>
                </c:pt>
                <c:pt idx="40">
                  <c:v>-6.9570390151064858</c:v>
                </c:pt>
                <c:pt idx="41">
                  <c:v>-6.9903493280305904</c:v>
                </c:pt>
                <c:pt idx="42">
                  <c:v>-7.0194286152681489</c:v>
                </c:pt>
                <c:pt idx="43">
                  <c:v>-7.0444572559038381</c:v>
                </c:pt>
                <c:pt idx="44">
                  <c:v>-7.0656090083906671</c:v>
                </c:pt>
                <c:pt idx="45">
                  <c:v>-7.0830512453176642</c:v>
                </c:pt>
                <c:pt idx="46">
                  <c:v>-7.0969451798621197</c:v>
                </c:pt>
                <c:pt idx="47">
                  <c:v>-7.1074460842245255</c:v>
                </c:pt>
                <c:pt idx="48">
                  <c:v>-7.1147035003333681</c:v>
                </c:pt>
                <c:pt idx="49">
                  <c:v>-7.118861443096467</c:v>
                </c:pt>
                <c:pt idx="50">
                  <c:v>-7.1200585964655545</c:v>
                </c:pt>
                <c:pt idx="51">
                  <c:v>-7.1184285025709357</c:v>
                </c:pt>
                <c:pt idx="52">
                  <c:v>-7.1140997441738172</c:v>
                </c:pt>
                <c:pt idx="53">
                  <c:v>-7.1071961206748453</c:v>
                </c:pt>
                <c:pt idx="54">
                  <c:v>-7.0978368179087807</c:v>
                </c:pt>
                <c:pt idx="55">
                  <c:v>-7.0861365719467964</c:v>
                </c:pt>
                <c:pt idx="56">
                  <c:v>-7.0722058271199266</c:v>
                </c:pt>
                <c:pt idx="57">
                  <c:v>-7.0561508884694497</c:v>
                </c:pt>
                <c:pt idx="58">
                  <c:v>-7.038074068822489</c:v>
                </c:pt>
                <c:pt idx="59">
                  <c:v>-7.0180738306839974</c:v>
                </c:pt>
                <c:pt idx="60">
                  <c:v>-6.996244923129324</c:v>
                </c:pt>
                <c:pt idx="61">
                  <c:v>-6.9726785138749747</c:v>
                </c:pt>
                <c:pt idx="62">
                  <c:v>-6.9474623166986706</c:v>
                </c:pt>
                <c:pt idx="63">
                  <c:v>-6.9206807143737716</c:v>
                </c:pt>
                <c:pt idx="64">
                  <c:v>-6.8924148772770391</c:v>
                </c:pt>
                <c:pt idx="65">
                  <c:v>-6.8627428778230897</c:v>
                </c:pt>
                <c:pt idx="66">
                  <c:v>-6.8317398008733203</c:v>
                </c:pt>
                <c:pt idx="67">
                  <c:v>-6.7994778502618267</c:v>
                </c:pt>
                <c:pt idx="68">
                  <c:v>-6.7660264515756294</c:v>
                </c:pt>
                <c:pt idx="69">
                  <c:v>-6.7314523513216837</c:v>
                </c:pt>
                <c:pt idx="70">
                  <c:v>-6.6958197126083334</c:v>
                </c:pt>
                <c:pt idx="71">
                  <c:v>-6.659190207464345</c:v>
                </c:pt>
                <c:pt idx="72">
                  <c:v>-6.6216231059141624</c:v>
                </c:pt>
                <c:pt idx="73">
                  <c:v>-6.5831753619239208</c:v>
                </c:pt>
                <c:pt idx="74">
                  <c:v>-6.5439016963284811</c:v>
                </c:pt>
                <c:pt idx="75">
                  <c:v>-6.5038546768459637</c:v>
                </c:pt>
                <c:pt idx="76">
                  <c:v>-6.4630847952823594</c:v>
                </c:pt>
                <c:pt idx="77">
                  <c:v>-6.421640542025183</c:v>
                </c:pt>
                <c:pt idx="78">
                  <c:v>-6.3795684779215751</c:v>
                </c:pt>
                <c:pt idx="79">
                  <c:v>-6.3369133036328797</c:v>
                </c:pt>
                <c:pt idx="80">
                  <c:v>-6.2937179265544536</c:v>
                </c:pt>
                <c:pt idx="81">
                  <c:v>-6.2500235253862408</c:v>
                </c:pt>
                <c:pt idx="82">
                  <c:v>-6.2058696124367385</c:v>
                </c:pt>
                <c:pt idx="83">
                  <c:v>-6.1612940937398406</c:v>
                </c:pt>
                <c:pt idx="84">
                  <c:v>-6.1163333270614739</c:v>
                </c:pt>
                <c:pt idx="85">
                  <c:v>-6.071022177869958</c:v>
                </c:pt>
                <c:pt idx="86">
                  <c:v>-6.0253940733415758</c:v>
                </c:pt>
                <c:pt idx="87">
                  <c:v>-5.9794810544702637</c:v>
                </c:pt>
                <c:pt idx="88">
                  <c:v>-5.9333138263478107</c:v>
                </c:pt>
                <c:pt idx="89">
                  <c:v>-5.8869218066787212</c:v>
                </c:pt>
                <c:pt idx="90">
                  <c:v>-5.8403331725915617</c:v>
                </c:pt>
                <c:pt idx="91">
                  <c:v>-5.7935749058063974</c:v>
                </c:pt>
                <c:pt idx="92">
                  <c:v>-5.7466728362159287</c:v>
                </c:pt>
                <c:pt idx="93">
                  <c:v>-5.6996516839357447</c:v>
                </c:pt>
                <c:pt idx="94">
                  <c:v>-5.6525350998773138</c:v>
                </c:pt>
                <c:pt idx="95">
                  <c:v>-5.6053457048953206</c:v>
                </c:pt>
                <c:pt idx="96">
                  <c:v>-5.5581051275591946</c:v>
                </c:pt>
                <c:pt idx="97">
                  <c:v>-5.5108340405969312</c:v>
                </c:pt>
                <c:pt idx="98">
                  <c:v>-5.4635521960575399</c:v>
                </c:pt>
                <c:pt idx="99">
                  <c:v>-5.4162784592369375</c:v>
                </c:pt>
                <c:pt idx="100">
                  <c:v>-5.3690308414103853</c:v>
                </c:pt>
                <c:pt idx="101">
                  <c:v>-5.3218265314132225</c:v>
                </c:pt>
                <c:pt idx="102">
                  <c:v>-5.2746819261099791</c:v>
                </c:pt>
                <c:pt idx="103">
                  <c:v>-5.2276126597907648</c:v>
                </c:pt>
                <c:pt idx="104">
                  <c:v>-5.1806336325322802</c:v>
                </c:pt>
                <c:pt idx="105">
                  <c:v>-5.1337590375595559</c:v>
                </c:pt>
                <c:pt idx="106">
                  <c:v>-5.0870023876433343</c:v>
                </c:pt>
                <c:pt idx="107">
                  <c:v>-5.0403765405666139</c:v>
                </c:pt>
                <c:pt idx="108">
                  <c:v>-4.9938937236928842</c:v>
                </c:pt>
                <c:pt idx="109">
                  <c:v>-4.9475655576673097</c:v>
                </c:pt>
                <c:pt idx="110">
                  <c:v>-4.9014030792810619</c:v>
                </c:pt>
                <c:pt idx="111">
                  <c:v>-4.8554167635280185</c:v>
                </c:pt>
                <c:pt idx="112">
                  <c:v>-4.8096165448818713</c:v>
                </c:pt>
                <c:pt idx="113">
                  <c:v>-4.7640118378208776</c:v>
                </c:pt>
                <c:pt idx="114">
                  <c:v>-4.7186115566263949</c:v>
                </c:pt>
                <c:pt idx="115">
                  <c:v>-4.6734241344805083</c:v>
                </c:pt>
                <c:pt idx="116">
                  <c:v>-4.6284575418871672</c:v>
                </c:pt>
                <c:pt idx="117">
                  <c:v>-4.5837193044403453</c:v>
                </c:pt>
                <c:pt idx="118">
                  <c:v>-4.5392165199619994</c:v>
                </c:pt>
                <c:pt idx="119">
                  <c:v>-4.494955875031728</c:v>
                </c:pt>
                <c:pt idx="120">
                  <c:v>-4.4509436609292932</c:v>
                </c:pt>
                <c:pt idx="121">
                  <c:v>-4.4071857890105024</c:v>
                </c:pt>
                <c:pt idx="122">
                  <c:v>-4.3636878055361068</c:v>
                </c:pt>
                <c:pt idx="123">
                  <c:v>-4.3204549059727686</c:v>
                </c:pt>
                <c:pt idx="124">
                  <c:v>-4.2774919487844905</c:v>
                </c:pt>
                <c:pt idx="125">
                  <c:v>-4.2348034687322373</c:v>
                </c:pt>
                <c:pt idx="126">
                  <c:v>-4.1923936896988323</c:v>
                </c:pt>
                <c:pt idx="127">
                  <c:v>-4.1502665370556997</c:v>
                </c:pt>
                <c:pt idx="128">
                  <c:v>-4.1084256495873772</c:v>
                </c:pt>
                <c:pt idx="129">
                  <c:v>-4.066874390989164</c:v>
                </c:pt>
                <c:pt idx="130">
                  <c:v>-4.025615860952839</c:v>
                </c:pt>
                <c:pt idx="131">
                  <c:v>-3.9846529058546922</c:v>
                </c:pt>
                <c:pt idx="132">
                  <c:v>-3.9439881290598149</c:v>
                </c:pt>
                <c:pt idx="133">
                  <c:v>-3.9036239008559224</c:v>
                </c:pt>
                <c:pt idx="134">
                  <c:v>-3.8635623680296884</c:v>
                </c:pt>
                <c:pt idx="135">
                  <c:v>-3.8238054630979743</c:v>
                </c:pt>
                <c:pt idx="136">
                  <c:v>-3.7843549132060357</c:v>
                </c:pt>
                <c:pt idx="137">
                  <c:v>-3.7452122487042652</c:v>
                </c:pt>
                <c:pt idx="138">
                  <c:v>-3.7063788114146976</c:v>
                </c:pt>
                <c:pt idx="139">
                  <c:v>-3.6678557625980832</c:v>
                </c:pt>
                <c:pt idx="140">
                  <c:v>-3.6296440906319756</c:v>
                </c:pt>
                <c:pt idx="141">
                  <c:v>-3.5917446184098925</c:v>
                </c:pt>
                <c:pt idx="142">
                  <c:v>-3.5541580104713208</c:v>
                </c:pt>
                <c:pt idx="143">
                  <c:v>-3.5168847798718863</c:v>
                </c:pt>
                <c:pt idx="144">
                  <c:v>-3.4799252948028414</c:v>
                </c:pt>
                <c:pt idx="145">
                  <c:v>-3.4432797849685484</c:v>
                </c:pt>
                <c:pt idx="146">
                  <c:v>-3.4069483477304621</c:v>
                </c:pt>
                <c:pt idx="147">
                  <c:v>-3.3709309540257339</c:v>
                </c:pt>
                <c:pt idx="148">
                  <c:v>-3.3352274540683284</c:v>
                </c:pt>
                <c:pt idx="149">
                  <c:v>-3.2998375828402557</c:v>
                </c:pt>
                <c:pt idx="150">
                  <c:v>-3.2647609653802596</c:v>
                </c:pt>
                <c:pt idx="151">
                  <c:v>-3.2299971218770471</c:v>
                </c:pt>
                <c:pt idx="152">
                  <c:v>-3.1955454725738912</c:v>
                </c:pt>
                <c:pt idx="153">
                  <c:v>-3.1614053424912223</c:v>
                </c:pt>
                <c:pt idx="154">
                  <c:v>-3.127575965973588</c:v>
                </c:pt>
                <c:pt idx="155">
                  <c:v>-3.0940564910671311</c:v>
                </c:pt>
                <c:pt idx="156">
                  <c:v>-3.0608459837335213</c:v>
                </c:pt>
                <c:pt idx="157">
                  <c:v>-3.0279434319060985</c:v>
                </c:pt>
                <c:pt idx="158">
                  <c:v>-2.9953477493937424</c:v>
                </c:pt>
                <c:pt idx="159">
                  <c:v>-2.9630577796378383</c:v>
                </c:pt>
                <c:pt idx="160">
                  <c:v>-2.9310722993275</c:v>
                </c:pt>
                <c:pt idx="161">
                  <c:v>-2.8993900218780158</c:v>
                </c:pt>
                <c:pt idx="162">
                  <c:v>-2.8680096007773503</c:v>
                </c:pt>
                <c:pt idx="163">
                  <c:v>-2.8369296328053406</c:v>
                </c:pt>
                <c:pt idx="164">
                  <c:v>-2.8061486611300723</c:v>
                </c:pt>
                <c:pt idx="165">
                  <c:v>-2.7756651782857755</c:v>
                </c:pt>
                <c:pt idx="166">
                  <c:v>-2.7454776290364058</c:v>
                </c:pt>
                <c:pt idx="167">
                  <c:v>-2.7155844131289539</c:v>
                </c:pt>
                <c:pt idx="168">
                  <c:v>-2.6859838879403912</c:v>
                </c:pt>
                <c:pt idx="169">
                  <c:v>-2.6566743710220022</c:v>
                </c:pt>
                <c:pt idx="170">
                  <c:v>-2.6276541425447366</c:v>
                </c:pt>
                <c:pt idx="171">
                  <c:v>-2.5989214476491012</c:v>
                </c:pt>
                <c:pt idx="172">
                  <c:v>-2.5704744987029464</c:v>
                </c:pt>
                <c:pt idx="173">
                  <c:v>-2.5423114774704634</c:v>
                </c:pt>
                <c:pt idx="174">
                  <c:v>-2.5144305371955067</c:v>
                </c:pt>
                <c:pt idx="175">
                  <c:v>-2.4868298046023063</c:v>
                </c:pt>
                <c:pt idx="176">
                  <c:v>-2.4595073818165072</c:v>
                </c:pt>
                <c:pt idx="177">
                  <c:v>-2.4324613482093747</c:v>
                </c:pt>
                <c:pt idx="178">
                  <c:v>-2.4056897621679161</c:v>
                </c:pt>
                <c:pt idx="179">
                  <c:v>-2.379190662793556</c:v>
                </c:pt>
                <c:pt idx="180">
                  <c:v>-2.3529620715319157</c:v>
                </c:pt>
                <c:pt idx="181">
                  <c:v>-2.3270019937361739</c:v>
                </c:pt>
                <c:pt idx="182">
                  <c:v>-2.3013084201663885</c:v>
                </c:pt>
                <c:pt idx="183">
                  <c:v>-2.2758793284270702</c:v>
                </c:pt>
                <c:pt idx="184">
                  <c:v>-2.2507126843452352</c:v>
                </c:pt>
                <c:pt idx="185">
                  <c:v>-2.2258064432910749</c:v>
                </c:pt>
                <c:pt idx="186">
                  <c:v>-2.2011585514433101</c:v>
                </c:pt>
                <c:pt idx="187">
                  <c:v>-2.1767669470012323</c:v>
                </c:pt>
                <c:pt idx="188">
                  <c:v>-2.1526295613453432</c:v>
                </c:pt>
                <c:pt idx="189">
                  <c:v>-2.1287443201484817</c:v>
                </c:pt>
                <c:pt idx="190">
                  <c:v>-2.1051091444391932</c:v>
                </c:pt>
                <c:pt idx="191">
                  <c:v>-2.0817219516191203</c:v>
                </c:pt>
                <c:pt idx="192">
                  <c:v>-2.0585806564360465</c:v>
                </c:pt>
                <c:pt idx="193">
                  <c:v>-2.0356831719142385</c:v>
                </c:pt>
                <c:pt idx="194">
                  <c:v>-2.0130274102436236</c:v>
                </c:pt>
                <c:pt idx="195">
                  <c:v>-1.9906112836293328</c:v>
                </c:pt>
                <c:pt idx="196">
                  <c:v>-1.9684327051030261</c:v>
                </c:pt>
                <c:pt idx="197">
                  <c:v>-1.9464895892974377</c:v>
                </c:pt>
                <c:pt idx="198">
                  <c:v>-1.9247798531854756</c:v>
                </c:pt>
                <c:pt idx="199">
                  <c:v>-1.9033014167851838</c:v>
                </c:pt>
                <c:pt idx="200">
                  <c:v>-1.8820522038318181</c:v>
                </c:pt>
                <c:pt idx="201">
                  <c:v>-1.8610301424182807</c:v>
                </c:pt>
                <c:pt idx="202">
                  <c:v>-1.8402331656050601</c:v>
                </c:pt>
                <c:pt idx="203">
                  <c:v>-1.819659212000813</c:v>
                </c:pt>
                <c:pt idx="204">
                  <c:v>-1.7993062263147026</c:v>
                </c:pt>
                <c:pt idx="205">
                  <c:v>-1.7791721598815096</c:v>
                </c:pt>
                <c:pt idx="206">
                  <c:v>-1.7592549711605849</c:v>
                </c:pt>
                <c:pt idx="207">
                  <c:v>-1.739552626209582</c:v>
                </c:pt>
                <c:pt idx="208">
                  <c:v>-1.7200630991339427</c:v>
                </c:pt>
                <c:pt idx="209">
                  <c:v>-1.7007843725130407</c:v>
                </c:pt>
                <c:pt idx="210">
                  <c:v>-1.6817144378038726</c:v>
                </c:pt>
                <c:pt idx="211">
                  <c:v>-1.6628512957231363</c:v>
                </c:pt>
                <c:pt idx="212">
                  <c:v>-1.6441929566085565</c:v>
                </c:pt>
                <c:pt idx="213">
                  <c:v>-1.6257374407601743</c:v>
                </c:pt>
                <c:pt idx="214">
                  <c:v>-1.6074827787624637</c:v>
                </c:pt>
                <c:pt idx="215">
                  <c:v>-1.5894270117879243</c:v>
                </c:pt>
                <c:pt idx="216">
                  <c:v>-1.5715681918829394</c:v>
                </c:pt>
                <c:pt idx="217">
                  <c:v>-1.5539043822365108</c:v>
                </c:pt>
                <c:pt idx="218">
                  <c:v>-1.5364336574326072</c:v>
                </c:pt>
                <c:pt idx="219">
                  <c:v>-1.5191541036867073</c:v>
                </c:pt>
                <c:pt idx="220">
                  <c:v>-1.5020638190671889</c:v>
                </c:pt>
                <c:pt idx="221">
                  <c:v>-1.4851609137021546</c:v>
                </c:pt>
                <c:pt idx="222">
                  <c:v>-1.4684435099722466</c:v>
                </c:pt>
                <c:pt idx="223">
                  <c:v>-1.4519097426900343</c:v>
                </c:pt>
                <c:pt idx="224">
                  <c:v>-1.4355577592664879</c:v>
                </c:pt>
                <c:pt idx="225">
                  <c:v>-1.4193857198650659</c:v>
                </c:pt>
                <c:pt idx="226">
                  <c:v>-1.4033917975438976</c:v>
                </c:pt>
                <c:pt idx="227">
                  <c:v>-1.387574178386564</c:v>
                </c:pt>
                <c:pt idx="228">
                  <c:v>-1.3719310616219176</c:v>
                </c:pt>
                <c:pt idx="229">
                  <c:v>-1.3564606597333801</c:v>
                </c:pt>
                <c:pt idx="230">
                  <c:v>-1.341161198558193</c:v>
                </c:pt>
                <c:pt idx="231">
                  <c:v>-1.3260309173769762</c:v>
                </c:pt>
                <c:pt idx="232">
                  <c:v>-1.3110680689940339</c:v>
                </c:pt>
                <c:pt idx="233">
                  <c:v>-1.2962709198087805</c:v>
                </c:pt>
                <c:pt idx="234">
                  <c:v>-1.2816377498786498</c:v>
                </c:pt>
                <c:pt idx="235">
                  <c:v>-1.2671668529738656</c:v>
                </c:pt>
                <c:pt idx="236">
                  <c:v>-1.2528565366243962</c:v>
                </c:pt>
                <c:pt idx="237">
                  <c:v>-1.2387051221594447</c:v>
                </c:pt>
                <c:pt idx="238">
                  <c:v>-1.2247109447397757</c:v>
                </c:pt>
                <c:pt idx="239">
                  <c:v>-1.2108723533832049</c:v>
                </c:pt>
                <c:pt idx="240">
                  <c:v>-1.1971877109835418</c:v>
                </c:pt>
                <c:pt idx="241">
                  <c:v>-1.1836553943232786</c:v>
                </c:pt>
                <c:pt idx="242">
                  <c:v>-1.1702737940802759</c:v>
                </c:pt>
                <c:pt idx="243">
                  <c:v>-1.157041314828759</c:v>
                </c:pt>
                <c:pt idx="244">
                  <c:v>-1.1439563750348281</c:v>
                </c:pt>
                <c:pt idx="245">
                  <c:v>-1.1310174070467789</c:v>
                </c:pt>
                <c:pt idx="246">
                  <c:v>-1.118222857080428</c:v>
                </c:pt>
                <c:pt idx="247">
                  <c:v>-1.105571185199705</c:v>
                </c:pt>
                <c:pt idx="248">
                  <c:v>-1.0930608652927165</c:v>
                </c:pt>
                <c:pt idx="249">
                  <c:v>-1.0806903850434924</c:v>
                </c:pt>
                <c:pt idx="250">
                  <c:v>-1.0684582458996403</c:v>
                </c:pt>
                <c:pt idx="251">
                  <c:v>-1.0563629630360694</c:v>
                </c:pt>
                <c:pt idx="252">
                  <c:v>-1.0444030653150094</c:v>
                </c:pt>
                <c:pt idx="253">
                  <c:v>-1.0325770952424884</c:v>
                </c:pt>
                <c:pt idx="254">
                  <c:v>-1.0208836089214455</c:v>
                </c:pt>
                <c:pt idx="255">
                  <c:v>-1.0093211760016565</c:v>
                </c:pt>
                <c:pt idx="256">
                  <c:v>-0.99788837962662924</c:v>
                </c:pt>
                <c:pt idx="257">
                  <c:v>-0.98658381637762438</c:v>
                </c:pt>
                <c:pt idx="258">
                  <c:v>-0.97540609621496099</c:v>
                </c:pt>
                <c:pt idx="259">
                  <c:v>-0.96435384241673283</c:v>
                </c:pt>
                <c:pt idx="260">
                  <c:v>-0.95342569151513412</c:v>
                </c:pt>
                <c:pt idx="261">
                  <c:v>-0.94262029323038166</c:v>
                </c:pt>
                <c:pt idx="262">
                  <c:v>-0.93193631040259872</c:v>
                </c:pt>
                <c:pt idx="263">
                  <c:v>-0.92137241892154187</c:v>
                </c:pt>
                <c:pt idx="264">
                  <c:v>-0.91092730765447583</c:v>
                </c:pt>
                <c:pt idx="265">
                  <c:v>-0.90059967837214927</c:v>
                </c:pt>
                <c:pt idx="266">
                  <c:v>-0.89038824567316732</c:v>
                </c:pt>
                <c:pt idx="267">
                  <c:v>-0.88029173690668761</c:v>
                </c:pt>
                <c:pt idx="268">
                  <c:v>-0.87030889209368445</c:v>
                </c:pt>
                <c:pt idx="269">
                  <c:v>-0.86043846384672751</c:v>
                </c:pt>
                <c:pt idx="270">
                  <c:v>-0.85067921728856766</c:v>
                </c:pt>
                <c:pt idx="271">
                  <c:v>-0.84102992996942472</c:v>
                </c:pt>
                <c:pt idx="272">
                  <c:v>-0.83148939178320369</c:v>
                </c:pt>
                <c:pt idx="273">
                  <c:v>-0.82205640488261222</c:v>
                </c:pt>
                <c:pt idx="274">
                  <c:v>-0.81272978359338077</c:v>
                </c:pt>
                <c:pt idx="275">
                  <c:v>-0.80350835432754797</c:v>
                </c:pt>
                <c:pt idx="276">
                  <c:v>-0.79439095549597427</c:v>
                </c:pt>
                <c:pt idx="277">
                  <c:v>-0.78537643742004926</c:v>
                </c:pt>
                <c:pt idx="278">
                  <c:v>-0.77646366224281416</c:v>
                </c:pt>
                <c:pt idx="279">
                  <c:v>-0.76765150383940439</c:v>
                </c:pt>
                <c:pt idx="280">
                  <c:v>-0.75893884772699594</c:v>
                </c:pt>
                <c:pt idx="281">
                  <c:v>-0.75032459097420334</c:v>
                </c:pt>
                <c:pt idx="282">
                  <c:v>-0.74180764211012618</c:v>
                </c:pt>
                <c:pt idx="283">
                  <c:v>-0.73338692103297176</c:v>
                </c:pt>
                <c:pt idx="284">
                  <c:v>-0.72506135891836021</c:v>
                </c:pt>
                <c:pt idx="285">
                  <c:v>-0.71682989812737707</c:v>
                </c:pt>
                <c:pt idx="286">
                  <c:v>-0.70869149211436977</c:v>
                </c:pt>
                <c:pt idx="287">
                  <c:v>-0.70064510533463376</c:v>
                </c:pt>
                <c:pt idx="288">
                  <c:v>-0.69268971315187788</c:v>
                </c:pt>
                <c:pt idx="289">
                  <c:v>-0.68482430174566589</c:v>
                </c:pt>
                <c:pt idx="290">
                  <c:v>-0.67704786801876637</c:v>
                </c:pt>
                <c:pt idx="291">
                  <c:v>-0.66935941950454136</c:v>
                </c:pt>
                <c:pt idx="292">
                  <c:v>-0.6617579742742945</c:v>
                </c:pt>
                <c:pt idx="293">
                  <c:v>-0.65424256084472943</c:v>
                </c:pt>
                <c:pt idx="294">
                  <c:v>-0.64681221808546774</c:v>
                </c:pt>
                <c:pt idx="295">
                  <c:v>-0.63946599512673941</c:v>
                </c:pt>
                <c:pt idx="296">
                  <c:v>-0.63220295126716619</c:v>
                </c:pt>
                <c:pt idx="297">
                  <c:v>-0.62502215588178234</c:v>
                </c:pt>
                <c:pt idx="298">
                  <c:v>-0.61792268833022546</c:v>
                </c:pt>
                <c:pt idx="299">
                  <c:v>-0.61090363786522461</c:v>
                </c:pt>
                <c:pt idx="300">
                  <c:v>-0.6039641035412826</c:v>
                </c:pt>
                <c:pt idx="301">
                  <c:v>-0.59710319412369472</c:v>
                </c:pt>
                <c:pt idx="302">
                  <c:v>-0.59032002799785011</c:v>
                </c:pt>
                <c:pt idx="303">
                  <c:v>-0.58361373307890496</c:v>
                </c:pt>
                <c:pt idx="304">
                  <c:v>-0.57698344672174884</c:v>
                </c:pt>
                <c:pt idx="305">
                  <c:v>-0.57042831563139584</c:v>
                </c:pt>
                <c:pt idx="306">
                  <c:v>-0.56394749577372172</c:v>
                </c:pt>
                <c:pt idx="307">
                  <c:v>-0.55754015228666665</c:v>
                </c:pt>
                <c:pt idx="308">
                  <c:v>-0.55120545939179044</c:v>
                </c:pt>
                <c:pt idx="309">
                  <c:v>-0.54494260030631836</c:v>
                </c:pt>
                <c:pt idx="310">
                  <c:v>-0.53875076715562475</c:v>
                </c:pt>
                <c:pt idx="311">
                  <c:v>-0.53262916088618062</c:v>
                </c:pt>
                <c:pt idx="312">
                  <c:v>-0.5265769911789876</c:v>
                </c:pt>
                <c:pt idx="313">
                  <c:v>-0.52059347636350217</c:v>
                </c:pt>
                <c:pt idx="314">
                  <c:v>-0.51467784333206434</c:v>
                </c:pt>
                <c:pt idx="315">
                  <c:v>-0.50882932745484288</c:v>
                </c:pt>
                <c:pt idx="316">
                  <c:v>-0.50304717249530329</c:v>
                </c:pt>
                <c:pt idx="317">
                  <c:v>-0.49733063052621346</c:v>
                </c:pt>
                <c:pt idx="318">
                  <c:v>-0.49167896184618698</c:v>
                </c:pt>
                <c:pt idx="319">
                  <c:v>-0.48609143489678908</c:v>
                </c:pt>
                <c:pt idx="320">
                  <c:v>-0.48056732618018688</c:v>
                </c:pt>
                <c:pt idx="321">
                  <c:v>-0.47510592017737924</c:v>
                </c:pt>
                <c:pt idx="322">
                  <c:v>-0.46970650926699081</c:v>
                </c:pt>
                <c:pt idx="323">
                  <c:v>-0.46436839364464899</c:v>
                </c:pt>
                <c:pt idx="324">
                  <c:v>-0.45909088124294173</c:v>
                </c:pt>
                <c:pt idx="325">
                  <c:v>-0.45387328765196766</c:v>
                </c:pt>
                <c:pt idx="326">
                  <c:v>-0.44871493604047885</c:v>
                </c:pt>
                <c:pt idx="327">
                  <c:v>-0.44361515707762</c:v>
                </c:pt>
                <c:pt idx="328">
                  <c:v>-0.43857328885526953</c:v>
                </c:pt>
                <c:pt idx="329">
                  <c:v>-0.43358867681098751</c:v>
                </c:pt>
                <c:pt idx="330">
                  <c:v>-0.42866067365156885</c:v>
                </c:pt>
                <c:pt idx="331">
                  <c:v>-0.42378863927720684</c:v>
                </c:pt>
                <c:pt idx="332">
                  <c:v>-0.41897194070627192</c:v>
                </c:pt>
                <c:pt idx="333">
                  <c:v>-0.41420995200070054</c:v>
                </c:pt>
                <c:pt idx="334">
                  <c:v>-0.40950205419200092</c:v>
                </c:pt>
                <c:pt idx="335">
                  <c:v>-0.40484763520787947</c:v>
                </c:pt>
                <c:pt idx="336">
                  <c:v>-0.40024608979947907</c:v>
                </c:pt>
                <c:pt idx="337">
                  <c:v>-0.3956968194692404</c:v>
                </c:pt>
                <c:pt idx="338">
                  <c:v>-0.39119923239937959</c:v>
                </c:pt>
                <c:pt idx="339">
                  <c:v>-0.38675274338098548</c:v>
                </c:pt>
                <c:pt idx="340">
                  <c:v>-0.38235677374373789</c:v>
                </c:pt>
                <c:pt idx="341">
                  <c:v>-0.37801075128623951</c:v>
                </c:pt>
                <c:pt idx="342">
                  <c:v>-0.37371411020696954</c:v>
                </c:pt>
                <c:pt idx="343">
                  <c:v>-0.36946629103585249</c:v>
                </c:pt>
                <c:pt idx="344">
                  <c:v>-0.36526674056644476</c:v>
                </c:pt>
                <c:pt idx="345">
                  <c:v>-0.36111491178873029</c:v>
                </c:pt>
                <c:pt idx="346">
                  <c:v>-0.35701026382253942</c:v>
                </c:pt>
                <c:pt idx="347">
                  <c:v>-0.35295226185156864</c:v>
                </c:pt>
                <c:pt idx="348">
                  <c:v>-0.34894037705801878</c:v>
                </c:pt>
                <c:pt idx="349">
                  <c:v>-0.34497408655783429</c:v>
                </c:pt>
                <c:pt idx="350">
                  <c:v>-0.34105287333655449</c:v>
                </c:pt>
                <c:pt idx="351">
                  <c:v>-0.33717622618576476</c:v>
                </c:pt>
                <c:pt idx="352">
                  <c:v>-0.33334363964014957</c:v>
                </c:pt>
                <c:pt idx="353">
                  <c:v>-0.32955461391514518</c:v>
                </c:pt>
                <c:pt idx="354">
                  <c:v>-0.32580865484518917</c:v>
                </c:pt>
                <c:pt idx="355">
                  <c:v>-0.3221052738225601</c:v>
                </c:pt>
                <c:pt idx="356">
                  <c:v>-0.31844398773681343</c:v>
                </c:pt>
                <c:pt idx="357">
                  <c:v>-0.31482431891480045</c:v>
                </c:pt>
                <c:pt idx="358">
                  <c:v>-0.31124579506127353</c:v>
                </c:pt>
                <c:pt idx="359">
                  <c:v>-0.30770794920007266</c:v>
                </c:pt>
                <c:pt idx="360">
                  <c:v>-0.30421031961589196</c:v>
                </c:pt>
                <c:pt idx="361">
                  <c:v>-0.30075244979661914</c:v>
                </c:pt>
                <c:pt idx="362">
                  <c:v>-0.29733388837624752</c:v>
                </c:pt>
                <c:pt idx="363">
                  <c:v>-0.29395418907835613</c:v>
                </c:pt>
                <c:pt idx="364">
                  <c:v>-0.29061291066015471</c:v>
                </c:pt>
                <c:pt idx="365">
                  <c:v>-0.28730961685709044</c:v>
                </c:pt>
                <c:pt idx="366">
                  <c:v>-0.28404387632801009</c:v>
                </c:pt>
                <c:pt idx="367">
                  <c:v>-0.28081526260088008</c:v>
                </c:pt>
                <c:pt idx="368">
                  <c:v>-0.27762335401904981</c:v>
                </c:pt>
                <c:pt idx="369">
                  <c:v>-0.27446773368806976</c:v>
                </c:pt>
                <c:pt idx="370">
                  <c:v>-0.2713479894230445</c:v>
                </c:pt>
                <c:pt idx="371">
                  <c:v>-0.26826371369652957</c:v>
                </c:pt>
                <c:pt idx="372">
                  <c:v>-0.26521450358695881</c:v>
                </c:pt>
                <c:pt idx="373">
                  <c:v>-0.26219996072760665</c:v>
                </c:pt>
                <c:pt idx="374">
                  <c:v>-0.25921969125607325</c:v>
                </c:pt>
                <c:pt idx="375">
                  <c:v>-0.25627330576429452</c:v>
                </c:pt>
                <c:pt idx="376">
                  <c:v>-0.25336041924907049</c:v>
                </c:pt>
                <c:pt idx="377">
                  <c:v>-0.25048065106310929</c:v>
                </c:pt>
                <c:pt idx="378">
                  <c:v>-0.24763362486657789</c:v>
                </c:pt>
                <c:pt idx="379">
                  <c:v>-0.24481896857916474</c:v>
                </c:pt>
                <c:pt idx="380">
                  <c:v>-0.2420363143326407</c:v>
                </c:pt>
                <c:pt idx="381">
                  <c:v>-0.23928529842392007</c:v>
                </c:pt>
                <c:pt idx="382">
                  <c:v>-0.23656556126861544</c:v>
                </c:pt>
                <c:pt idx="383">
                  <c:v>-0.23387674735508246</c:v>
                </c:pt>
                <c:pt idx="384">
                  <c:v>-0.23121850519894943</c:v>
                </c:pt>
                <c:pt idx="385">
                  <c:v>-0.22859048729813164</c:v>
                </c:pt>
                <c:pt idx="386">
                  <c:v>-0.22599235008831958</c:v>
                </c:pt>
                <c:pt idx="387">
                  <c:v>-0.22342375389894434</c:v>
                </c:pt>
                <c:pt idx="388">
                  <c:v>-0.22088436290960731</c:v>
                </c:pt>
                <c:pt idx="389">
                  <c:v>-0.21837384510698132</c:v>
                </c:pt>
                <c:pt idx="390">
                  <c:v>-0.21589187224216788</c:v>
                </c:pt>
                <c:pt idx="391">
                  <c:v>-0.2134381197885126</c:v>
                </c:pt>
                <c:pt idx="392">
                  <c:v>-0.21101226689987576</c:v>
                </c:pt>
                <c:pt idx="393">
                  <c:v>-0.20861399636934608</c:v>
                </c:pt>
                <c:pt idx="394">
                  <c:v>-0.20624299458840722</c:v>
                </c:pt>
                <c:pt idx="395">
                  <c:v>-0.20389895150653498</c:v>
                </c:pt>
                <c:pt idx="396">
                  <c:v>-0.2015815605912403</c:v>
                </c:pt>
                <c:pt idx="397">
                  <c:v>-0.19929051878853693</c:v>
                </c:pt>
                <c:pt idx="398">
                  <c:v>-0.19702552648384253</c:v>
                </c:pt>
                <c:pt idx="399">
                  <c:v>-0.19478628746330107</c:v>
                </c:pt>
                <c:pt idx="400">
                  <c:v>-0.19257250887552668</c:v>
                </c:pt>
                <c:pt idx="401">
                  <c:v>-0.19038390119376292</c:v>
                </c:pt>
                <c:pt idx="402">
                  <c:v>-0.1882201781784556</c:v>
                </c:pt>
                <c:pt idx="403">
                  <c:v>-0.18608105684023107</c:v>
                </c:pt>
                <c:pt idx="404">
                  <c:v>-0.18396625740328265</c:v>
                </c:pt>
                <c:pt idx="405">
                  <c:v>-0.18187550326915297</c:v>
                </c:pt>
                <c:pt idx="406">
                  <c:v>-0.17980852098091707</c:v>
                </c:pt>
                <c:pt idx="407">
                  <c:v>-0.1777650401877543</c:v>
                </c:pt>
                <c:pt idx="408">
                  <c:v>-0.1757447936099113</c:v>
                </c:pt>
                <c:pt idx="409">
                  <c:v>-0.17374751700404839</c:v>
                </c:pt>
                <c:pt idx="410">
                  <c:v>-0.17177294912896776</c:v>
                </c:pt>
                <c:pt idx="411">
                  <c:v>-0.16982083171171827</c:v>
                </c:pt>
                <c:pt idx="412">
                  <c:v>-0.16789090941407389</c:v>
                </c:pt>
                <c:pt idx="413">
                  <c:v>-0.16598292979938145</c:v>
                </c:pt>
                <c:pt idx="414">
                  <c:v>-0.16409664329977458</c:v>
                </c:pt>
                <c:pt idx="415">
                  <c:v>-0.16223180318375066</c:v>
                </c:pt>
                <c:pt idx="416">
                  <c:v>-0.16038816552410348</c:v>
                </c:pt>
                <c:pt idx="417">
                  <c:v>-0.15856548916621491</c:v>
                </c:pt>
                <c:pt idx="418">
                  <c:v>-0.15676353569669307</c:v>
                </c:pt>
                <c:pt idx="419">
                  <c:v>-0.15498206941236292</c:v>
                </c:pt>
                <c:pt idx="420">
                  <c:v>-0.15322085728959672</c:v>
                </c:pt>
                <c:pt idx="421">
                  <c:v>-0.15147966895398779</c:v>
                </c:pt>
                <c:pt idx="422">
                  <c:v>-0.14975827665035923</c:v>
                </c:pt>
                <c:pt idx="423">
                  <c:v>-0.14805645521310856</c:v>
                </c:pt>
                <c:pt idx="424">
                  <c:v>-0.14637398203687912</c:v>
                </c:pt>
                <c:pt idx="425">
                  <c:v>-0.14471063704756118</c:v>
                </c:pt>
                <c:pt idx="426">
                  <c:v>-0.1430662026736142</c:v>
                </c:pt>
                <c:pt idx="427">
                  <c:v>-0.14144046381770914</c:v>
                </c:pt>
                <c:pt idx="428">
                  <c:v>-0.13983320782868819</c:v>
                </c:pt>
                <c:pt idx="429">
                  <c:v>-0.13824422447383553</c:v>
                </c:pt>
                <c:pt idx="430">
                  <c:v>-0.13667330591146074</c:v>
                </c:pt>
                <c:pt idx="431">
                  <c:v>-0.135120246663786</c:v>
                </c:pt>
                <c:pt idx="432">
                  <c:v>-0.13358484359013728</c:v>
                </c:pt>
                <c:pt idx="433">
                  <c:v>-0.13206689586043679</c:v>
                </c:pt>
                <c:pt idx="434">
                  <c:v>-0.13056620492899043</c:v>
                </c:pt>
                <c:pt idx="435">
                  <c:v>-0.12908257450857027</c:v>
                </c:pt>
                <c:pt idx="436">
                  <c:v>-0.12761581054478657</c:v>
                </c:pt>
                <c:pt idx="437">
                  <c:v>-0.12616572119074818</c:v>
                </c:pt>
                <c:pt idx="438">
                  <c:v>-0.12473211678200555</c:v>
                </c:pt>
                <c:pt idx="439">
                  <c:v>-0.12331480981177763</c:v>
                </c:pt>
                <c:pt idx="440">
                  <c:v>-0.12191361490645429</c:v>
                </c:pt>
                <c:pt idx="441">
                  <c:v>-0.1205283488013755</c:v>
                </c:pt>
                <c:pt idx="442">
                  <c:v>-0.11915883031688293</c:v>
                </c:pt>
                <c:pt idx="443">
                  <c:v>-0.11780488033463954</c:v>
                </c:pt>
                <c:pt idx="444">
                  <c:v>-0.11646632177421722</c:v>
                </c:pt>
                <c:pt idx="445">
                  <c:v>-0.11514297956994678</c:v>
                </c:pt>
                <c:pt idx="446">
                  <c:v>-0.11383468064802882</c:v>
                </c:pt>
                <c:pt idx="447">
                  <c:v>-0.11254125390390264</c:v>
                </c:pt>
                <c:pt idx="448">
                  <c:v>-0.11126253017987038</c:v>
                </c:pt>
                <c:pt idx="449">
                  <c:v>-0.10999834224297243</c:v>
                </c:pt>
                <c:pt idx="450">
                  <c:v>-0.10874852476311334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fit_2NN_HCP!$M$18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fit_2NN_HCP!$G$19:$G$469</c:f>
              <c:numCache>
                <c:formatCode>General</c:formatCode>
                <c:ptCount val="451"/>
                <c:pt idx="0">
                  <c:v>1.8857876699385137</c:v>
                </c:pt>
                <c:pt idx="1">
                  <c:v>1.8976754348961398</c:v>
                </c:pt>
                <c:pt idx="2">
                  <c:v>1.9095631998537654</c:v>
                </c:pt>
                <c:pt idx="3">
                  <c:v>1.9214509648113915</c:v>
                </c:pt>
                <c:pt idx="4">
                  <c:v>1.9333387297690174</c:v>
                </c:pt>
                <c:pt idx="5">
                  <c:v>1.9452264947266433</c:v>
                </c:pt>
                <c:pt idx="6">
                  <c:v>1.9571142596842692</c:v>
                </c:pt>
                <c:pt idx="7">
                  <c:v>1.9690020246418951</c:v>
                </c:pt>
                <c:pt idx="8">
                  <c:v>1.9808897895995212</c:v>
                </c:pt>
                <c:pt idx="9">
                  <c:v>1.9927775545571471</c:v>
                </c:pt>
                <c:pt idx="10">
                  <c:v>2.004665319514773</c:v>
                </c:pt>
                <c:pt idx="11">
                  <c:v>2.0165530844723989</c:v>
                </c:pt>
                <c:pt idx="12">
                  <c:v>2.0284408494300248</c:v>
                </c:pt>
                <c:pt idx="13">
                  <c:v>2.0403286143876507</c:v>
                </c:pt>
                <c:pt idx="14">
                  <c:v>2.0522163793452766</c:v>
                </c:pt>
                <c:pt idx="15">
                  <c:v>2.0641041443029025</c:v>
                </c:pt>
                <c:pt idx="16">
                  <c:v>2.0759919092605283</c:v>
                </c:pt>
                <c:pt idx="17">
                  <c:v>2.0878796742181542</c:v>
                </c:pt>
                <c:pt idx="18">
                  <c:v>2.0997674391757801</c:v>
                </c:pt>
                <c:pt idx="19">
                  <c:v>2.111655204133406</c:v>
                </c:pt>
                <c:pt idx="20">
                  <c:v>2.1235429690910319</c:v>
                </c:pt>
                <c:pt idx="21">
                  <c:v>2.1354307340486578</c:v>
                </c:pt>
                <c:pt idx="22">
                  <c:v>2.1473184990062841</c:v>
                </c:pt>
                <c:pt idx="23">
                  <c:v>2.15920626396391</c:v>
                </c:pt>
                <c:pt idx="24">
                  <c:v>2.1710940289215359</c:v>
                </c:pt>
                <c:pt idx="25">
                  <c:v>2.1829817938791614</c:v>
                </c:pt>
                <c:pt idx="26">
                  <c:v>2.1948695588367872</c:v>
                </c:pt>
                <c:pt idx="27">
                  <c:v>2.2067573237944131</c:v>
                </c:pt>
                <c:pt idx="28">
                  <c:v>2.218645088752039</c:v>
                </c:pt>
                <c:pt idx="29">
                  <c:v>2.2305328537096658</c:v>
                </c:pt>
                <c:pt idx="30">
                  <c:v>2.2424206186672917</c:v>
                </c:pt>
                <c:pt idx="31">
                  <c:v>2.2543083836249176</c:v>
                </c:pt>
                <c:pt idx="32">
                  <c:v>2.2661961485825435</c:v>
                </c:pt>
                <c:pt idx="33">
                  <c:v>2.2780839135401694</c:v>
                </c:pt>
                <c:pt idx="34">
                  <c:v>2.2899716784977957</c:v>
                </c:pt>
                <c:pt idx="35">
                  <c:v>2.3018594434554216</c:v>
                </c:pt>
                <c:pt idx="36">
                  <c:v>2.3137472084130475</c:v>
                </c:pt>
                <c:pt idx="37">
                  <c:v>2.3256349733706734</c:v>
                </c:pt>
                <c:pt idx="38">
                  <c:v>2.3375227383282988</c:v>
                </c:pt>
                <c:pt idx="39">
                  <c:v>2.3494105032859247</c:v>
                </c:pt>
                <c:pt idx="40">
                  <c:v>2.361298268243551</c:v>
                </c:pt>
                <c:pt idx="41">
                  <c:v>2.3731860332011769</c:v>
                </c:pt>
                <c:pt idx="42">
                  <c:v>2.3850737981588028</c:v>
                </c:pt>
                <c:pt idx="43">
                  <c:v>2.3969615631164287</c:v>
                </c:pt>
                <c:pt idx="44">
                  <c:v>2.4088493280740546</c:v>
                </c:pt>
                <c:pt idx="45">
                  <c:v>2.4207370930316805</c:v>
                </c:pt>
                <c:pt idx="46">
                  <c:v>2.4326248579893064</c:v>
                </c:pt>
                <c:pt idx="47">
                  <c:v>2.4445126229469323</c:v>
                </c:pt>
                <c:pt idx="48">
                  <c:v>2.4564003879045582</c:v>
                </c:pt>
                <c:pt idx="49">
                  <c:v>2.4682881528621841</c:v>
                </c:pt>
                <c:pt idx="50">
                  <c:v>2.4801759178198095</c:v>
                </c:pt>
                <c:pt idx="51">
                  <c:v>2.4920636827774358</c:v>
                </c:pt>
                <c:pt idx="52">
                  <c:v>2.5039514477350613</c:v>
                </c:pt>
                <c:pt idx="53">
                  <c:v>2.5158392126926876</c:v>
                </c:pt>
                <c:pt idx="54">
                  <c:v>2.5277269776503131</c:v>
                </c:pt>
                <c:pt idx="55">
                  <c:v>2.539614742607939</c:v>
                </c:pt>
                <c:pt idx="56">
                  <c:v>2.5515025075655648</c:v>
                </c:pt>
                <c:pt idx="57">
                  <c:v>2.5633902725231907</c:v>
                </c:pt>
                <c:pt idx="58">
                  <c:v>2.5752780374808171</c:v>
                </c:pt>
                <c:pt idx="59">
                  <c:v>2.5871658024384425</c:v>
                </c:pt>
                <c:pt idx="60">
                  <c:v>2.5990535673960689</c:v>
                </c:pt>
                <c:pt idx="61">
                  <c:v>2.6109413323536943</c:v>
                </c:pt>
                <c:pt idx="62">
                  <c:v>2.6228290973113206</c:v>
                </c:pt>
                <c:pt idx="63">
                  <c:v>2.6347168622689465</c:v>
                </c:pt>
                <c:pt idx="64">
                  <c:v>2.6466046272265724</c:v>
                </c:pt>
                <c:pt idx="65">
                  <c:v>2.6584923921841983</c:v>
                </c:pt>
                <c:pt idx="66">
                  <c:v>2.6703801571418242</c:v>
                </c:pt>
                <c:pt idx="67">
                  <c:v>2.6822679220994501</c:v>
                </c:pt>
                <c:pt idx="68">
                  <c:v>2.694155687057076</c:v>
                </c:pt>
                <c:pt idx="69">
                  <c:v>2.7060434520147019</c:v>
                </c:pt>
                <c:pt idx="70">
                  <c:v>2.7179312169723282</c:v>
                </c:pt>
                <c:pt idx="71">
                  <c:v>2.7298189819299536</c:v>
                </c:pt>
                <c:pt idx="72">
                  <c:v>2.74170674688758</c:v>
                </c:pt>
                <c:pt idx="73">
                  <c:v>2.7535945118452054</c:v>
                </c:pt>
                <c:pt idx="74">
                  <c:v>2.7654822768028318</c:v>
                </c:pt>
                <c:pt idx="75">
                  <c:v>2.7773700417604572</c:v>
                </c:pt>
                <c:pt idx="76">
                  <c:v>2.7892578067180831</c:v>
                </c:pt>
                <c:pt idx="77">
                  <c:v>2.8011455716757094</c:v>
                </c:pt>
                <c:pt idx="78">
                  <c:v>2.8130333366333349</c:v>
                </c:pt>
                <c:pt idx="79">
                  <c:v>2.8249211015909612</c:v>
                </c:pt>
                <c:pt idx="80">
                  <c:v>2.8368088665485867</c:v>
                </c:pt>
                <c:pt idx="81">
                  <c:v>2.848696631506213</c:v>
                </c:pt>
                <c:pt idx="82">
                  <c:v>2.8605843964638384</c:v>
                </c:pt>
                <c:pt idx="83">
                  <c:v>2.8724721614214648</c:v>
                </c:pt>
                <c:pt idx="84">
                  <c:v>2.8843599263790907</c:v>
                </c:pt>
                <c:pt idx="85">
                  <c:v>2.8962476913367166</c:v>
                </c:pt>
                <c:pt idx="86">
                  <c:v>2.9081354562943424</c:v>
                </c:pt>
                <c:pt idx="87">
                  <c:v>2.9200232212519683</c:v>
                </c:pt>
                <c:pt idx="88">
                  <c:v>2.9319109862095942</c:v>
                </c:pt>
                <c:pt idx="89">
                  <c:v>2.9437987511672206</c:v>
                </c:pt>
                <c:pt idx="90">
                  <c:v>2.955686516124846</c:v>
                </c:pt>
                <c:pt idx="91">
                  <c:v>2.9675742810824723</c:v>
                </c:pt>
                <c:pt idx="92">
                  <c:v>2.9794620460400978</c:v>
                </c:pt>
                <c:pt idx="93">
                  <c:v>2.9913498109977241</c:v>
                </c:pt>
                <c:pt idx="94">
                  <c:v>3.00323757595535</c:v>
                </c:pt>
                <c:pt idx="95">
                  <c:v>3.0151253409129759</c:v>
                </c:pt>
                <c:pt idx="96">
                  <c:v>3.0270131058706018</c:v>
                </c:pt>
                <c:pt idx="97">
                  <c:v>3.0389008708282277</c:v>
                </c:pt>
                <c:pt idx="98">
                  <c:v>3.0507886357858536</c:v>
                </c:pt>
                <c:pt idx="99">
                  <c:v>3.062676400743479</c:v>
                </c:pt>
                <c:pt idx="100">
                  <c:v>3.0745641657011054</c:v>
                </c:pt>
                <c:pt idx="101">
                  <c:v>3.0864519306587308</c:v>
                </c:pt>
                <c:pt idx="102">
                  <c:v>3.0983396956163571</c:v>
                </c:pt>
                <c:pt idx="103">
                  <c:v>3.1102274605739835</c:v>
                </c:pt>
                <c:pt idx="104">
                  <c:v>3.1221152255316089</c:v>
                </c:pt>
                <c:pt idx="105">
                  <c:v>3.1340029904892348</c:v>
                </c:pt>
                <c:pt idx="106">
                  <c:v>3.1458907554468607</c:v>
                </c:pt>
                <c:pt idx="107">
                  <c:v>3.1577785204044866</c:v>
                </c:pt>
                <c:pt idx="108">
                  <c:v>3.1696662853621129</c:v>
                </c:pt>
                <c:pt idx="109">
                  <c:v>3.1815540503197384</c:v>
                </c:pt>
                <c:pt idx="110">
                  <c:v>3.1934418152773647</c:v>
                </c:pt>
                <c:pt idx="111">
                  <c:v>3.2053295802349901</c:v>
                </c:pt>
                <c:pt idx="112">
                  <c:v>3.2172173451926165</c:v>
                </c:pt>
                <c:pt idx="113">
                  <c:v>3.2291051101502424</c:v>
                </c:pt>
                <c:pt idx="114">
                  <c:v>3.2409928751078683</c:v>
                </c:pt>
                <c:pt idx="115">
                  <c:v>3.2528806400654942</c:v>
                </c:pt>
                <c:pt idx="116">
                  <c:v>3.26476840502312</c:v>
                </c:pt>
                <c:pt idx="117">
                  <c:v>3.2766561699807459</c:v>
                </c:pt>
                <c:pt idx="118">
                  <c:v>3.2885439349383723</c:v>
                </c:pt>
                <c:pt idx="119">
                  <c:v>3.3004316998959977</c:v>
                </c:pt>
                <c:pt idx="120">
                  <c:v>3.3123194648536232</c:v>
                </c:pt>
                <c:pt idx="121">
                  <c:v>3.3242072298112495</c:v>
                </c:pt>
                <c:pt idx="122">
                  <c:v>3.3360949947688758</c:v>
                </c:pt>
                <c:pt idx="123">
                  <c:v>3.3479827597265013</c:v>
                </c:pt>
                <c:pt idx="124">
                  <c:v>3.3598705246841276</c:v>
                </c:pt>
                <c:pt idx="125">
                  <c:v>3.3717582896417531</c:v>
                </c:pt>
                <c:pt idx="126">
                  <c:v>3.3836460545993789</c:v>
                </c:pt>
                <c:pt idx="127">
                  <c:v>3.3955338195570053</c:v>
                </c:pt>
                <c:pt idx="128">
                  <c:v>3.4074215845146307</c:v>
                </c:pt>
                <c:pt idx="129">
                  <c:v>3.4193093494722571</c:v>
                </c:pt>
                <c:pt idx="130">
                  <c:v>3.4311971144298825</c:v>
                </c:pt>
                <c:pt idx="131">
                  <c:v>3.4430848793875088</c:v>
                </c:pt>
                <c:pt idx="132">
                  <c:v>3.4549726443451343</c:v>
                </c:pt>
                <c:pt idx="133">
                  <c:v>3.4668604093027606</c:v>
                </c:pt>
                <c:pt idx="134">
                  <c:v>3.4787481742603861</c:v>
                </c:pt>
                <c:pt idx="135">
                  <c:v>3.4906359392180124</c:v>
                </c:pt>
                <c:pt idx="136">
                  <c:v>3.5025237041756383</c:v>
                </c:pt>
                <c:pt idx="137">
                  <c:v>3.5144114691332642</c:v>
                </c:pt>
                <c:pt idx="138">
                  <c:v>3.5262992340908901</c:v>
                </c:pt>
                <c:pt idx="139">
                  <c:v>3.538186999048516</c:v>
                </c:pt>
                <c:pt idx="140">
                  <c:v>3.5500747640061419</c:v>
                </c:pt>
                <c:pt idx="141">
                  <c:v>3.5619625289637682</c:v>
                </c:pt>
                <c:pt idx="142">
                  <c:v>3.5738502939213936</c:v>
                </c:pt>
                <c:pt idx="143">
                  <c:v>3.58573805887902</c:v>
                </c:pt>
                <c:pt idx="144">
                  <c:v>3.5976258238366454</c:v>
                </c:pt>
                <c:pt idx="145">
                  <c:v>3.6095135887942718</c:v>
                </c:pt>
                <c:pt idx="146">
                  <c:v>3.6214013537518976</c:v>
                </c:pt>
                <c:pt idx="147">
                  <c:v>3.6332891187095235</c:v>
                </c:pt>
                <c:pt idx="148">
                  <c:v>3.645176883667149</c:v>
                </c:pt>
                <c:pt idx="149">
                  <c:v>3.6570646486247749</c:v>
                </c:pt>
                <c:pt idx="150">
                  <c:v>3.6689524135824012</c:v>
                </c:pt>
                <c:pt idx="151">
                  <c:v>3.6808401785400275</c:v>
                </c:pt>
                <c:pt idx="152">
                  <c:v>3.692727943497653</c:v>
                </c:pt>
                <c:pt idx="153">
                  <c:v>3.7046157084552784</c:v>
                </c:pt>
                <c:pt idx="154">
                  <c:v>3.7165034734129048</c:v>
                </c:pt>
                <c:pt idx="155">
                  <c:v>3.7283912383705307</c:v>
                </c:pt>
                <c:pt idx="156">
                  <c:v>3.740279003328157</c:v>
                </c:pt>
                <c:pt idx="157">
                  <c:v>3.7521667682857824</c:v>
                </c:pt>
                <c:pt idx="158">
                  <c:v>3.7640545332434083</c:v>
                </c:pt>
                <c:pt idx="159">
                  <c:v>3.7759422982010342</c:v>
                </c:pt>
                <c:pt idx="160">
                  <c:v>3.7878300631586606</c:v>
                </c:pt>
                <c:pt idx="161">
                  <c:v>3.7997178281162864</c:v>
                </c:pt>
                <c:pt idx="162">
                  <c:v>3.8116055930739123</c:v>
                </c:pt>
                <c:pt idx="163">
                  <c:v>3.8234933580315378</c:v>
                </c:pt>
                <c:pt idx="164">
                  <c:v>3.8353811229891641</c:v>
                </c:pt>
                <c:pt idx="165">
                  <c:v>3.84726888794679</c:v>
                </c:pt>
                <c:pt idx="166">
                  <c:v>3.8591566529044159</c:v>
                </c:pt>
                <c:pt idx="167">
                  <c:v>3.8710444178620413</c:v>
                </c:pt>
                <c:pt idx="168">
                  <c:v>3.8829321828196677</c:v>
                </c:pt>
                <c:pt idx="169">
                  <c:v>3.8948199477772936</c:v>
                </c:pt>
                <c:pt idx="170">
                  <c:v>3.9067077127349199</c:v>
                </c:pt>
                <c:pt idx="171">
                  <c:v>3.9185954776925453</c:v>
                </c:pt>
                <c:pt idx="172">
                  <c:v>3.9304832426501708</c:v>
                </c:pt>
                <c:pt idx="173">
                  <c:v>3.9423710076077971</c:v>
                </c:pt>
                <c:pt idx="174">
                  <c:v>3.9542587725654235</c:v>
                </c:pt>
                <c:pt idx="175">
                  <c:v>3.9661465375230494</c:v>
                </c:pt>
                <c:pt idx="176">
                  <c:v>3.9780343024806752</c:v>
                </c:pt>
                <c:pt idx="177">
                  <c:v>3.9899220674383007</c:v>
                </c:pt>
                <c:pt idx="178">
                  <c:v>4.001809832395927</c:v>
                </c:pt>
                <c:pt idx="179">
                  <c:v>4.0136975973535529</c:v>
                </c:pt>
                <c:pt idx="180">
                  <c:v>4.0255853623111788</c:v>
                </c:pt>
                <c:pt idx="181">
                  <c:v>4.0374731272688047</c:v>
                </c:pt>
                <c:pt idx="182">
                  <c:v>4.0493608922264306</c:v>
                </c:pt>
                <c:pt idx="183">
                  <c:v>4.0612486571840565</c:v>
                </c:pt>
                <c:pt idx="184">
                  <c:v>4.0731364221416824</c:v>
                </c:pt>
                <c:pt idx="185">
                  <c:v>4.0850241870993083</c:v>
                </c:pt>
                <c:pt idx="186">
                  <c:v>4.0969119520569341</c:v>
                </c:pt>
                <c:pt idx="187">
                  <c:v>4.10879971701456</c:v>
                </c:pt>
                <c:pt idx="188">
                  <c:v>4.1206874819721859</c:v>
                </c:pt>
                <c:pt idx="189">
                  <c:v>4.1325752469298118</c:v>
                </c:pt>
                <c:pt idx="190">
                  <c:v>4.1444630118874377</c:v>
                </c:pt>
                <c:pt idx="191">
                  <c:v>4.1563507768450636</c:v>
                </c:pt>
                <c:pt idx="192">
                  <c:v>4.1682385418026895</c:v>
                </c:pt>
                <c:pt idx="193">
                  <c:v>4.1801263067603154</c:v>
                </c:pt>
                <c:pt idx="194">
                  <c:v>4.1920140717179413</c:v>
                </c:pt>
                <c:pt idx="195">
                  <c:v>4.2039018366755672</c:v>
                </c:pt>
                <c:pt idx="196">
                  <c:v>4.2157896016331931</c:v>
                </c:pt>
                <c:pt idx="197">
                  <c:v>4.2276773665908189</c:v>
                </c:pt>
                <c:pt idx="198">
                  <c:v>4.2395651315484457</c:v>
                </c:pt>
                <c:pt idx="199">
                  <c:v>4.2514528965060707</c:v>
                </c:pt>
                <c:pt idx="200">
                  <c:v>4.2633406614636966</c:v>
                </c:pt>
                <c:pt idx="201">
                  <c:v>4.2752284264213225</c:v>
                </c:pt>
                <c:pt idx="202">
                  <c:v>4.2871161913789484</c:v>
                </c:pt>
                <c:pt idx="203">
                  <c:v>4.2990039563365752</c:v>
                </c:pt>
                <c:pt idx="204">
                  <c:v>4.3108917212942002</c:v>
                </c:pt>
                <c:pt idx="205">
                  <c:v>4.3227794862518261</c:v>
                </c:pt>
                <c:pt idx="206">
                  <c:v>4.334667251209452</c:v>
                </c:pt>
                <c:pt idx="207">
                  <c:v>4.3465550161670787</c:v>
                </c:pt>
                <c:pt idx="208">
                  <c:v>4.3584427811247046</c:v>
                </c:pt>
                <c:pt idx="209">
                  <c:v>4.3703305460823305</c:v>
                </c:pt>
                <c:pt idx="210">
                  <c:v>4.3822183110399555</c:v>
                </c:pt>
                <c:pt idx="211">
                  <c:v>4.3941060759975823</c:v>
                </c:pt>
                <c:pt idx="212">
                  <c:v>4.4059938409552082</c:v>
                </c:pt>
                <c:pt idx="213">
                  <c:v>4.4178816059128341</c:v>
                </c:pt>
                <c:pt idx="214">
                  <c:v>4.4297693708704591</c:v>
                </c:pt>
                <c:pt idx="215">
                  <c:v>4.4416571358280859</c:v>
                </c:pt>
                <c:pt idx="216">
                  <c:v>4.4535449007857117</c:v>
                </c:pt>
                <c:pt idx="217">
                  <c:v>4.4654326657433376</c:v>
                </c:pt>
                <c:pt idx="218">
                  <c:v>4.4773204307009635</c:v>
                </c:pt>
                <c:pt idx="219">
                  <c:v>4.4892081956585885</c:v>
                </c:pt>
                <c:pt idx="220">
                  <c:v>4.5010959606162153</c:v>
                </c:pt>
                <c:pt idx="221">
                  <c:v>4.5129837255738412</c:v>
                </c:pt>
                <c:pt idx="222">
                  <c:v>4.5248714905314671</c:v>
                </c:pt>
                <c:pt idx="223">
                  <c:v>4.536759255489093</c:v>
                </c:pt>
                <c:pt idx="224">
                  <c:v>4.5486470204467189</c:v>
                </c:pt>
                <c:pt idx="225">
                  <c:v>4.5605347854043448</c:v>
                </c:pt>
                <c:pt idx="226">
                  <c:v>4.5724225503619707</c:v>
                </c:pt>
                <c:pt idx="227">
                  <c:v>4.5843103153195974</c:v>
                </c:pt>
                <c:pt idx="228">
                  <c:v>4.5961980802772224</c:v>
                </c:pt>
                <c:pt idx="229">
                  <c:v>4.6080858452348483</c:v>
                </c:pt>
                <c:pt idx="230">
                  <c:v>4.6199736101924742</c:v>
                </c:pt>
                <c:pt idx="231">
                  <c:v>4.6318613751501001</c:v>
                </c:pt>
                <c:pt idx="232">
                  <c:v>4.6437491401077269</c:v>
                </c:pt>
                <c:pt idx="233">
                  <c:v>4.6556369050653519</c:v>
                </c:pt>
                <c:pt idx="234">
                  <c:v>4.6675246700229778</c:v>
                </c:pt>
                <c:pt idx="235">
                  <c:v>4.6794124349806037</c:v>
                </c:pt>
                <c:pt idx="236">
                  <c:v>4.6913001999382304</c:v>
                </c:pt>
                <c:pt idx="237">
                  <c:v>4.7031879648958563</c:v>
                </c:pt>
                <c:pt idx="238">
                  <c:v>4.7150757298534813</c:v>
                </c:pt>
                <c:pt idx="239">
                  <c:v>4.7269634948111072</c:v>
                </c:pt>
                <c:pt idx="240">
                  <c:v>4.738851259768734</c:v>
                </c:pt>
                <c:pt idx="241">
                  <c:v>4.7507390247263599</c:v>
                </c:pt>
                <c:pt idx="242">
                  <c:v>4.7626267896839858</c:v>
                </c:pt>
                <c:pt idx="243">
                  <c:v>4.7745145546416108</c:v>
                </c:pt>
                <c:pt idx="244">
                  <c:v>4.7864023195992376</c:v>
                </c:pt>
                <c:pt idx="245">
                  <c:v>4.7982900845568635</c:v>
                </c:pt>
                <c:pt idx="246">
                  <c:v>4.8101778495144893</c:v>
                </c:pt>
                <c:pt idx="247">
                  <c:v>4.8220656144721152</c:v>
                </c:pt>
                <c:pt idx="248">
                  <c:v>4.8339533794297402</c:v>
                </c:pt>
                <c:pt idx="249">
                  <c:v>4.845841144387367</c:v>
                </c:pt>
                <c:pt idx="250">
                  <c:v>4.8577289093449929</c:v>
                </c:pt>
                <c:pt idx="251">
                  <c:v>4.8696166743026188</c:v>
                </c:pt>
                <c:pt idx="252">
                  <c:v>4.8815044392602447</c:v>
                </c:pt>
                <c:pt idx="253">
                  <c:v>4.8933922042178706</c:v>
                </c:pt>
                <c:pt idx="254">
                  <c:v>4.9052799691754965</c:v>
                </c:pt>
                <c:pt idx="255">
                  <c:v>4.9171677341331224</c:v>
                </c:pt>
                <c:pt idx="256">
                  <c:v>4.9290554990907482</c:v>
                </c:pt>
                <c:pt idx="257">
                  <c:v>4.9409432640483741</c:v>
                </c:pt>
                <c:pt idx="258">
                  <c:v>4.952831029006</c:v>
                </c:pt>
                <c:pt idx="259">
                  <c:v>4.964718793963633</c:v>
                </c:pt>
                <c:pt idx="260">
                  <c:v>4.9766065589212518</c:v>
                </c:pt>
                <c:pt idx="261">
                  <c:v>4.9884943238788786</c:v>
                </c:pt>
                <c:pt idx="262">
                  <c:v>5.0003820888365045</c:v>
                </c:pt>
                <c:pt idx="263">
                  <c:v>5.0122698537941348</c:v>
                </c:pt>
                <c:pt idx="264">
                  <c:v>5.0241576187517554</c:v>
                </c:pt>
                <c:pt idx="265">
                  <c:v>5.0360453837093804</c:v>
                </c:pt>
                <c:pt idx="266">
                  <c:v>5.0479331486670072</c:v>
                </c:pt>
                <c:pt idx="267">
                  <c:v>5.0598209136246393</c:v>
                </c:pt>
                <c:pt idx="268">
                  <c:v>5.0717086785822589</c:v>
                </c:pt>
                <c:pt idx="269">
                  <c:v>5.0835964435398857</c:v>
                </c:pt>
                <c:pt idx="270">
                  <c:v>5.0954842084975116</c:v>
                </c:pt>
                <c:pt idx="271">
                  <c:v>5.1073719734551419</c:v>
                </c:pt>
                <c:pt idx="272">
                  <c:v>5.1192597384127634</c:v>
                </c:pt>
                <c:pt idx="273">
                  <c:v>5.1311475033703893</c:v>
                </c:pt>
                <c:pt idx="274">
                  <c:v>5.1430352683280152</c:v>
                </c:pt>
                <c:pt idx="275">
                  <c:v>5.1549230332856464</c:v>
                </c:pt>
                <c:pt idx="276">
                  <c:v>5.1668107982432661</c:v>
                </c:pt>
                <c:pt idx="277">
                  <c:v>5.1786985632008919</c:v>
                </c:pt>
                <c:pt idx="278">
                  <c:v>5.1905863281585187</c:v>
                </c:pt>
                <c:pt idx="279">
                  <c:v>5.2024740931161499</c:v>
                </c:pt>
                <c:pt idx="280">
                  <c:v>5.2143618580737705</c:v>
                </c:pt>
                <c:pt idx="281">
                  <c:v>5.2262496230313973</c:v>
                </c:pt>
                <c:pt idx="282">
                  <c:v>5.2381373879890276</c:v>
                </c:pt>
                <c:pt idx="283">
                  <c:v>5.2500251529466535</c:v>
                </c:pt>
                <c:pt idx="284">
                  <c:v>5.2619129179042794</c:v>
                </c:pt>
                <c:pt idx="285">
                  <c:v>5.2738006828618991</c:v>
                </c:pt>
                <c:pt idx="286">
                  <c:v>5.2856884478195321</c:v>
                </c:pt>
                <c:pt idx="287">
                  <c:v>5.297576212777158</c:v>
                </c:pt>
                <c:pt idx="288">
                  <c:v>5.309463977734783</c:v>
                </c:pt>
                <c:pt idx="289">
                  <c:v>5.3213517426924035</c:v>
                </c:pt>
                <c:pt idx="290">
                  <c:v>5.3332395076500347</c:v>
                </c:pt>
                <c:pt idx="291">
                  <c:v>5.3451272726076606</c:v>
                </c:pt>
                <c:pt idx="292">
                  <c:v>5.3570150375652865</c:v>
                </c:pt>
                <c:pt idx="293">
                  <c:v>5.3689028025229071</c:v>
                </c:pt>
                <c:pt idx="294">
                  <c:v>5.3807905674805392</c:v>
                </c:pt>
                <c:pt idx="295">
                  <c:v>5.3926783324381651</c:v>
                </c:pt>
                <c:pt idx="296">
                  <c:v>5.404566097395791</c:v>
                </c:pt>
                <c:pt idx="297">
                  <c:v>5.4164538623534106</c:v>
                </c:pt>
                <c:pt idx="298">
                  <c:v>5.4283416273110427</c:v>
                </c:pt>
                <c:pt idx="299">
                  <c:v>5.4402293922686686</c:v>
                </c:pt>
                <c:pt idx="300">
                  <c:v>5.4521171572262936</c:v>
                </c:pt>
                <c:pt idx="301">
                  <c:v>5.4640049221839142</c:v>
                </c:pt>
                <c:pt idx="302">
                  <c:v>5.4758926871415463</c:v>
                </c:pt>
                <c:pt idx="303">
                  <c:v>5.4877804520991722</c:v>
                </c:pt>
                <c:pt idx="304">
                  <c:v>5.4996682170567981</c:v>
                </c:pt>
                <c:pt idx="305">
                  <c:v>5.5115559820144178</c:v>
                </c:pt>
                <c:pt idx="306">
                  <c:v>5.5234437469720508</c:v>
                </c:pt>
                <c:pt idx="307">
                  <c:v>5.5353315119296767</c:v>
                </c:pt>
                <c:pt idx="308">
                  <c:v>5.5472192768873017</c:v>
                </c:pt>
                <c:pt idx="309">
                  <c:v>5.5591070418449284</c:v>
                </c:pt>
                <c:pt idx="310">
                  <c:v>5.5709948068025534</c:v>
                </c:pt>
                <c:pt idx="311">
                  <c:v>5.5828825717601793</c:v>
                </c:pt>
                <c:pt idx="312">
                  <c:v>5.5947703367178052</c:v>
                </c:pt>
                <c:pt idx="313">
                  <c:v>5.6066581016754311</c:v>
                </c:pt>
                <c:pt idx="314">
                  <c:v>5.6185458666330579</c:v>
                </c:pt>
                <c:pt idx="315">
                  <c:v>5.6304336315906838</c:v>
                </c:pt>
                <c:pt idx="316">
                  <c:v>5.6423213965483097</c:v>
                </c:pt>
                <c:pt idx="317">
                  <c:v>5.6542091615059347</c:v>
                </c:pt>
                <c:pt idx="318">
                  <c:v>5.6660969264635614</c:v>
                </c:pt>
                <c:pt idx="319">
                  <c:v>5.6779846914211864</c:v>
                </c:pt>
                <c:pt idx="320">
                  <c:v>5.6898724563788123</c:v>
                </c:pt>
                <c:pt idx="321">
                  <c:v>5.7017602213364382</c:v>
                </c:pt>
                <c:pt idx="322">
                  <c:v>5.713647986294065</c:v>
                </c:pt>
                <c:pt idx="323">
                  <c:v>5.7255357512516909</c:v>
                </c:pt>
                <c:pt idx="324">
                  <c:v>5.7374235162093168</c:v>
                </c:pt>
                <c:pt idx="325">
                  <c:v>5.7493112811669427</c:v>
                </c:pt>
                <c:pt idx="326">
                  <c:v>5.7611990461245695</c:v>
                </c:pt>
                <c:pt idx="327">
                  <c:v>5.7730868110821945</c:v>
                </c:pt>
                <c:pt idx="328">
                  <c:v>5.7849745760398203</c:v>
                </c:pt>
                <c:pt idx="329">
                  <c:v>5.7968623409974454</c:v>
                </c:pt>
                <c:pt idx="330">
                  <c:v>5.8087501059550712</c:v>
                </c:pt>
                <c:pt idx="331">
                  <c:v>5.820637870912698</c:v>
                </c:pt>
                <c:pt idx="332">
                  <c:v>5.8325256358703239</c:v>
                </c:pt>
                <c:pt idx="333">
                  <c:v>5.8444134008279498</c:v>
                </c:pt>
                <c:pt idx="334">
                  <c:v>5.8563011657855766</c:v>
                </c:pt>
                <c:pt idx="335">
                  <c:v>5.8681889307432025</c:v>
                </c:pt>
                <c:pt idx="336">
                  <c:v>5.8800766957008284</c:v>
                </c:pt>
                <c:pt idx="337">
                  <c:v>5.8919644606584534</c:v>
                </c:pt>
                <c:pt idx="338">
                  <c:v>5.9038522256160784</c:v>
                </c:pt>
                <c:pt idx="339">
                  <c:v>5.9157399905737051</c:v>
                </c:pt>
                <c:pt idx="340">
                  <c:v>5.927627755531331</c:v>
                </c:pt>
                <c:pt idx="341">
                  <c:v>5.9395155204889569</c:v>
                </c:pt>
                <c:pt idx="342">
                  <c:v>5.9514032854465828</c:v>
                </c:pt>
                <c:pt idx="343">
                  <c:v>5.9632910504042096</c:v>
                </c:pt>
                <c:pt idx="344">
                  <c:v>5.9751788153618346</c:v>
                </c:pt>
                <c:pt idx="345">
                  <c:v>5.9870665803194605</c:v>
                </c:pt>
                <c:pt idx="346">
                  <c:v>5.9989543452770864</c:v>
                </c:pt>
                <c:pt idx="347">
                  <c:v>6.0108421102347132</c:v>
                </c:pt>
                <c:pt idx="348">
                  <c:v>6.0227298751923382</c:v>
                </c:pt>
                <c:pt idx="349">
                  <c:v>6.034617640149964</c:v>
                </c:pt>
                <c:pt idx="350">
                  <c:v>6.0465054051075899</c:v>
                </c:pt>
                <c:pt idx="351">
                  <c:v>6.0583931700652167</c:v>
                </c:pt>
                <c:pt idx="352">
                  <c:v>6.0702809350228426</c:v>
                </c:pt>
                <c:pt idx="353">
                  <c:v>6.0821686999804685</c:v>
                </c:pt>
                <c:pt idx="354">
                  <c:v>6.0940564649380935</c:v>
                </c:pt>
                <c:pt idx="355">
                  <c:v>6.1059442298957194</c:v>
                </c:pt>
                <c:pt idx="356">
                  <c:v>6.1178319948533462</c:v>
                </c:pt>
                <c:pt idx="357">
                  <c:v>6.1297197598109721</c:v>
                </c:pt>
                <c:pt idx="358">
                  <c:v>6.1416075247685971</c:v>
                </c:pt>
                <c:pt idx="359">
                  <c:v>6.1534952897262229</c:v>
                </c:pt>
                <c:pt idx="360">
                  <c:v>6.1653830546838497</c:v>
                </c:pt>
                <c:pt idx="361">
                  <c:v>6.1772708196414756</c:v>
                </c:pt>
                <c:pt idx="362">
                  <c:v>6.1891585845991015</c:v>
                </c:pt>
                <c:pt idx="363">
                  <c:v>6.2010463495567265</c:v>
                </c:pt>
                <c:pt idx="364">
                  <c:v>6.2129341145143533</c:v>
                </c:pt>
                <c:pt idx="365">
                  <c:v>6.2248218794719783</c:v>
                </c:pt>
                <c:pt idx="366">
                  <c:v>6.2367096444296051</c:v>
                </c:pt>
                <c:pt idx="367">
                  <c:v>6.2485974093872301</c:v>
                </c:pt>
                <c:pt idx="368">
                  <c:v>6.2604851743448569</c:v>
                </c:pt>
                <c:pt idx="369">
                  <c:v>6.2723729393024827</c:v>
                </c:pt>
                <c:pt idx="370">
                  <c:v>6.2842607042601086</c:v>
                </c:pt>
                <c:pt idx="371">
                  <c:v>6.2961484692177345</c:v>
                </c:pt>
                <c:pt idx="372">
                  <c:v>6.3080362341753613</c:v>
                </c:pt>
                <c:pt idx="373">
                  <c:v>6.3199239991329863</c:v>
                </c:pt>
                <c:pt idx="374">
                  <c:v>6.3318117640906122</c:v>
                </c:pt>
                <c:pt idx="375">
                  <c:v>6.3436995290482372</c:v>
                </c:pt>
                <c:pt idx="376">
                  <c:v>6.3555872940058649</c:v>
                </c:pt>
                <c:pt idx="377">
                  <c:v>6.3674750589634899</c:v>
                </c:pt>
                <c:pt idx="378">
                  <c:v>6.3793628239211158</c:v>
                </c:pt>
                <c:pt idx="379">
                  <c:v>6.3912505888787416</c:v>
                </c:pt>
                <c:pt idx="380">
                  <c:v>6.4031383538363684</c:v>
                </c:pt>
                <c:pt idx="381">
                  <c:v>6.4150261187939943</c:v>
                </c:pt>
                <c:pt idx="382">
                  <c:v>6.4269138837516202</c:v>
                </c:pt>
                <c:pt idx="383">
                  <c:v>6.4388016487092452</c:v>
                </c:pt>
                <c:pt idx="384">
                  <c:v>6.4506894136668711</c:v>
                </c:pt>
                <c:pt idx="385">
                  <c:v>6.462577178624497</c:v>
                </c:pt>
                <c:pt idx="386">
                  <c:v>6.4744649435821238</c:v>
                </c:pt>
                <c:pt idx="387">
                  <c:v>6.4863527085397488</c:v>
                </c:pt>
                <c:pt idx="388">
                  <c:v>6.4982404734973747</c:v>
                </c:pt>
                <c:pt idx="389">
                  <c:v>6.5101282384550014</c:v>
                </c:pt>
                <c:pt idx="390">
                  <c:v>6.5220160034126273</c:v>
                </c:pt>
                <c:pt idx="391">
                  <c:v>6.5339037683702532</c:v>
                </c:pt>
                <c:pt idx="392">
                  <c:v>6.5457915333278782</c:v>
                </c:pt>
                <c:pt idx="393">
                  <c:v>6.557679298285505</c:v>
                </c:pt>
                <c:pt idx="394">
                  <c:v>6.56956706324313</c:v>
                </c:pt>
                <c:pt idx="395">
                  <c:v>6.5814548282007559</c:v>
                </c:pt>
                <c:pt idx="396">
                  <c:v>6.5933425931583818</c:v>
                </c:pt>
                <c:pt idx="397">
                  <c:v>6.6052303581160086</c:v>
                </c:pt>
                <c:pt idx="398">
                  <c:v>6.6171181230736345</c:v>
                </c:pt>
                <c:pt idx="399">
                  <c:v>6.6290058880312603</c:v>
                </c:pt>
                <c:pt idx="400">
                  <c:v>6.6408936529888862</c:v>
                </c:pt>
                <c:pt idx="401">
                  <c:v>6.652781417946513</c:v>
                </c:pt>
                <c:pt idx="402">
                  <c:v>6.664669182904138</c:v>
                </c:pt>
                <c:pt idx="403">
                  <c:v>6.6765569478617639</c:v>
                </c:pt>
                <c:pt idx="404">
                  <c:v>6.6884447128193889</c:v>
                </c:pt>
                <c:pt idx="405">
                  <c:v>6.7003324777770148</c:v>
                </c:pt>
                <c:pt idx="406">
                  <c:v>6.7122202427346416</c:v>
                </c:pt>
                <c:pt idx="407">
                  <c:v>6.7241080076922675</c:v>
                </c:pt>
                <c:pt idx="408">
                  <c:v>6.7359957726498934</c:v>
                </c:pt>
                <c:pt idx="409">
                  <c:v>6.7478835376075201</c:v>
                </c:pt>
                <c:pt idx="410">
                  <c:v>6.759771302565146</c:v>
                </c:pt>
                <c:pt idx="411">
                  <c:v>6.7716590675227719</c:v>
                </c:pt>
                <c:pt idx="412">
                  <c:v>6.7835468324803969</c:v>
                </c:pt>
                <c:pt idx="413">
                  <c:v>6.7954345974380219</c:v>
                </c:pt>
                <c:pt idx="414">
                  <c:v>6.8073223623956487</c:v>
                </c:pt>
                <c:pt idx="415">
                  <c:v>6.8192101273532746</c:v>
                </c:pt>
                <c:pt idx="416">
                  <c:v>6.8310978923109005</c:v>
                </c:pt>
                <c:pt idx="417">
                  <c:v>6.8429856572685264</c:v>
                </c:pt>
                <c:pt idx="418">
                  <c:v>6.8548734222261531</c:v>
                </c:pt>
                <c:pt idx="419">
                  <c:v>6.866761187183779</c:v>
                </c:pt>
                <c:pt idx="420">
                  <c:v>6.8786489521414049</c:v>
                </c:pt>
                <c:pt idx="421">
                  <c:v>6.8905367170990299</c:v>
                </c:pt>
                <c:pt idx="422">
                  <c:v>6.9024244820566567</c:v>
                </c:pt>
                <c:pt idx="423">
                  <c:v>6.9143122470142817</c:v>
                </c:pt>
                <c:pt idx="424">
                  <c:v>6.9262000119719076</c:v>
                </c:pt>
                <c:pt idx="425">
                  <c:v>6.9380877769295335</c:v>
                </c:pt>
                <c:pt idx="426">
                  <c:v>6.9499755418871603</c:v>
                </c:pt>
                <c:pt idx="427">
                  <c:v>6.9618633068447862</c:v>
                </c:pt>
                <c:pt idx="428">
                  <c:v>6.973751071802412</c:v>
                </c:pt>
                <c:pt idx="429">
                  <c:v>6.9856388367600379</c:v>
                </c:pt>
                <c:pt idx="430">
                  <c:v>6.9975266017176647</c:v>
                </c:pt>
                <c:pt idx="431">
                  <c:v>7.0094143666752897</c:v>
                </c:pt>
                <c:pt idx="432">
                  <c:v>7.0213021316329156</c:v>
                </c:pt>
                <c:pt idx="433">
                  <c:v>7.0331898965905406</c:v>
                </c:pt>
                <c:pt idx="434">
                  <c:v>7.0450776615481665</c:v>
                </c:pt>
                <c:pt idx="435">
                  <c:v>7.0569654265057933</c:v>
                </c:pt>
                <c:pt idx="436">
                  <c:v>7.0688531914634192</c:v>
                </c:pt>
                <c:pt idx="437">
                  <c:v>7.0807409564210451</c:v>
                </c:pt>
                <c:pt idx="438">
                  <c:v>7.0926287213786718</c:v>
                </c:pt>
                <c:pt idx="439">
                  <c:v>7.1045164863362977</c:v>
                </c:pt>
                <c:pt idx="440">
                  <c:v>7.1164042512939227</c:v>
                </c:pt>
                <c:pt idx="441">
                  <c:v>7.1282920162515486</c:v>
                </c:pt>
                <c:pt idx="442">
                  <c:v>7.1401797812091736</c:v>
                </c:pt>
                <c:pt idx="443">
                  <c:v>7.1520675461667995</c:v>
                </c:pt>
                <c:pt idx="444">
                  <c:v>7.1639553111244263</c:v>
                </c:pt>
                <c:pt idx="445">
                  <c:v>7.1758430760820522</c:v>
                </c:pt>
                <c:pt idx="446">
                  <c:v>7.1877308410396781</c:v>
                </c:pt>
                <c:pt idx="447">
                  <c:v>7.1996186059973049</c:v>
                </c:pt>
                <c:pt idx="448">
                  <c:v>7.2115063709549307</c:v>
                </c:pt>
                <c:pt idx="449">
                  <c:v>7.2233941359125566</c:v>
                </c:pt>
                <c:pt idx="450">
                  <c:v>7.2352819008701834</c:v>
                </c:pt>
              </c:numCache>
            </c:numRef>
          </c:xVal>
          <c:yVal>
            <c:numRef>
              <c:f>fit_2NN_HCP!$M$19:$M$469</c:f>
              <c:numCache>
                <c:formatCode>General</c:formatCode>
                <c:ptCount val="451"/>
                <c:pt idx="0">
                  <c:v>1.0489184914528948</c:v>
                </c:pt>
                <c:pt idx="1">
                  <c:v>0.58347812911507191</c:v>
                </c:pt>
                <c:pt idx="2">
                  <c:v>0.13897086130401348</c:v>
                </c:pt>
                <c:pt idx="3">
                  <c:v>-0.2853853011114893</c:v>
                </c:pt>
                <c:pt idx="4">
                  <c:v>-0.69034429498422512</c:v>
                </c:pt>
                <c:pt idx="5">
                  <c:v>-1.0766330103690294</c:v>
                </c:pt>
                <c:pt idx="6">
                  <c:v>-1.4449522594462003</c:v>
                </c:pt>
                <c:pt idx="7">
                  <c:v>-1.7959777102461238</c:v>
                </c:pt>
                <c:pt idx="8">
                  <c:v>-2.1303607864817238</c:v>
                </c:pt>
                <c:pt idx="9">
                  <c:v>-2.4487295347451568</c:v>
                </c:pt>
                <c:pt idx="10">
                  <c:v>-2.7516894602779427</c:v>
                </c:pt>
                <c:pt idx="11">
                  <c:v>-3.0398243324771528</c:v>
                </c:pt>
                <c:pt idx="12">
                  <c:v>-3.3136969612567508</c:v>
                </c:pt>
                <c:pt idx="13">
                  <c:v>-3.5738499453402568</c:v>
                </c:pt>
                <c:pt idx="14">
                  <c:v>-3.8208063935204688</c:v>
                </c:pt>
                <c:pt idx="15">
                  <c:v>-4.055070619882585</c:v>
                </c:pt>
                <c:pt idx="16">
                  <c:v>-4.2771288139496733</c:v>
                </c:pt>
                <c:pt idx="17">
                  <c:v>-4.4874496866728339</c:v>
                </c:pt>
                <c:pt idx="18">
                  <c:v>-4.6864850931541078</c:v>
                </c:pt>
                <c:pt idx="19">
                  <c:v>-4.8746706329563061</c:v>
                </c:pt>
                <c:pt idx="20">
                  <c:v>-5.0524262288221014</c:v>
                </c:pt>
                <c:pt idx="21">
                  <c:v>-5.2201566845936185</c:v>
                </c:pt>
                <c:pt idx="22">
                  <c:v>-5.3782522230941971</c:v>
                </c:pt>
                <c:pt idx="23">
                  <c:v>-5.5270890047052799</c:v>
                </c:pt>
                <c:pt idx="24">
                  <c:v>-5.6670296273441654</c:v>
                </c:pt>
                <c:pt idx="25">
                  <c:v>-5.7984236085216079</c:v>
                </c:pt>
                <c:pt idx="26">
                  <c:v>-5.9216078501332472</c:v>
                </c:pt>
                <c:pt idx="27">
                  <c:v>-6.0369070866140451</c:v>
                </c:pt>
                <c:pt idx="28">
                  <c:v>-6.1446343170618372</c:v>
                </c:pt>
                <c:pt idx="29">
                  <c:v>-6.2450912219131469</c:v>
                </c:pt>
                <c:pt idx="30">
                  <c:v>-6.3385685647329089</c:v>
                </c:pt>
                <c:pt idx="31">
                  <c:v>-6.4253465796589166</c:v>
                </c:pt>
                <c:pt idx="32">
                  <c:v>-6.5056953450214552</c:v>
                </c:pt>
                <c:pt idx="33">
                  <c:v>-6.5798751436395477</c:v>
                </c:pt>
                <c:pt idx="34">
                  <c:v>-6.648136810276525</c:v>
                </c:pt>
                <c:pt idx="35">
                  <c:v>-6.7107220667196978</c:v>
                </c:pt>
                <c:pt idx="36">
                  <c:v>-6.7678638449318536</c:v>
                </c:pt>
                <c:pt idx="37">
                  <c:v>-6.8197865987056465</c:v>
                </c:pt>
                <c:pt idx="38">
                  <c:v>-6.8667066042360076</c:v>
                </c:pt>
                <c:pt idx="39">
                  <c:v>-6.9088322500105788</c:v>
                </c:pt>
                <c:pt idx="40">
                  <c:v>-6.9463643164031224</c:v>
                </c:pt>
                <c:pt idx="41">
                  <c:v>-6.9794962453410019</c:v>
                </c:pt>
                <c:pt idx="42">
                  <c:v>-7.0084144004039786</c:v>
                </c:pt>
                <c:pt idx="43">
                  <c:v>-7.0332983176984962</c:v>
                </c:pt>
                <c:pt idx="44">
                  <c:v>-7.0543209478390203</c:v>
                </c:pt>
                <c:pt idx="45">
                  <c:v>-7.0716488893557932</c:v>
                </c:pt>
                <c:pt idx="46">
                  <c:v>-7.0854426138367224</c:v>
                </c:pt>
                <c:pt idx="47">
                  <c:v>-7.0958566830997754</c:v>
                </c:pt>
                <c:pt idx="48">
                  <c:v>-7.1030399586814914</c:v>
                </c:pt>
                <c:pt idx="49">
                  <c:v>-7.1071358039167496</c:v>
                </c:pt>
                <c:pt idx="50">
                  <c:v>-7.108282278874885</c:v>
                </c:pt>
                <c:pt idx="51">
                  <c:v>-7.1066123284076008</c:v>
                </c:pt>
                <c:pt idx="52">
                  <c:v>-7.1022539635547854</c:v>
                </c:pt>
                <c:pt idx="53">
                  <c:v>-7.0953304365454155</c:v>
                </c:pt>
                <c:pt idx="54">
                  <c:v>-7.0859604096220696</c:v>
                </c:pt>
                <c:pt idx="55">
                  <c:v>-7.0742581179093209</c:v>
                </c:pt>
                <c:pt idx="56">
                  <c:v>-7.0603335265381943</c:v>
                </c:pt>
                <c:pt idx="57">
                  <c:v>-7.0442924822312847</c:v>
                </c:pt>
                <c:pt idx="58">
                  <c:v>-7.0262368595456302</c:v>
                </c:pt>
                <c:pt idx="59">
                  <c:v>-7.0062647019633344</c:v>
                </c:pt>
                <c:pt idx="60">
                  <c:v>-6.9844703580130734</c:v>
                </c:pt>
                <c:pt idx="61">
                  <c:v>-6.9609446125989534</c:v>
                </c:pt>
                <c:pt idx="62">
                  <c:v>-6.9357748137068533</c:v>
                </c:pt>
                <c:pt idx="63">
                  <c:v>-6.9090449946522616</c:v>
                </c:pt>
                <c:pt idx="64">
                  <c:v>-6.8808359920276132</c:v>
                </c:pt>
                <c:pt idx="65">
                  <c:v>-6.8512255595015654</c:v>
                </c:pt>
                <c:pt idx="66">
                  <c:v>-6.8202884776170585</c:v>
                </c:pt>
                <c:pt idx="67">
                  <c:v>-6.7880966597297814</c:v>
                </c:pt>
                <c:pt idx="68">
                  <c:v>-6.7547192542235717</c:v>
                </c:pt>
                <c:pt idx="69">
                  <c:v>-6.7202227431343076</c:v>
                </c:pt>
                <c:pt idx="70">
                  <c:v>-6.6846710373092595</c:v>
                </c:pt>
                <c:pt idx="71">
                  <c:v>-6.6481255682241809</c:v>
                </c:pt>
                <c:pt idx="72">
                  <c:v>-6.6106453765761044</c:v>
                </c:pt>
                <c:pt idx="73">
                  <c:v>-6.5722871977656148</c:v>
                </c:pt>
                <c:pt idx="74">
                  <c:v>-6.5331055443781851</c:v>
                </c:pt>
                <c:pt idx="75">
                  <c:v>-6.4931527857704241</c:v>
                </c:pt>
                <c:pt idx="76">
                  <c:v>-6.4524792248630902</c:v>
                </c:pt>
                <c:pt idx="77">
                  <c:v>-6.4111331722392952</c:v>
                </c:pt>
                <c:pt idx="78">
                  <c:v>-6.3691610176426448</c:v>
                </c:pt>
                <c:pt idx="79">
                  <c:v>-6.3266072989667919</c:v>
                </c:pt>
                <c:pt idx="80">
                  <c:v>-6.2835147688245909</c:v>
                </c:pt>
                <c:pt idx="81">
                  <c:v>-6.239924458781859</c:v>
                </c:pt>
                <c:pt idx="82">
                  <c:v>-6.1958757413378223</c:v>
                </c:pt>
                <c:pt idx="83">
                  <c:v>-6.1514063897312674</c:v>
                </c:pt>
                <c:pt idx="84">
                  <c:v>-6.1065526356487947</c:v>
                </c:pt>
                <c:pt idx="85">
                  <c:v>-6.0613492249086587</c:v>
                </c:pt>
                <c:pt idx="86">
                  <c:v>-6.0158294711912452</c:v>
                </c:pt>
                <c:pt idx="87">
                  <c:v>-5.9700253078846117</c:v>
                </c:pt>
                <c:pt idx="88">
                  <c:v>-5.9239673381111135</c:v>
                </c:pt>
                <c:pt idx="89">
                  <c:v>-5.8776848829988513</c:v>
                </c:pt>
                <c:pt idx="90">
                  <c:v>-5.8312060282593494</c:v>
                </c:pt>
                <c:pt idx="91">
                  <c:v>-5.784557669130737</c:v>
                </c:pt>
                <c:pt idx="92">
                  <c:v>-5.7377655537436398</c:v>
                </c:pt>
                <c:pt idx="93">
                  <c:v>-5.6908543249648869</c:v>
                </c:pt>
                <c:pt idx="94">
                  <c:v>-5.6438475607722989</c:v>
                </c:pt>
                <c:pt idx="95">
                  <c:v>-5.5967678132118479</c:v>
                </c:pt>
                <c:pt idx="96">
                  <c:v>-5.5496366459867286</c:v>
                </c:pt>
                <c:pt idx="97">
                  <c:v>-5.5024746707261309</c:v>
                </c:pt>
                <c:pt idx="98">
                  <c:v>-5.4553015819797883</c:v>
                </c:pt>
                <c:pt idx="99">
                  <c:v>-5.4081361909827947</c:v>
                </c:pt>
                <c:pt idx="100">
                  <c:v>-5.3609964582335836</c:v>
                </c:pt>
                <c:pt idx="101">
                  <c:v>-5.3138995249265104</c:v>
                </c:pt>
                <c:pt idx="102">
                  <c:v>-5.2668617432788949</c:v>
                </c:pt>
                <c:pt idx="103">
                  <c:v>-5.2198987057912065</c:v>
                </c:pt>
                <c:pt idx="104">
                  <c:v>-5.1730252734774522</c:v>
                </c:pt>
                <c:pt idx="105">
                  <c:v>-5.1262556031017219</c:v>
                </c:pt>
                <c:pt idx="106">
                  <c:v>-5.0796031734555323</c:v>
                </c:pt>
                <c:pt idx="107">
                  <c:v>-5.0330808107093237</c:v>
                </c:pt>
                <c:pt idx="108">
                  <c:v>-4.9867007128704213</c:v>
                </c:pt>
                <c:pt idx="109">
                  <c:v>-4.9404744733785559</c:v>
                </c:pt>
                <c:pt idx="110">
                  <c:v>-4.894413103868918</c:v>
                </c:pt>
                <c:pt idx="111">
                  <c:v>-4.8485270561318377</c:v>
                </c:pt>
                <c:pt idx="112">
                  <c:v>-4.8028262432969235</c:v>
                </c:pt>
                <c:pt idx="113">
                  <c:v>-4.7573200602687695</c:v>
                </c:pt>
                <c:pt idx="114">
                  <c:v>-4.7120174034401785</c:v>
                </c:pt>
                <c:pt idx="115">
                  <c:v>-4.6669266897080934</c:v>
                </c:pt>
                <c:pt idx="116">
                  <c:v>-4.6220558748164846</c:v>
                </c:pt>
                <c:pt idx="117">
                  <c:v>-4.5774124710495876</c:v>
                </c:pt>
                <c:pt idx="118">
                  <c:v>-4.5330035642981228</c:v>
                </c:pt>
                <c:pt idx="119">
                  <c:v>-4.4888358305202631</c:v>
                </c:pt>
                <c:pt idx="120">
                  <c:v>-4.4449155516184291</c:v>
                </c:pt>
                <c:pt idx="121">
                  <c:v>-4.4012486307522245</c:v>
                </c:pt>
                <c:pt idx="122">
                  <c:v>-4.3578406071071134</c:v>
                </c:pt>
                <c:pt idx="123">
                  <c:v>-4.3146966701377663</c:v>
                </c:pt>
                <c:pt idx="124">
                  <c:v>-4.271821673304335</c:v>
                </c:pt>
                <c:pt idx="125">
                  <c:v>-4.2292201473193352</c:v>
                </c:pt>
                <c:pt idx="126">
                  <c:v>-4.1868963129220695</c:v>
                </c:pt>
                <c:pt idx="127">
                  <c:v>-4.1448540931971207</c:v>
                </c:pt>
                <c:pt idx="128">
                  <c:v>-4.1030971254527007</c:v>
                </c:pt>
                <c:pt idx="129">
                  <c:v>-4.0616287726741787</c:v>
                </c:pt>
                <c:pt idx="130">
                  <c:v>-4.0204521345676065</c:v>
                </c:pt>
                <c:pt idx="131">
                  <c:v>-3.9795700582074245</c:v>
                </c:pt>
                <c:pt idx="132">
                  <c:v>-3.9389851483022094</c:v>
                </c:pt>
                <c:pt idx="133">
                  <c:v>-3.8986997770916676</c:v>
                </c:pt>
                <c:pt idx="134">
                  <c:v>-3.8587160938877845</c:v>
                </c:pt>
                <c:pt idx="135">
                  <c:v>-3.8190360342724361</c:v>
                </c:pt>
                <c:pt idx="136">
                  <c:v>-3.7796613289634906</c:v>
                </c:pt>
                <c:pt idx="137">
                  <c:v>-3.7405935123609009</c:v>
                </c:pt>
                <c:pt idx="138">
                  <c:v>-3.7018339307839287</c:v>
                </c:pt>
                <c:pt idx="139">
                  <c:v>-3.6633837504102864</c:v>
                </c:pt>
                <c:pt idx="140">
                  <c:v>-3.6252439649275496</c:v>
                </c:pt>
                <c:pt idx="141">
                  <c:v>-3.5874154029068825</c:v>
                </c:pt>
                <c:pt idx="142">
                  <c:v>-3.5498987349087612</c:v>
                </c:pt>
                <c:pt idx="143">
                  <c:v>-3.512694480329992</c:v>
                </c:pt>
                <c:pt idx="144">
                  <c:v>-3.475803014001126</c:v>
                </c:pt>
                <c:pt idx="145">
                  <c:v>-3.4392245725428889</c:v>
                </c:pt>
                <c:pt idx="146">
                  <c:v>-3.4029592604901056</c:v>
                </c:pt>
                <c:pt idx="147">
                  <c:v>-3.3670070561911878</c:v>
                </c:pt>
                <c:pt idx="148">
                  <c:v>-3.3313678174910373</c:v>
                </c:pt>
                <c:pt idx="149">
                  <c:v>-3.2960412872049396</c:v>
                </c:pt>
                <c:pt idx="150">
                  <c:v>-3.2610270983907368</c:v>
                </c:pt>
                <c:pt idx="151">
                  <c:v>-3.2263247794263363</c:v>
                </c:pt>
                <c:pt idx="152">
                  <c:v>-3.1919337588993644</c:v>
                </c:pt>
                <c:pt idx="153">
                  <c:v>-3.1578533703155243</c:v>
                </c:pt>
                <c:pt idx="154">
                  <c:v>-3.1240828566320298</c:v>
                </c:pt>
                <c:pt idx="155">
                  <c:v>-3.0906213746222235</c:v>
                </c:pt>
                <c:pt idx="156">
                  <c:v>-3.0574679990772844</c:v>
                </c:pt>
                <c:pt idx="157">
                  <c:v>-3.024621726850766</c:v>
                </c:pt>
                <c:pt idx="158">
                  <c:v>-2.9920814807514375</c:v>
                </c:pt>
                <c:pt idx="159">
                  <c:v>-2.9598461132897951</c:v>
                </c:pt>
                <c:pt idx="160">
                  <c:v>-2.9279144102833476</c:v>
                </c:pt>
                <c:pt idx="161">
                  <c:v>-2.8962850943256599</c:v>
                </c:pt>
                <c:pt idx="162">
                  <c:v>-2.8649568281239239</c:v>
                </c:pt>
                <c:pt idx="163">
                  <c:v>-2.8339282177097069</c:v>
                </c:pt>
                <c:pt idx="164">
                  <c:v>-2.8031978155273185</c:v>
                </c:pt>
                <c:pt idx="165">
                  <c:v>-2.7727641234041354</c:v>
                </c:pt>
                <c:pt idx="166">
                  <c:v>-2.7426255954070138</c:v>
                </c:pt>
                <c:pt idx="167">
                  <c:v>-2.7127806405888304</c:v>
                </c:pt>
                <c:pt idx="168">
                  <c:v>-2.6832276256290237</c:v>
                </c:pt>
                <c:pt idx="169">
                  <c:v>-2.6539648773718936</c:v>
                </c:pt>
                <c:pt idx="170">
                  <c:v>-2.6249906852662526</c:v>
                </c:pt>
                <c:pt idx="171">
                  <c:v>-2.5963033037099441</c:v>
                </c:pt>
                <c:pt idx="172">
                  <c:v>-2.5679009543025795</c:v>
                </c:pt>
                <c:pt idx="173">
                  <c:v>-2.5397818280097675</c:v>
                </c:pt>
                <c:pt idx="174">
                  <c:v>-2.5119440872419654</c:v>
                </c:pt>
                <c:pt idx="175">
                  <c:v>-2.4843858678509885</c:v>
                </c:pt>
                <c:pt idx="176">
                  <c:v>-2.4571052810471055</c:v>
                </c:pt>
                <c:pt idx="177">
                  <c:v>-2.4301004152395498</c:v>
                </c:pt>
                <c:pt idx="178">
                  <c:v>-2.403369337803182</c:v>
                </c:pt>
                <c:pt idx="179">
                  <c:v>-2.3769100967739298</c:v>
                </c:pt>
                <c:pt idx="180">
                  <c:v>-2.3507207224755526</c:v>
                </c:pt>
                <c:pt idx="181">
                  <c:v>-2.3247992290801882</c:v>
                </c:pt>
                <c:pt idx="182">
                  <c:v>-2.2991436161050549</c:v>
                </c:pt>
                <c:pt idx="183">
                  <c:v>-2.2737518698475974</c:v>
                </c:pt>
                <c:pt idx="184">
                  <c:v>-2.2486219647612851</c:v>
                </c:pt>
                <c:pt idx="185">
                  <c:v>-2.2237518647741985</c:v>
                </c:pt>
                <c:pt idx="186">
                  <c:v>-2.1991395245524616</c:v>
                </c:pt>
                <c:pt idx="187">
                  <c:v>-2.1747828907105107</c:v>
                </c:pt>
                <c:pt idx="188">
                  <c:v>-2.1506799029701162</c:v>
                </c:pt>
                <c:pt idx="189">
                  <c:v>-2.1268284952700216</c:v>
                </c:pt>
                <c:pt idx="190">
                  <c:v>-2.103226596827966</c:v>
                </c:pt>
                <c:pt idx="191">
                  <c:v>-2.0798721331568455</c:v>
                </c:pt>
                <c:pt idx="192">
                  <c:v>-2.0567630270366513</c:v>
                </c:pt>
                <c:pt idx="193">
                  <c:v>-2.0338971994438255</c:v>
                </c:pt>
                <c:pt idx="194">
                  <c:v>-2.0112725704395484</c:v>
                </c:pt>
                <c:pt idx="195">
                  <c:v>-1.9888870600185036</c:v>
                </c:pt>
                <c:pt idx="196">
                  <c:v>-1.9667385889195199</c:v>
                </c:pt>
                <c:pt idx="197">
                  <c:v>-1.944825079399525</c:v>
                </c:pt>
                <c:pt idx="198">
                  <c:v>-1.9231444559721425</c:v>
                </c:pt>
                <c:pt idx="199">
                  <c:v>-1.9016946461122326</c:v>
                </c:pt>
                <c:pt idx="200">
                  <c:v>-1.8804735809276285</c:v>
                </c:pt>
                <c:pt idx="201">
                  <c:v>-1.8594791957993042</c:v>
                </c:pt>
                <c:pt idx="202">
                  <c:v>-1.8387094309911185</c:v>
                </c:pt>
                <c:pt idx="203">
                  <c:v>-1.8181622322302688</c:v>
                </c:pt>
                <c:pt idx="204">
                  <c:v>-1.7978355512595632</c:v>
                </c:pt>
                <c:pt idx="205">
                  <c:v>-1.7777273463625267</c:v>
                </c:pt>
                <c:pt idx="206">
                  <c:v>-1.7578355828624053</c:v>
                </c:pt>
                <c:pt idx="207">
                  <c:v>-1.738158233596002</c:v>
                </c:pt>
                <c:pt idx="208">
                  <c:v>-1.7186932793633176</c:v>
                </c:pt>
                <c:pt idx="209">
                  <c:v>-1.699438709353897</c:v>
                </c:pt>
                <c:pt idx="210">
                  <c:v>-1.6803925215507667</c:v>
                </c:pt>
                <c:pt idx="211">
                  <c:v>-1.6615527231128013</c:v>
                </c:pt>
                <c:pt idx="212">
                  <c:v>-1.6429173307363785</c:v>
                </c:pt>
                <c:pt idx="213">
                  <c:v>-1.6244843709970347</c:v>
                </c:pt>
                <c:pt idx="214">
                  <c:v>-1.6062518806719799</c:v>
                </c:pt>
                <c:pt idx="215">
                  <c:v>-1.5882179070441249</c:v>
                </c:pt>
                <c:pt idx="216">
                  <c:v>-1.5703805081884028</c:v>
                </c:pt>
                <c:pt idx="217">
                  <c:v>-1.5527377532409949</c:v>
                </c:pt>
                <c:pt idx="218">
                  <c:v>-1.5352877226521986</c:v>
                </c:pt>
                <c:pt idx="219">
                  <c:v>-1.5180285084235137</c:v>
                </c:pt>
                <c:pt idx="220">
                  <c:v>-1.5009582143295976</c:v>
                </c:pt>
                <c:pt idx="221">
                  <c:v>-1.4840749561256799</c:v>
                </c:pt>
                <c:pt idx="222">
                  <c:v>-1.4673768617409839</c:v>
                </c:pt>
                <c:pt idx="223">
                  <c:v>-1.450862071458741</c:v>
                </c:pt>
                <c:pt idx="224">
                  <c:v>-1.4345287380833074</c:v>
                </c:pt>
                <c:pt idx="225">
                  <c:v>-1.4183750270949098</c:v>
                </c:pt>
                <c:pt idx="226">
                  <c:v>-1.4023991167925025</c:v>
                </c:pt>
                <c:pt idx="227">
                  <c:v>-1.3865991984252313</c:v>
                </c:pt>
                <c:pt idx="228">
                  <c:v>-1.3709734763129544</c:v>
                </c:pt>
                <c:pt idx="229">
                  <c:v>-1.3555201679562467</c:v>
                </c:pt>
                <c:pt idx="230">
                  <c:v>-1.3402375041363699</c:v>
                </c:pt>
                <c:pt idx="231">
                  <c:v>-1.3251237290055573</c:v>
                </c:pt>
                <c:pt idx="232">
                  <c:v>-1.3101771001680556</c:v>
                </c:pt>
                <c:pt idx="233">
                  <c:v>-1.2953958887522912</c:v>
                </c:pt>
                <c:pt idx="234">
                  <c:v>-1.2807783794745278</c:v>
                </c:pt>
                <c:pt idx="235">
                  <c:v>-1.2663228706943903</c:v>
                </c:pt>
                <c:pt idx="236">
                  <c:v>-1.2520276744625753</c:v>
                </c:pt>
                <c:pt idx="237">
                  <c:v>-1.2378911165611035</c:v>
                </c:pt>
                <c:pt idx="238">
                  <c:v>-1.2239115365364088</c:v>
                </c:pt>
                <c:pt idx="239">
                  <c:v>-1.2100872877255948</c:v>
                </c:pt>
                <c:pt idx="240">
                  <c:v>-1.1964167372761458</c:v>
                </c:pt>
                <c:pt idx="241">
                  <c:v>-1.1828982661593821</c:v>
                </c:pt>
                <c:pt idx="242">
                  <c:v>-1.1695302691779184</c:v>
                </c:pt>
                <c:pt idx="243">
                  <c:v>-1.1563111549674265</c:v>
                </c:pt>
                <c:pt idx="244">
                  <c:v>-1.143239345992916</c:v>
                </c:pt>
                <c:pt idx="245">
                  <c:v>-1.1303132785398209</c:v>
                </c:pt>
                <c:pt idx="246">
                  <c:v>-1.1175314027000931</c:v>
                </c:pt>
                <c:pt idx="247">
                  <c:v>-1.1048921823535571</c:v>
                </c:pt>
                <c:pt idx="248">
                  <c:v>-1.0923940951447388</c:v>
                </c:pt>
                <c:pt idx="249">
                  <c:v>-1.0800356324553673</c:v>
                </c:pt>
                <c:pt idx="250">
                  <c:v>-1.0678152993727903</c:v>
                </c:pt>
                <c:pt idx="251">
                  <c:v>-1.0557316146544471</c:v>
                </c:pt>
                <c:pt idx="252">
                  <c:v>-1.0437831106886402</c:v>
                </c:pt>
                <c:pt idx="253">
                  <c:v>-1.0319683334517573</c:v>
                </c:pt>
                <c:pt idx="254">
                  <c:v>-1.0202858424621248</c:v>
                </c:pt>
                <c:pt idx="255">
                  <c:v>-1.0087342107306725</c:v>
                </c:pt>
                <c:pt idx="256">
                  <c:v>-0.99731202470855962</c:v>
                </c:pt>
                <c:pt idx="257">
                  <c:v>-0.98601788423192382</c:v>
                </c:pt>
                <c:pt idx="258">
                  <c:v>-0.97485040246390864</c:v>
                </c:pt>
                <c:pt idx="259">
                  <c:v>-0.96380820583409699</c:v>
                </c:pt>
                <c:pt idx="260">
                  <c:v>-0.952889933975549</c:v>
                </c:pt>
                <c:pt idx="261">
                  <c:v>-0.94209423965942951</c:v>
                </c:pt>
                <c:pt idx="262">
                  <c:v>-0.93141978872759212</c:v>
                </c:pt>
                <c:pt idx="263">
                  <c:v>-0.92086526002300073</c:v>
                </c:pt>
                <c:pt idx="264">
                  <c:v>-0.91042934531829223</c:v>
                </c:pt>
                <c:pt idx="265">
                  <c:v>-0.90011074924243462</c:v>
                </c:pt>
                <c:pt idx="266">
                  <c:v>-0.88990818920577441</c:v>
                </c:pt>
                <c:pt idx="267">
                  <c:v>-0.87982039532340384</c:v>
                </c:pt>
                <c:pt idx="268">
                  <c:v>-0.8698461103370857</c:v>
                </c:pt>
                <c:pt idx="269">
                  <c:v>-0.85998408953569039</c:v>
                </c:pt>
                <c:pt idx="270">
                  <c:v>-0.85023310067443059</c:v>
                </c:pt>
                <c:pt idx="271">
                  <c:v>-0.84059192389279191</c:v>
                </c:pt>
                <c:pt idx="272">
                  <c:v>-0.83105935163138689</c:v>
                </c:pt>
                <c:pt idx="273">
                  <c:v>-0.8216341885477001</c:v>
                </c:pt>
                <c:pt idx="274">
                  <c:v>-0.81231525143093319</c:v>
                </c:pt>
                <c:pt idx="275">
                  <c:v>-0.80310136911590435</c:v>
                </c:pt>
                <c:pt idx="276">
                  <c:v>-0.79399138239617317</c:v>
                </c:pt>
                <c:pt idx="277">
                  <c:v>-0.7849841439363483</c:v>
                </c:pt>
                <c:pt idx="278">
                  <c:v>-0.77607851818380647</c:v>
                </c:pt>
                <c:pt idx="279">
                  <c:v>-0.76727338127972322</c:v>
                </c:pt>
                <c:pt idx="280">
                  <c:v>-0.75856762096960062</c:v>
                </c:pt>
                <c:pt idx="281">
                  <c:v>-0.74996013651324023</c:v>
                </c:pt>
                <c:pt idx="282">
                  <c:v>-0.74144983859435698</c:v>
                </c:pt>
                <c:pt idx="283">
                  <c:v>-0.73303564922976316</c:v>
                </c:pt>
                <c:pt idx="284">
                  <c:v>-0.72471650167822677</c:v>
                </c:pt>
                <c:pt idx="285">
                  <c:v>-0.71649134034907136</c:v>
                </c:pt>
                <c:pt idx="286">
                  <c:v>-0.70835912071051321</c:v>
                </c:pt>
                <c:pt idx="287">
                  <c:v>-0.70031880919788037</c:v>
                </c:pt>
                <c:pt idx="288">
                  <c:v>-0.69236938312160456</c:v>
                </c:pt>
                <c:pt idx="289">
                  <c:v>-0.68450983057518267</c:v>
                </c:pt>
                <c:pt idx="290">
                  <c:v>-0.67673915034303966</c:v>
                </c:pt>
                <c:pt idx="291">
                  <c:v>-0.66905635180842327</c:v>
                </c:pt>
                <c:pt idx="292">
                  <c:v>-0.66146045486125249</c:v>
                </c:pt>
                <c:pt idx="293">
                  <c:v>-0.65395048980606807</c:v>
                </c:pt>
                <c:pt idx="294">
                  <c:v>-0.64652549727003727</c:v>
                </c:pt>
                <c:pt idx="295">
                  <c:v>-0.63918452811112514</c:v>
                </c:pt>
                <c:pt idx="296">
                  <c:v>-0.63192664332634929</c:v>
                </c:pt>
                <c:pt idx="297">
                  <c:v>-0.62475091396026938</c:v>
                </c:pt>
                <c:pt idx="298">
                  <c:v>-0.61765642101363727</c:v>
                </c:pt>
                <c:pt idx="299">
                  <c:v>-0.61064225535233962</c:v>
                </c:pt>
                <c:pt idx="300">
                  <c:v>-0.60370751761652897</c:v>
                </c:pt>
                <c:pt idx="301">
                  <c:v>-0.59685131813008219</c:v>
                </c:pt>
                <c:pt idx="302">
                  <c:v>-0.59007277681033843</c:v>
                </c:pt>
                <c:pt idx="303">
                  <c:v>-0.58337102307820188</c:v>
                </c:pt>
                <c:pt idx="304">
                  <c:v>-0.57674519576852989</c:v>
                </c:pt>
                <c:pt idx="305">
                  <c:v>-0.5701944430409428</c:v>
                </c:pt>
                <c:pt idx="306">
                  <c:v>-0.56371792229097017</c:v>
                </c:pt>
                <c:pt idx="307">
                  <c:v>-0.55731480006166123</c:v>
                </c:pt>
                <c:pt idx="308">
                  <c:v>-0.55098425195553735</c:v>
                </c:pt>
                <c:pt idx="309">
                  <c:v>-0.54472546254703191</c:v>
                </c:pt>
                <c:pt idx="310">
                  <c:v>-0.53853762529536309</c:v>
                </c:pt>
                <c:pt idx="311">
                  <c:v>-0.53241994245786084</c:v>
                </c:pt>
                <c:pt idx="312">
                  <c:v>-0.52637162500377987</c:v>
                </c:pt>
                <c:pt idx="313">
                  <c:v>-0.52039189252859364</c:v>
                </c:pt>
                <c:pt idx="314">
                  <c:v>-0.51447997316878835</c:v>
                </c:pt>
                <c:pt idx="315">
                  <c:v>-0.50863510351716834</c:v>
                </c:pt>
                <c:pt idx="316">
                  <c:v>-0.50285652853867857</c:v>
                </c:pt>
                <c:pt idx="317">
                  <c:v>-0.4971435014867599</c:v>
                </c:pt>
                <c:pt idx="318">
                  <c:v>-0.49149528382023594</c:v>
                </c:pt>
                <c:pt idx="319">
                  <c:v>-0.48591114512075806</c:v>
                </c:pt>
                <c:pt idx="320">
                  <c:v>-0.48039036301078908</c:v>
                </c:pt>
                <c:pt idx="321">
                  <c:v>-0.47493222307216215</c:v>
                </c:pt>
                <c:pt idx="322">
                  <c:v>-0.46953601876519796</c:v>
                </c:pt>
                <c:pt idx="323">
                  <c:v>-0.46420105134840067</c:v>
                </c:pt>
                <c:pt idx="324">
                  <c:v>-0.45892662979872911</c:v>
                </c:pt>
                <c:pt idx="325">
                  <c:v>-0.45371207073245629</c:v>
                </c:pt>
                <c:pt idx="326">
                  <c:v>-0.4485566983266161</c:v>
                </c:pt>
                <c:pt idx="327">
                  <c:v>-0.44345984424104185</c:v>
                </c:pt>
                <c:pt idx="328">
                  <c:v>-0.43842084754100236</c:v>
                </c:pt>
                <c:pt idx="329">
                  <c:v>-0.43343905462044008</c:v>
                </c:pt>
                <c:pt idx="330">
                  <c:v>-0.42851381912580994</c:v>
                </c:pt>
                <c:pt idx="331">
                  <c:v>-0.42364450188052416</c:v>
                </c:pt>
                <c:pt idx="332">
                  <c:v>-0.41883047081000802</c:v>
                </c:pt>
                <c:pt idx="333">
                  <c:v>-0.4140711008673606</c:v>
                </c:pt>
                <c:pt idx="334">
                  <c:v>-0.40936577395962986</c:v>
                </c:pt>
                <c:pt idx="335">
                  <c:v>-0.40471387887470173</c:v>
                </c:pt>
                <c:pt idx="336">
                  <c:v>-0.40011481120879899</c:v>
                </c:pt>
                <c:pt idx="337">
                  <c:v>-0.39556797329459831</c:v>
                </c:pt>
                <c:pt idx="338">
                  <c:v>-0.39107277412995878</c:v>
                </c:pt>
                <c:pt idx="339">
                  <c:v>-0.38662862930726771</c:v>
                </c:pt>
                <c:pt idx="340">
                  <c:v>-0.38223496094340181</c:v>
                </c:pt>
                <c:pt idx="341">
                  <c:v>-0.37789119761029921</c:v>
                </c:pt>
                <c:pt idx="342">
                  <c:v>-0.37359677426614896</c:v>
                </c:pt>
                <c:pt idx="343">
                  <c:v>-0.36935113218719184</c:v>
                </c:pt>
                <c:pt idx="344">
                  <c:v>-0.36515371890013543</c:v>
                </c:pt>
                <c:pt idx="345">
                  <c:v>-0.36100398811517459</c:v>
                </c:pt>
                <c:pt idx="346">
                  <c:v>-0.35690139965963114</c:v>
                </c:pt>
                <c:pt idx="347">
                  <c:v>-0.35284541941219127</c:v>
                </c:pt>
                <c:pt idx="348">
                  <c:v>-0.34883551923775802</c:v>
                </c:pt>
                <c:pt idx="349">
                  <c:v>-0.34487117692290015</c:v>
                </c:pt>
                <c:pt idx="350">
                  <c:v>-0.3409518761119118</c:v>
                </c:pt>
                <c:pt idx="351">
                  <c:v>-0.33707710624346626</c:v>
                </c:pt>
                <c:pt idx="352">
                  <c:v>-0.33324636248787004</c:v>
                </c:pt>
                <c:pt idx="353">
                  <c:v>-0.32945914568491264</c:v>
                </c:pt>
                <c:pt idx="354">
                  <c:v>-0.32571496228230951</c:v>
                </c:pt>
                <c:pt idx="355">
                  <c:v>-0.32201332427473328</c:v>
                </c:pt>
                <c:pt idx="356">
                  <c:v>-0.3183537491434365</c:v>
                </c:pt>
                <c:pt idx="357">
                  <c:v>-0.31473575979645535</c:v>
                </c:pt>
                <c:pt idx="358">
                  <c:v>-0.31115888450939672</c:v>
                </c:pt>
                <c:pt idx="359">
                  <c:v>-0.30762265686680257</c:v>
                </c:pt>
                <c:pt idx="360">
                  <c:v>-0.30412661570409238</c:v>
                </c:pt>
                <c:pt idx="361">
                  <c:v>-0.30067030505007558</c:v>
                </c:pt>
                <c:pt idx="362">
                  <c:v>-0.29725327407003255</c:v>
                </c:pt>
                <c:pt idx="363">
                  <c:v>-0.29387507700936222</c:v>
                </c:pt>
                <c:pt idx="364">
                  <c:v>-0.29053527313779137</c:v>
                </c:pt>
                <c:pt idx="365">
                  <c:v>-0.28723342669414237</c:v>
                </c:pt>
                <c:pt idx="366">
                  <c:v>-0.28396910683165455</c:v>
                </c:pt>
                <c:pt idx="367">
                  <c:v>-0.28074188756386015</c:v>
                </c:pt>
                <c:pt idx="368">
                  <c:v>-0.27755134771100126</c:v>
                </c:pt>
                <c:pt idx="369">
                  <c:v>-0.27439707084699883</c:v>
                </c:pt>
                <c:pt idx="370">
                  <c:v>-0.27127864524695428</c:v>
                </c:pt>
                <c:pt idx="371">
                  <c:v>-0.26819566383519222</c:v>
                </c:pt>
                <c:pt idx="372">
                  <c:v>-0.26514772413383114</c:v>
                </c:pt>
                <c:pt idx="373">
                  <c:v>-0.26213442821188709</c:v>
                </c:pt>
                <c:pt idx="374">
                  <c:v>-0.25915538263489762</c:v>
                </c:pt>
                <c:pt idx="375">
                  <c:v>-0.25621019841506776</c:v>
                </c:pt>
                <c:pt idx="376">
                  <c:v>-0.2532984909619328</c:v>
                </c:pt>
                <c:pt idx="377">
                  <c:v>-0.2504198800335341</c:v>
                </c:pt>
                <c:pt idx="378">
                  <c:v>-0.24757398968809965</c:v>
                </c:pt>
                <c:pt idx="379">
                  <c:v>-0.24476044823623352</c:v>
                </c:pt>
                <c:pt idx="380">
                  <c:v>-0.24197888819360264</c:v>
                </c:pt>
                <c:pt idx="381">
                  <c:v>-0.23922894623412086</c:v>
                </c:pt>
                <c:pt idx="382">
                  <c:v>-0.23651026314362478</c:v>
                </c:pt>
                <c:pt idx="383">
                  <c:v>-0.23382248377403747</c:v>
                </c:pt>
                <c:pt idx="384">
                  <c:v>-0.23116525699801535</c:v>
                </c:pt>
                <c:pt idx="385">
                  <c:v>-0.22853823566407724</c:v>
                </c:pt>
                <c:pt idx="386">
                  <c:v>-0.22594107655220563</c:v>
                </c:pt>
                <c:pt idx="387">
                  <c:v>-0.22337344032992354</c:v>
                </c:pt>
                <c:pt idx="388">
                  <c:v>-0.22083499150883296</c:v>
                </c:pt>
                <c:pt idx="389">
                  <c:v>-0.21832539840162385</c:v>
                </c:pt>
                <c:pt idx="390">
                  <c:v>-0.21584433307953657</c:v>
                </c:pt>
                <c:pt idx="391">
                  <c:v>-0.21339147133028114</c:v>
                </c:pt>
                <c:pt idx="392">
                  <c:v>-0.21096649261640985</c:v>
                </c:pt>
                <c:pt idx="393">
                  <c:v>-0.20856908003413113</c:v>
                </c:pt>
                <c:pt idx="394">
                  <c:v>-0.20619892027257467</c:v>
                </c:pt>
                <c:pt idx="395">
                  <c:v>-0.20385570357348523</c:v>
                </c:pt>
                <c:pt idx="396">
                  <c:v>-0.20153912369136107</c:v>
                </c:pt>
                <c:pt idx="397">
                  <c:v>-0.19924887785401477</c:v>
                </c:pt>
                <c:pt idx="398">
                  <c:v>-0.19698466672356676</c:v>
                </c:pt>
                <c:pt idx="399">
                  <c:v>-0.19474619435785748</c:v>
                </c:pt>
                <c:pt idx="400">
                  <c:v>-0.19253316817228031</c:v>
                </c:pt>
                <c:pt idx="401">
                  <c:v>-0.19034529890202806</c:v>
                </c:pt>
                <c:pt idx="402">
                  <c:v>-0.18818230056475149</c:v>
                </c:pt>
                <c:pt idx="403">
                  <c:v>-0.18604389042362185</c:v>
                </c:pt>
                <c:pt idx="404">
                  <c:v>-0.18392978895080012</c:v>
                </c:pt>
                <c:pt idx="405">
                  <c:v>-0.18183971979130073</c:v>
                </c:pt>
                <c:pt idx="406">
                  <c:v>-0.17977340972725461</c:v>
                </c:pt>
                <c:pt idx="407">
                  <c:v>-0.17773058864255969</c:v>
                </c:pt>
                <c:pt idx="408">
                  <c:v>-0.17571098948792116</c:v>
                </c:pt>
                <c:pt idx="409">
                  <c:v>-0.17371434824627344</c:v>
                </c:pt>
                <c:pt idx="410">
                  <c:v>-0.17174040389858347</c:v>
                </c:pt>
                <c:pt idx="411">
                  <c:v>-0.16978889839002817</c:v>
                </c:pt>
                <c:pt idx="412">
                  <c:v>-0.16785957659654543</c:v>
                </c:pt>
                <c:pt idx="413">
                  <c:v>-0.16595218629175221</c:v>
                </c:pt>
                <c:pt idx="414">
                  <c:v>-0.16406647811422811</c:v>
                </c:pt>
                <c:pt idx="415">
                  <c:v>-0.16220220553516079</c:v>
                </c:pt>
                <c:pt idx="416">
                  <c:v>-0.16035912482634554</c:v>
                </c:pt>
                <c:pt idx="417">
                  <c:v>-0.1585369950285429</c:v>
                </c:pt>
                <c:pt idx="418">
                  <c:v>-0.15673557792018178</c:v>
                </c:pt>
                <c:pt idx="419">
                  <c:v>-0.15495463798641362</c:v>
                </c:pt>
                <c:pt idx="420">
                  <c:v>-0.15319394238850537</c:v>
                </c:pt>
                <c:pt idx="421">
                  <c:v>-0.15145326093357467</c:v>
                </c:pt>
                <c:pt idx="422">
                  <c:v>-0.1497323660446592</c:v>
                </c:pt>
                <c:pt idx="423">
                  <c:v>-0.14803103273112039</c:v>
                </c:pt>
                <c:pt idx="424">
                  <c:v>-0.14634903855937326</c:v>
                </c:pt>
                <c:pt idx="425">
                  <c:v>-0.14468616362394454</c:v>
                </c:pt>
                <c:pt idx="426">
                  <c:v>-0.14304219051885156</c:v>
                </c:pt>
                <c:pt idx="427">
                  <c:v>-0.14141690430929976</c:v>
                </c:pt>
                <c:pt idx="428">
                  <c:v>-0.13981009250369644</c:v>
                </c:pt>
                <c:pt idx="429">
                  <c:v>-0.1382215450259752</c:v>
                </c:pt>
                <c:pt idx="430">
                  <c:v>-0.13665105418823154</c:v>
                </c:pt>
                <c:pt idx="431">
                  <c:v>-0.13509841466366171</c:v>
                </c:pt>
                <c:pt idx="432">
                  <c:v>-0.13356342345980449</c:v>
                </c:pt>
                <c:pt idx="433">
                  <c:v>-0.13204587989208319</c:v>
                </c:pt>
                <c:pt idx="434">
                  <c:v>-0.13054558555764212</c:v>
                </c:pt>
                <c:pt idx="435">
                  <c:v>-0.12906234430947675</c:v>
                </c:pt>
                <c:pt idx="436">
                  <c:v>-0.12759596223085326</c:v>
                </c:pt>
                <c:pt idx="437">
                  <c:v>-0.12614624761001472</c:v>
                </c:pt>
                <c:pt idx="438">
                  <c:v>-0.12471301091517013</c:v>
                </c:pt>
                <c:pt idx="439">
                  <c:v>-0.12329606476976555</c:v>
                </c:pt>
                <c:pt idx="440">
                  <c:v>-0.12189522392803061</c:v>
                </c:pt>
                <c:pt idx="441">
                  <c:v>-0.12051030525080063</c:v>
                </c:pt>
                <c:pt idx="442">
                  <c:v>-0.11914112768161074</c:v>
                </c:pt>
                <c:pt idx="443">
                  <c:v>-0.11778751222305699</c:v>
                </c:pt>
                <c:pt idx="444">
                  <c:v>-0.1164492819134248</c:v>
                </c:pt>
                <c:pt idx="445">
                  <c:v>-0.11512626180357914</c:v>
                </c:pt>
                <c:pt idx="446">
                  <c:v>-0.11381827893411481</c:v>
                </c:pt>
                <c:pt idx="447">
                  <c:v>-0.11252516231276398</c:v>
                </c:pt>
                <c:pt idx="448">
                  <c:v>-0.11124674289205853</c:v>
                </c:pt>
                <c:pt idx="449">
                  <c:v>-0.10998285354724269</c:v>
                </c:pt>
                <c:pt idx="450">
                  <c:v>-0.10873332905443567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819150</xdr:colOff>
      <xdr:row>10</xdr:row>
      <xdr:rowOff>57149</xdr:rowOff>
    </xdr:from>
    <xdr:to>
      <xdr:col>12</xdr:col>
      <xdr:colOff>609600</xdr:colOff>
      <xdr:row>30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10</xdr:row>
      <xdr:rowOff>47624</xdr:rowOff>
    </xdr:from>
    <xdr:to>
      <xdr:col>12</xdr:col>
      <xdr:colOff>619125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857250</xdr:colOff>
      <xdr:row>10</xdr:row>
      <xdr:rowOff>38099</xdr:rowOff>
    </xdr:from>
    <xdr:to>
      <xdr:col>12</xdr:col>
      <xdr:colOff>647700</xdr:colOff>
      <xdr:row>29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opLeftCell="G1" workbookViewId="0">
      <selection activeCell="AA9" sqref="AA9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49</v>
      </c>
      <c r="B3" s="68" t="s">
        <v>109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">
        <v>212</v>
      </c>
      <c r="N3" s="15" t="str">
        <f>A3</f>
        <v>FCC</v>
      </c>
      <c r="O3" s="1" t="str">
        <f>L3</f>
        <v>Tb</v>
      </c>
      <c r="Q3" s="32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0">
        <v>-4.0991999999999997</v>
      </c>
      <c r="D4" s="21" t="s">
        <v>8</v>
      </c>
      <c r="E4" s="4">
        <f>E11</f>
        <v>2.5606268511174526</v>
      </c>
      <c r="F4" t="s">
        <v>188</v>
      </c>
      <c r="K4" s="2" t="s">
        <v>26</v>
      </c>
      <c r="L4" s="4">
        <f>O6</f>
        <v>0.17494887787556762</v>
      </c>
      <c r="N4" s="18" t="s">
        <v>22</v>
      </c>
      <c r="O4" s="4">
        <f>O5*R18</f>
        <v>7.8702967258968775</v>
      </c>
      <c r="P4" s="11" t="s">
        <v>263</v>
      </c>
      <c r="Q4" s="26" t="s">
        <v>28</v>
      </c>
      <c r="AA4" s="27"/>
    </row>
    <row r="5" spans="1:27" x14ac:dyDescent="0.4">
      <c r="A5" s="2" t="s">
        <v>19</v>
      </c>
      <c r="B5" s="69">
        <v>11.872</v>
      </c>
      <c r="D5" s="2" t="s">
        <v>3</v>
      </c>
      <c r="E5" s="5">
        <f>O10</f>
        <v>4.9963152245224705E-2</v>
      </c>
      <c r="K5" s="2" t="s">
        <v>27</v>
      </c>
      <c r="L5" s="4">
        <f>O7</f>
        <v>1.7535644110683175</v>
      </c>
      <c r="N5" s="12" t="s">
        <v>23</v>
      </c>
      <c r="O5" s="4">
        <v>2.6678971952192803</v>
      </c>
      <c r="P5" t="s">
        <v>50</v>
      </c>
      <c r="Q5" s="28" t="s">
        <v>29</v>
      </c>
      <c r="R5" s="29">
        <f>L10</f>
        <v>2.5606268511174526</v>
      </c>
      <c r="S5" s="29">
        <f>L6</f>
        <v>7.8702967258968775</v>
      </c>
      <c r="T5" s="29">
        <f>L7</f>
        <v>2.6678971952192803</v>
      </c>
      <c r="U5" s="29">
        <f>L4</f>
        <v>0.17494887787556762</v>
      </c>
      <c r="V5" s="29">
        <f>L5</f>
        <v>1.7535644110683175</v>
      </c>
      <c r="W5" s="63">
        <f>SQRT(2)*$L$10</f>
        <v>3.6212732210270135</v>
      </c>
      <c r="X5" s="63">
        <f>(SQRT(2)*$L$10+$L$10*SQRT(3))/2</f>
        <v>4.0282045131937743</v>
      </c>
      <c r="Y5" s="30" t="s">
        <v>114</v>
      </c>
      <c r="Z5" s="30" t="str">
        <f>B3</f>
        <v>Cu</v>
      </c>
      <c r="AA5" s="31" t="str">
        <f>B3</f>
        <v>Cu</v>
      </c>
    </row>
    <row r="6" spans="1:27" x14ac:dyDescent="0.4">
      <c r="A6" s="2" t="s">
        <v>0</v>
      </c>
      <c r="B6" s="70">
        <v>0.83099999999999996</v>
      </c>
      <c r="D6" s="2" t="s">
        <v>13</v>
      </c>
      <c r="E6" s="1">
        <v>12</v>
      </c>
      <c r="F6" t="s">
        <v>276</v>
      </c>
      <c r="K6" s="2" t="s">
        <v>22</v>
      </c>
      <c r="L6" s="4">
        <f>O4</f>
        <v>7.8702967258968775</v>
      </c>
      <c r="N6" s="12" t="s">
        <v>26</v>
      </c>
      <c r="O6" s="4">
        <v>0.17494887787556762</v>
      </c>
      <c r="P6" t="s">
        <v>50</v>
      </c>
    </row>
    <row r="7" spans="1:27" x14ac:dyDescent="0.4">
      <c r="A7" s="18" t="s">
        <v>1</v>
      </c>
      <c r="B7" s="70">
        <v>3.7810000000000001</v>
      </c>
      <c r="C7" t="s">
        <v>264</v>
      </c>
      <c r="D7" s="2" t="s">
        <v>31</v>
      </c>
      <c r="E7" s="1">
        <v>4</v>
      </c>
      <c r="F7" t="s">
        <v>275</v>
      </c>
      <c r="K7" s="2" t="s">
        <v>23</v>
      </c>
      <c r="L7" s="4">
        <f>O5</f>
        <v>2.6678971952192803</v>
      </c>
      <c r="N7" s="12" t="s">
        <v>27</v>
      </c>
      <c r="O7" s="4">
        <v>1.7535644110683175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SQRT(2)</f>
        <v>1.4142135623730951</v>
      </c>
      <c r="F8" t="s">
        <v>247</v>
      </c>
      <c r="N8" s="11" t="s">
        <v>263</v>
      </c>
      <c r="O8">
        <v>0</v>
      </c>
      <c r="Q8" s="26" t="s">
        <v>249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276</v>
      </c>
      <c r="N9" s="3" t="s">
        <v>70</v>
      </c>
      <c r="O9" s="1">
        <f>O4/O5</f>
        <v>2.95</v>
      </c>
      <c r="Q9" s="28" t="s">
        <v>29</v>
      </c>
      <c r="R9" s="29">
        <f>L10</f>
        <v>2.5606268511174526</v>
      </c>
      <c r="S9" s="29">
        <f>O4</f>
        <v>7.8702967258968775</v>
      </c>
      <c r="T9" s="29">
        <f>O5</f>
        <v>2.6678971952192803</v>
      </c>
      <c r="U9" s="29">
        <f>O6</f>
        <v>0.17494887787556762</v>
      </c>
      <c r="V9" s="29">
        <f>O7</f>
        <v>1.7535644110683175</v>
      </c>
      <c r="W9" s="63">
        <f>SQRT(2)*$L$10</f>
        <v>3.6212732210270135</v>
      </c>
      <c r="X9" s="63">
        <f>(SQRT(2)*$L$10+$L$10*SQRT(3))/2</f>
        <v>4.0282045131937743</v>
      </c>
      <c r="Y9" s="30" t="s">
        <v>114</v>
      </c>
      <c r="Z9" s="30" t="str">
        <f>B3</f>
        <v>Cu</v>
      </c>
      <c r="AA9" s="31" t="str">
        <f>B3</f>
        <v>Cu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2.5606268511174526</v>
      </c>
      <c r="M10" t="s">
        <v>32</v>
      </c>
      <c r="N10" s="3" t="s">
        <v>3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3.6212732210270135</v>
      </c>
      <c r="D11" s="3" t="s">
        <v>8</v>
      </c>
      <c r="E11" s="4">
        <f>$B$11/$E$8</f>
        <v>2.5606268511174526</v>
      </c>
      <c r="F11" t="s">
        <v>277</v>
      </c>
      <c r="N11" s="64" t="s">
        <v>265</v>
      </c>
      <c r="O11" s="20">
        <f>G118</f>
        <v>3.099812363463379</v>
      </c>
      <c r="Q11" s="33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3.9857269080671704</v>
      </c>
      <c r="D12" s="3" t="s">
        <v>2</v>
      </c>
      <c r="E12" s="4">
        <f>(9*$B$6*$B$5/(-$B$4))^(1/2)</f>
        <v>4.6540833472638505</v>
      </c>
      <c r="N12" t="s">
        <v>266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-3.4563436825682858E-2</v>
      </c>
      <c r="D14" s="3" t="s">
        <v>14</v>
      </c>
      <c r="E14" s="4">
        <f>-(1+$E$13+$E$5*$E$13^3)*EXP(-$E$13)</f>
        <v>-1</v>
      </c>
      <c r="Q14" s="28" t="s">
        <v>46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-4.0991999999999997</v>
      </c>
    </row>
    <row r="16" spans="1:27" x14ac:dyDescent="0.4">
      <c r="D16" s="3" t="s">
        <v>9</v>
      </c>
      <c r="E16" s="4">
        <f>$E$15*$E$6</f>
        <v>-49.190399999999997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0.1646104423858204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2.0104375528052829</v>
      </c>
      <c r="H19" s="10">
        <f>-(-$B$4)*(1+D19+$E$5*D19^3)*EXP(-D19)</f>
        <v>0.55672845710390828</v>
      </c>
      <c r="I19">
        <f>H19*$E$6</f>
        <v>6.6807414852468998</v>
      </c>
      <c r="K19">
        <f>$L$9*$L$4*EXP(-$L$6*(G19/$L$10-1))+6*$L$4*EXP(-$L$6*(SQRT(2)*G19/$L$10-1))-SQRT($L$9*$L$5^2*EXP(-2*$L$7*(G19/$L$10-1))+6*$L$5^2*EXP(-2*$L$7*(SQRT(2)*G19/$L$10-1)))</f>
        <v>0.58871524313441093</v>
      </c>
      <c r="M19">
        <f>$L$9*$O$6*EXP(-$O$4*(G19/$L$10-1))+6*$O$6*EXP(-$O$4*(SQRT(2)*G19/$L$10-1))-SQRT($L$9*$O$7^2*EXP(-2*$O$5*(G19/$L$10-1))+6*$O$7^2*EXP(-2*$O$5*(SQRT(2)*G19/$L$10-1)))</f>
        <v>0.58871524313441093</v>
      </c>
      <c r="N19" s="13">
        <f>(M19-H19)^2*O19</f>
        <v>1.0231544805611591E-3</v>
      </c>
      <c r="O19" s="13">
        <v>1</v>
      </c>
      <c r="P19" s="14">
        <f>SUMSQ(N26:N295)</f>
        <v>7.1213664341376169E-7</v>
      </c>
      <c r="Q19" s="1" t="s">
        <v>65</v>
      </c>
      <c r="R19" s="19">
        <f>O4/(O4-O5)*-B4/SQRT(L9)</f>
        <v>1.7901766562085217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1">$E$11*(D20/$E$12+1)</f>
        <v>2.0214413387715262</v>
      </c>
      <c r="H20" s="10">
        <f>-(-$B$4)*(1+D20+$E$5*D20^3)*EXP(-D20)</f>
        <v>0.29516992456239821</v>
      </c>
      <c r="I20">
        <f t="shared" ref="I20:I83" si="2">H20*$E$6</f>
        <v>3.5420390947487785</v>
      </c>
      <c r="K20">
        <f t="shared" ref="K20:K83" si="3">$L$9*$L$4*EXP(-$L$6*(G20/$L$10-1))+6*$L$4*EXP(-$L$6*(SQRT(2)*G20/$L$10-1))-SQRT($L$9*$L$5^2*EXP(-2*$L$7*(G20/$L$10-1))+6*$L$5^2*EXP(-2*$L$7*(SQRT(2)*G20/$L$10-1)))</f>
        <v>0.32177882303585648</v>
      </c>
      <c r="M20">
        <f t="shared" ref="M20:M83" si="4">$L$9*$O$6*EXP(-$O$4*(G20/$L$10-1))+6*$O$6*EXP(-$O$4*(SQRT(2)*G20/$L$10-1))-SQRT($L$9*$O$7^2*EXP(-2*$O$5*(G20/$L$10-1))+6*$O$7^2*EXP(-2*$O$5*(SQRT(2)*G20/$L$10-1)))</f>
        <v>0.32177882303585648</v>
      </c>
      <c r="N20" s="13">
        <f t="shared" ref="N20:N83" si="5">(M20-H20)^2*O20</f>
        <v>7.0803347797080958E-4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2.0324451247377695</v>
      </c>
      <c r="H21" s="10">
        <f t="shared" ref="H21:H84" si="6">-(-$B$4)*(1+D21+$E$5*D21^3)*EXP(-D21)</f>
        <v>4.5009596880720835E-2</v>
      </c>
      <c r="I21">
        <f t="shared" si="2"/>
        <v>0.54011516256865</v>
      </c>
      <c r="K21">
        <f t="shared" si="3"/>
        <v>6.6803194399501109E-2</v>
      </c>
      <c r="M21">
        <f t="shared" si="4"/>
        <v>6.6803194399501109E-2</v>
      </c>
      <c r="N21" s="13">
        <f t="shared" si="5"/>
        <v>4.7496089281058568E-4</v>
      </c>
      <c r="O21" s="13">
        <v>1</v>
      </c>
      <c r="Q21" s="16" t="s">
        <v>57</v>
      </c>
      <c r="R21" s="19">
        <f>(O7/O6)/(O4/O5)</f>
        <v>3.3977275026836744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-6.6374112454079981E-2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2.0434489107040128</v>
      </c>
      <c r="H22" s="10">
        <f t="shared" si="6"/>
        <v>-0.19415144838317205</v>
      </c>
      <c r="I22">
        <f t="shared" si="2"/>
        <v>-2.3298173805980644</v>
      </c>
      <c r="K22">
        <f t="shared" si="3"/>
        <v>-0.17665545475263578</v>
      </c>
      <c r="M22">
        <f t="shared" si="4"/>
        <v>-0.17665545475263578</v>
      </c>
      <c r="N22" s="13">
        <f t="shared" si="5"/>
        <v>3.0610979311976598E-4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2.0544526966702565</v>
      </c>
      <c r="H23" s="10">
        <f t="shared" si="6"/>
        <v>-0.42269931448088843</v>
      </c>
      <c r="I23">
        <f t="shared" si="2"/>
        <v>-5.0723917737706614</v>
      </c>
      <c r="K23">
        <f t="shared" si="3"/>
        <v>-0.40902517286154172</v>
      </c>
      <c r="M23">
        <f t="shared" si="4"/>
        <v>-0.40902517286154172</v>
      </c>
      <c r="N23" s="13">
        <f t="shared" si="5"/>
        <v>1.8698214902594995E-4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2.0654564826364998</v>
      </c>
      <c r="H24" s="10">
        <f t="shared" si="6"/>
        <v>-0.64100767610380749</v>
      </c>
      <c r="I24">
        <f t="shared" si="2"/>
        <v>-7.6920921132456899</v>
      </c>
      <c r="K24">
        <f t="shared" si="3"/>
        <v>-0.63071880228481803</v>
      </c>
      <c r="M24">
        <f t="shared" si="4"/>
        <v>-0.63071880228481803</v>
      </c>
      <c r="N24" s="13">
        <f t="shared" si="5"/>
        <v>1.0586092446308683E-4</v>
      </c>
      <c r="O24" s="13">
        <v>1</v>
      </c>
      <c r="Q24" s="17" t="s">
        <v>61</v>
      </c>
      <c r="R24" s="19">
        <f>O5/(O4-O5)*-B4/L9</f>
        <v>0.17517948717948714</v>
      </c>
      <c r="V24" s="15" t="str">
        <f>D3</f>
        <v>FCC</v>
      </c>
      <c r="W24" s="1" t="str">
        <f>E3</f>
        <v>Cu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2.0764602686027431</v>
      </c>
      <c r="H25" s="10">
        <f t="shared" si="6"/>
        <v>-0.84943815859460836</v>
      </c>
      <c r="I25">
        <f t="shared" si="2"/>
        <v>-10.193257903135301</v>
      </c>
      <c r="K25">
        <f t="shared" si="3"/>
        <v>-0.84213451682852281</v>
      </c>
      <c r="M25">
        <f t="shared" si="4"/>
        <v>-0.84213451682852281</v>
      </c>
      <c r="N25" s="13">
        <f t="shared" si="5"/>
        <v>5.3343183047309333E-5</v>
      </c>
      <c r="O25" s="13">
        <v>1</v>
      </c>
      <c r="Q25" s="17" t="s">
        <v>62</v>
      </c>
      <c r="R25" s="19">
        <f>O4/(O4-O5)*-B4/SQRT(L9)</f>
        <v>1.7901766562085217</v>
      </c>
      <c r="V25" s="2" t="s">
        <v>106</v>
      </c>
      <c r="W25" s="1">
        <f>(-B4/(12*PI()*B6*W26))^(1/2)</f>
        <v>0.30463088097841085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2.0874640545689864</v>
      </c>
      <c r="H26" s="10">
        <f t="shared" si="6"/>
        <v>-1.048340706062362</v>
      </c>
      <c r="I26">
        <f t="shared" si="2"/>
        <v>-12.580088472748344</v>
      </c>
      <c r="K26">
        <f t="shared" si="3"/>
        <v>-1.0436563400819221</v>
      </c>
      <c r="M26">
        <f t="shared" si="4"/>
        <v>-1.0436563400819221</v>
      </c>
      <c r="N26" s="13">
        <f t="shared" si="5"/>
        <v>2.1943284638702328E-5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2.0984678405352297</v>
      </c>
      <c r="H27" s="10">
        <f t="shared" si="6"/>
        <v>-1.2380539387145699</v>
      </c>
      <c r="I27">
        <f t="shared" si="2"/>
        <v>-14.856647264574839</v>
      </c>
      <c r="K27">
        <f t="shared" si="3"/>
        <v>-1.235654645253339</v>
      </c>
      <c r="M27">
        <f t="shared" si="4"/>
        <v>-1.235654645253339</v>
      </c>
      <c r="N27" s="13">
        <f t="shared" si="5"/>
        <v>5.7566091131054069E-6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3.7810000000000001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2.1094716265014735</v>
      </c>
      <c r="H28" s="10">
        <f t="shared" si="6"/>
        <v>-1.4189054997109769</v>
      </c>
      <c r="I28">
        <f t="shared" si="2"/>
        <v>-17.026865996531722</v>
      </c>
      <c r="K28">
        <f t="shared" si="3"/>
        <v>-1.4184866371790754</v>
      </c>
      <c r="M28">
        <f t="shared" si="4"/>
        <v>-1.4184866371790754</v>
      </c>
      <c r="N28" s="13">
        <f t="shared" si="5"/>
        <v>1.7544582063092433E-7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1.802507404257363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2.1204754124677168</v>
      </c>
      <c r="H29" s="10">
        <f t="shared" si="6"/>
        <v>-1.5912123918356158</v>
      </c>
      <c r="I29">
        <f t="shared" si="2"/>
        <v>-19.094548702027389</v>
      </c>
      <c r="K29">
        <f t="shared" si="3"/>
        <v>-1.5924968171522309</v>
      </c>
      <c r="M29">
        <f t="shared" si="4"/>
        <v>-1.5924968171522309</v>
      </c>
      <c r="N29" s="13">
        <f t="shared" si="5"/>
        <v>1.6497483939618023E-6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2.1314791984339601</v>
      </c>
      <c r="H30" s="10">
        <f t="shared" si="6"/>
        <v>-1.7552813042754254</v>
      </c>
      <c r="I30">
        <f t="shared" si="2"/>
        <v>-21.063375651305105</v>
      </c>
      <c r="K30">
        <f t="shared" si="3"/>
        <v>-1.7580174311946948</v>
      </c>
      <c r="M30">
        <f t="shared" si="4"/>
        <v>-1.7580174311946948</v>
      </c>
      <c r="N30" s="13">
        <f t="shared" si="5"/>
        <v>7.4863905183505934E-6</v>
      </c>
      <c r="O30" s="13">
        <v>1</v>
      </c>
      <c r="V30" s="22" t="s">
        <v>22</v>
      </c>
      <c r="W30" s="1">
        <f>1/(O5*W25^2)</f>
        <v>4.0390855946467692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2.1424829844002033</v>
      </c>
      <c r="H31" s="10">
        <f t="shared" si="6"/>
        <v>-1.9114089297858368</v>
      </c>
      <c r="I31">
        <f t="shared" si="2"/>
        <v>-22.936907157430042</v>
      </c>
      <c r="K31">
        <f t="shared" si="3"/>
        <v>-1.9153689023720188</v>
      </c>
      <c r="M31">
        <f t="shared" si="4"/>
        <v>-1.9153689023720188</v>
      </c>
      <c r="N31" s="13">
        <f t="shared" si="5"/>
        <v>1.5681382883313601E-5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2.1534867703664471</v>
      </c>
      <c r="H32" s="10">
        <f t="shared" si="6"/>
        <v>-2.0598822725160661</v>
      </c>
      <c r="I32">
        <f t="shared" si="2"/>
        <v>-24.718587270192792</v>
      </c>
      <c r="K32">
        <f t="shared" si="3"/>
        <v>-2.0648602477288902</v>
      </c>
      <c r="M32">
        <f t="shared" si="4"/>
        <v>-2.0648602477288902</v>
      </c>
      <c r="N32" s="13">
        <f t="shared" si="5"/>
        <v>2.4780237219490741E-5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2.1644905563326899</v>
      </c>
      <c r="H33" s="10">
        <f t="shared" si="6"/>
        <v>-2.2009789467593057</v>
      </c>
      <c r="I33">
        <f t="shared" si="2"/>
        <v>-26.411747361111669</v>
      </c>
      <c r="K33">
        <f t="shared" si="3"/>
        <v>-2.2067894804015058</v>
      </c>
      <c r="M33">
        <f t="shared" si="4"/>
        <v>-2.2067894804015058</v>
      </c>
      <c r="N33" s="13">
        <f t="shared" si="5"/>
        <v>3.3762301207138902E-5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2.1754943422989337</v>
      </c>
      <c r="H34" s="10">
        <f t="shared" si="6"/>
        <v>-2.3349674668857476</v>
      </c>
      <c r="I34">
        <f t="shared" si="2"/>
        <v>-28.019609602628972</v>
      </c>
      <c r="K34">
        <f t="shared" si="3"/>
        <v>-2.3414439974426644</v>
      </c>
      <c r="M34">
        <f t="shared" si="4"/>
        <v>-2.3414439974426644</v>
      </c>
      <c r="N34" s="13">
        <f t="shared" si="5"/>
        <v>4.1945448054676659E-5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2.186498128265177</v>
      </c>
      <c r="H35" s="10">
        <f t="shared" si="6"/>
        <v>-2.4621075287092404</v>
      </c>
      <c r="I35">
        <f t="shared" si="2"/>
        <v>-29.545290344510885</v>
      </c>
      <c r="K35">
        <f t="shared" si="3"/>
        <v>-2.4691009538753113</v>
      </c>
      <c r="M35">
        <f t="shared" si="4"/>
        <v>-2.4691009538753113</v>
      </c>
      <c r="N35" s="13">
        <f t="shared" si="5"/>
        <v>4.8907995553432693E-5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2.1975019142314207</v>
      </c>
      <c r="H36" s="10">
        <f t="shared" si="6"/>
        <v>-2.582650282531505</v>
      </c>
      <c r="I36">
        <f t="shared" si="2"/>
        <v>-30.99180339037806</v>
      </c>
      <c r="K36">
        <f t="shared" si="3"/>
        <v>-2.5900276234716841</v>
      </c>
      <c r="M36">
        <f t="shared" si="4"/>
        <v>-2.5900276234716841</v>
      </c>
      <c r="N36" s="13">
        <f t="shared" si="5"/>
        <v>5.4425159347643629E-5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2.208505700197664</v>
      </c>
      <c r="H37" s="10">
        <f t="shared" si="6"/>
        <v>-2.6968385981010505</v>
      </c>
      <c r="I37">
        <f t="shared" si="2"/>
        <v>-32.362063177212605</v>
      </c>
      <c r="K37">
        <f t="shared" si="3"/>
        <v>-2.7044817467364251</v>
      </c>
      <c r="M37">
        <f t="shared" si="4"/>
        <v>-2.7044817467364251</v>
      </c>
      <c r="N37" s="13">
        <f t="shared" si="5"/>
        <v>5.8417721062427377E-5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2.2195094861639073</v>
      </c>
      <c r="H38" s="10">
        <f t="shared" si="6"/>
        <v>-2.8049073217174696</v>
      </c>
      <c r="I38">
        <f t="shared" si="2"/>
        <v>-33.658887860609639</v>
      </c>
      <c r="K38">
        <f t="shared" si="3"/>
        <v>-2.8127118665548192</v>
      </c>
      <c r="M38">
        <f t="shared" si="4"/>
        <v>-2.8127118665548192</v>
      </c>
      <c r="N38" s="13">
        <f t="shared" si="5"/>
        <v>6.0910920118200339E-5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2.2305132721301506</v>
      </c>
      <c r="H39" s="10">
        <f t="shared" si="6"/>
        <v>-2.9070835257053371</v>
      </c>
      <c r="I39">
        <f t="shared" si="2"/>
        <v>-34.885002308464045</v>
      </c>
      <c r="K39">
        <f t="shared" si="3"/>
        <v>-2.9149576519499929</v>
      </c>
      <c r="M39">
        <f t="shared" si="4"/>
        <v>-2.9149576519499929</v>
      </c>
      <c r="N39" s="13">
        <f t="shared" si="5"/>
        <v>6.200186411677689E-5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2.2415170580963939</v>
      </c>
      <c r="H40" s="10">
        <f t="shared" si="6"/>
        <v>-3.0035867504757934</v>
      </c>
      <c r="I40">
        <f t="shared" si="2"/>
        <v>-36.043041005709519</v>
      </c>
      <c r="K40">
        <f t="shared" si="3"/>
        <v>-3.0114502103768528</v>
      </c>
      <c r="M40">
        <f t="shared" si="4"/>
        <v>-3.0114502103768528</v>
      </c>
      <c r="N40" s="13">
        <f t="shared" si="5"/>
        <v>6.1834001615569282E-5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2.2525208440626372</v>
      </c>
      <c r="H41" s="10">
        <f t="shared" si="6"/>
        <v>-3.094629239387837</v>
      </c>
      <c r="I41">
        <f t="shared" si="2"/>
        <v>-37.135550872654044</v>
      </c>
      <c r="K41">
        <f t="shared" si="3"/>
        <v>-3.1024123889647424</v>
      </c>
      <c r="M41">
        <f t="shared" si="4"/>
        <v>-3.1024123889647424</v>
      </c>
      <c r="N41" s="13">
        <f t="shared" si="5"/>
        <v>6.0577417336482734E-5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2.2635246300288809</v>
      </c>
      <c r="H42" s="10">
        <f t="shared" si="6"/>
        <v>-3.1804161666154918</v>
      </c>
      <c r="I42">
        <f t="shared" si="2"/>
        <v>-38.164993999385899</v>
      </c>
      <c r="K42">
        <f t="shared" si="3"/>
        <v>-3.1880590651056302</v>
      </c>
      <c r="M42">
        <f t="shared" si="4"/>
        <v>-3.1880590651056302</v>
      </c>
      <c r="N42" s="13">
        <f t="shared" si="5"/>
        <v>5.8413897330560427E-5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2.2745284159951242</v>
      </c>
      <c r="H43" s="10">
        <f t="shared" si="6"/>
        <v>-3.2611458582212927</v>
      </c>
      <c r="I43">
        <f t="shared" si="2"/>
        <v>-39.133750298655514</v>
      </c>
      <c r="K43">
        <f t="shared" si="3"/>
        <v>-3.2685974267702065</v>
      </c>
      <c r="M43">
        <f t="shared" si="4"/>
        <v>-3.2685974267702065</v>
      </c>
      <c r="N43" s="13">
        <f t="shared" si="5"/>
        <v>5.5525873839161656E-5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2.2855322019613675</v>
      </c>
      <c r="H44" s="10">
        <f t="shared" si="6"/>
        <v>-3.3370100066309791</v>
      </c>
      <c r="I44">
        <f t="shared" si="2"/>
        <v>-40.044120079571748</v>
      </c>
      <c r="K44">
        <f t="shared" si="3"/>
        <v>-3.3442272429201783</v>
      </c>
      <c r="M44">
        <f t="shared" si="4"/>
        <v>-3.3442272429201783</v>
      </c>
      <c r="N44" s="13">
        <f t="shared" si="5"/>
        <v>5.2088499654132752E-5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2.2965359879276113</v>
      </c>
      <c r="H45" s="10">
        <f t="shared" si="6"/>
        <v>-3.408193878698881</v>
      </c>
      <c r="I45">
        <f t="shared" si="2"/>
        <v>-40.89832654438657</v>
      </c>
      <c r="K45">
        <f t="shared" si="3"/>
        <v>-3.4151411243716128</v>
      </c>
      <c r="M45">
        <f t="shared" si="4"/>
        <v>-3.4151411243716128</v>
      </c>
      <c r="N45" s="13">
        <f t="shared" si="5"/>
        <v>4.8264222437290027E-5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2.3075397738938541</v>
      </c>
      <c r="H46" s="10">
        <f t="shared" si="6"/>
        <v>-3.4748765175482181</v>
      </c>
      <c r="I46">
        <f t="shared" si="2"/>
        <v>-41.698518210578619</v>
      </c>
      <c r="K46">
        <f t="shared" si="3"/>
        <v>-3.48152477545122</v>
      </c>
      <c r="M46">
        <f t="shared" si="4"/>
        <v>-3.48152477545122</v>
      </c>
      <c r="N46" s="13">
        <f t="shared" si="5"/>
        <v>4.4199333144826302E-5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2.3185435598600979</v>
      </c>
      <c r="H47" s="10">
        <f t="shared" si="6"/>
        <v>-3.5372309383654006</v>
      </c>
      <c r="I47">
        <f t="shared" si="2"/>
        <v>-42.446771260384807</v>
      </c>
      <c r="K47">
        <f t="shared" si="3"/>
        <v>-3.5435572367749977</v>
      </c>
      <c r="M47">
        <f t="shared" si="4"/>
        <v>-3.5435572367749977</v>
      </c>
      <c r="N47" s="13">
        <f t="shared" si="5"/>
        <v>4.0022051567270626E-5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2.329547345826342</v>
      </c>
      <c r="H48" s="10">
        <f t="shared" si="6"/>
        <v>-3.5954243183224581</v>
      </c>
      <c r="I48">
        <f t="shared" si="2"/>
        <v>-43.145091819869499</v>
      </c>
      <c r="K48">
        <f t="shared" si="3"/>
        <v>-3.6014111194665306</v>
      </c>
      <c r="M48">
        <f t="shared" si="4"/>
        <v>-3.6014111194665306</v>
      </c>
      <c r="N48" s="13">
        <f t="shared" si="5"/>
        <v>3.5841787938667341E-5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2.3405511317925853</v>
      </c>
      <c r="H49" s="10">
        <f t="shared" si="6"/>
        <v>-3.649618180796848</v>
      </c>
      <c r="I49">
        <f t="shared" si="2"/>
        <v>-43.795418169562176</v>
      </c>
      <c r="K49">
        <f t="shared" si="3"/>
        <v>-3.6552528311208539</v>
      </c>
      <c r="M49">
        <f t="shared" si="4"/>
        <v>-3.6552528311208539</v>
      </c>
      <c r="N49" s="13">
        <f t="shared" si="5"/>
        <v>3.1749284273819752E-5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2.3515549177588286</v>
      </c>
      <c r="H50" s="10">
        <f t="shared" si="6"/>
        <v>-3.6999685740532313</v>
      </c>
      <c r="I50">
        <f t="shared" si="2"/>
        <v>-44.399622888638774</v>
      </c>
      <c r="K50">
        <f t="shared" si="3"/>
        <v>-3.7052427938085488</v>
      </c>
      <c r="M50">
        <f t="shared" si="4"/>
        <v>-3.7052427938085488</v>
      </c>
      <c r="N50" s="13">
        <f t="shared" si="5"/>
        <v>2.7817394027381386E-5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2.3625587037250719</v>
      </c>
      <c r="H51" s="10">
        <f t="shared" si="6"/>
        <v>-3.7466262445471186</v>
      </c>
      <c r="I51">
        <f t="shared" si="2"/>
        <v>-44.959514934565419</v>
      </c>
      <c r="K51">
        <f t="shared" si="3"/>
        <v>-3.7515356544039293</v>
      </c>
      <c r="M51">
        <f t="shared" si="4"/>
        <v>-3.7515356544039293</v>
      </c>
      <c r="N51" s="13">
        <f t="shared" si="5"/>
        <v>2.4102305142150694E-5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2.3735624896913152</v>
      </c>
      <c r="H52" s="10">
        <f t="shared" si="6"/>
        <v>-3.7897368050059415</v>
      </c>
      <c r="I52">
        <f t="shared" si="2"/>
        <v>-45.476841660071301</v>
      </c>
      <c r="K52">
        <f t="shared" si="3"/>
        <v>-3.7942804875110836</v>
      </c>
      <c r="M52">
        <f t="shared" si="4"/>
        <v>-3.7942804875110836</v>
      </c>
      <c r="N52" s="13">
        <f t="shared" si="5"/>
        <v>2.0645050707534786E-5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2.384566275657559</v>
      </c>
      <c r="H53" s="10">
        <f t="shared" si="6"/>
        <v>-3.8294408974386633</v>
      </c>
      <c r="I53">
        <f t="shared" si="2"/>
        <v>-45.953290769263958</v>
      </c>
      <c r="K53">
        <f t="shared" si="3"/>
        <v>-3.8336209912513857</v>
      </c>
      <c r="M53">
        <f t="shared" si="4"/>
        <v>-3.8336209912513857</v>
      </c>
      <c r="N53" s="13">
        <f t="shared" si="5"/>
        <v>1.7473184283159503E-5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2.3955700616238023</v>
      </c>
      <c r="H54" s="10">
        <f t="shared" si="6"/>
        <v>-3.8658743512208811</v>
      </c>
      <c r="I54">
        <f t="shared" si="2"/>
        <v>-46.390492214650571</v>
      </c>
      <c r="K54">
        <f t="shared" si="3"/>
        <v>-3.8696956761666206</v>
      </c>
      <c r="M54">
        <f t="shared" si="4"/>
        <v>-3.8696956761666206</v>
      </c>
      <c r="N54" s="13">
        <f t="shared" si="5"/>
        <v>1.4602524340931004E-5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2.4065738475900456</v>
      </c>
      <c r="H55" s="10">
        <f t="shared" si="6"/>
        <v>-3.8991683363982124</v>
      </c>
      <c r="I55">
        <f t="shared" si="2"/>
        <v>-46.79002003677855</v>
      </c>
      <c r="K55">
        <f t="shared" si="3"/>
        <v>-3.9026380474826867</v>
      </c>
      <c r="M55">
        <f t="shared" si="4"/>
        <v>-3.9026380474826867</v>
      </c>
      <c r="N55" s="13">
        <f t="shared" si="5"/>
        <v>1.2038895009724228E-5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2.4175776335562889</v>
      </c>
      <c r="H56" s="10">
        <f t="shared" si="6"/>
        <v>-3.9294495123468094</v>
      </c>
      <c r="I56">
        <f t="shared" si="2"/>
        <v>-47.153394148161709</v>
      </c>
      <c r="K56">
        <f t="shared" si="3"/>
        <v>-3.9325767809698458</v>
      </c>
      <c r="M56">
        <f t="shared" si="4"/>
        <v>-3.9325767809698458</v>
      </c>
      <c r="N56" s="13">
        <f t="shared" si="5"/>
        <v>9.7798090406277375E-6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2.4285814195225326</v>
      </c>
      <c r="H57" s="10">
        <f t="shared" si="6"/>
        <v>-3.9568401719258932</v>
      </c>
      <c r="I57">
        <f t="shared" si="2"/>
        <v>-47.482082063110717</v>
      </c>
      <c r="K57">
        <f t="shared" si="3"/>
        <v>-3.9596358926270865</v>
      </c>
      <c r="M57">
        <f t="shared" si="4"/>
        <v>-3.9596358926270865</v>
      </c>
      <c r="N57" s="13">
        <f t="shared" si="5"/>
        <v>7.8160542390805979E-6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2.4395852054887759</v>
      </c>
      <c r="H58" s="10">
        <f t="shared" si="6"/>
        <v>-3.9814583812534794</v>
      </c>
      <c r="I58">
        <f t="shared" si="2"/>
        <v>-47.777500575041756</v>
      </c>
      <c r="K58">
        <f t="shared" si="3"/>
        <v>-3.9839349024098381</v>
      </c>
      <c r="M58">
        <f t="shared" si="4"/>
        <v>-3.9839349024098381</v>
      </c>
      <c r="N58" s="13">
        <f t="shared" si="5"/>
        <v>6.1331570378920222E-6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2.4505889914550192</v>
      </c>
      <c r="H59" s="10">
        <f t="shared" si="6"/>
        <v>-4.0034181152327344</v>
      </c>
      <c r="I59">
        <f t="shared" si="2"/>
        <v>-48.041017382792816</v>
      </c>
      <c r="K59">
        <f t="shared" si="3"/>
        <v>-4.0055889922124255</v>
      </c>
      <c r="M59">
        <f t="shared" si="4"/>
        <v>-4.0055889922124255</v>
      </c>
      <c r="N59" s="13">
        <f t="shared" si="5"/>
        <v>4.7127068609527279E-6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2.4615927774212625</v>
      </c>
      <c r="H60" s="10">
        <f t="shared" si="6"/>
        <v>-4.0228293889528413</v>
      </c>
      <c r="I60">
        <f t="shared" si="2"/>
        <v>-48.273952667434095</v>
      </c>
      <c r="K60">
        <f t="shared" si="3"/>
        <v>-4.0247091583089416</v>
      </c>
      <c r="M60">
        <f t="shared" si="4"/>
        <v>-4.0247091583089416</v>
      </c>
      <c r="N60" s="13">
        <f t="shared" si="5"/>
        <v>3.5335328321339132E-6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2.4725965633875062</v>
      </c>
      <c r="H61" s="10">
        <f t="shared" si="6"/>
        <v>-4.0397983850847643</v>
      </c>
      <c r="I61">
        <f t="shared" si="2"/>
        <v>-48.477580621017168</v>
      </c>
      <c r="K61">
        <f t="shared" si="3"/>
        <v>-4.0414023584489662</v>
      </c>
      <c r="M61">
        <f t="shared" si="4"/>
        <v>-4.0414023584489662</v>
      </c>
      <c r="N61" s="13">
        <f t="shared" si="5"/>
        <v>2.572730553069248E-6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2.4836003493537495</v>
      </c>
      <c r="H62" s="10">
        <f t="shared" si="6"/>
        <v>-4.0544275773889265</v>
      </c>
      <c r="I62">
        <f t="shared" si="2"/>
        <v>-48.653130928667117</v>
      </c>
      <c r="K62">
        <f t="shared" si="3"/>
        <v>-4.0557716537973807</v>
      </c>
      <c r="M62">
        <f t="shared" si="4"/>
        <v>-4.0557716537973807</v>
      </c>
      <c r="N62" s="13">
        <f t="shared" si="5"/>
        <v>1.8065413917632551E-6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2.4946041353199928</v>
      </c>
      <c r="H63" s="10">
        <f t="shared" si="6"/>
        <v>-4.0668158504484921</v>
      </c>
      <c r="I63">
        <f t="shared" si="2"/>
        <v>-48.801790205381906</v>
      </c>
      <c r="K63">
        <f t="shared" si="3"/>
        <v>-4.0679163459008159</v>
      </c>
      <c r="M63">
        <f t="shared" si="4"/>
        <v>-4.0679163459008159</v>
      </c>
      <c r="N63" s="13">
        <f t="shared" si="5"/>
        <v>1.2110902405851741E-6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2.5056079212862361</v>
      </c>
      <c r="H64" s="10">
        <f t="shared" si="6"/>
        <v>-4.0770586157387525</v>
      </c>
      <c r="I64">
        <f t="shared" si="2"/>
        <v>-48.924703388865026</v>
      </c>
      <c r="K64">
        <f t="shared" si="3"/>
        <v>-4.0779321088565865</v>
      </c>
      <c r="M64">
        <f t="shared" si="4"/>
        <v>-4.0779321088565865</v>
      </c>
      <c r="N64" s="13">
        <f t="shared" si="5"/>
        <v>7.6299022690340284E-7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2.5166117072524794</v>
      </c>
      <c r="H65" s="10">
        <f t="shared" si="6"/>
        <v>-4.0852479241400097</v>
      </c>
      <c r="I65">
        <f t="shared" si="2"/>
        <v>-49.022975089680116</v>
      </c>
      <c r="K65">
        <f t="shared" si="3"/>
        <v>-4.0859111168537616</v>
      </c>
      <c r="M65">
        <f t="shared" si="4"/>
        <v>-4.0859111168537616</v>
      </c>
      <c r="N65" s="13">
        <f t="shared" si="5"/>
        <v>4.3982457557364348E-7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2.5276154932187227</v>
      </c>
      <c r="H66" s="10">
        <f t="shared" si="6"/>
        <v>-4.091472574998285</v>
      </c>
      <c r="I66">
        <f t="shared" si="2"/>
        <v>-49.09767089997942</v>
      </c>
      <c r="K66">
        <f t="shared" si="3"/>
        <v>-4.0919421672498357</v>
      </c>
      <c r="M66">
        <f t="shared" si="4"/>
        <v>-4.0919421672498357</v>
      </c>
      <c r="N66" s="13">
        <f t="shared" si="5"/>
        <v>2.2051688271649663E-7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2.5386192791849664</v>
      </c>
      <c r="H67" s="10">
        <f t="shared" si="6"/>
        <v>-4.0958182218352581</v>
      </c>
      <c r="I67">
        <f t="shared" si="2"/>
        <v>-49.149818662023094</v>
      </c>
      <c r="K67">
        <f t="shared" si="3"/>
        <v>-4.0961107993406429</v>
      </c>
      <c r="M67">
        <f t="shared" si="4"/>
        <v>-4.0961107993406429</v>
      </c>
      <c r="N67" s="13">
        <f t="shared" si="5"/>
        <v>8.5601596657195981E-8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2.5496230651512097</v>
      </c>
      <c r="H68" s="10">
        <f t="shared" si="6"/>
        <v>-4.098367474805972</v>
      </c>
      <c r="I68">
        <f t="shared" si="2"/>
        <v>-49.180409697671664</v>
      </c>
      <c r="K68">
        <f t="shared" si="3"/>
        <v>-4.0984994089754938</v>
      </c>
      <c r="M68">
        <f t="shared" si="4"/>
        <v>-4.0984994089754938</v>
      </c>
      <c r="N68" s="13">
        <f t="shared" si="5"/>
        <v>1.7406625087417938E-4</v>
      </c>
      <c r="O68" s="13">
        <v>10000</v>
      </c>
    </row>
    <row r="69" spans="3:16" x14ac:dyDescent="0.4">
      <c r="C69" s="56" t="s">
        <v>47</v>
      </c>
      <c r="D69" s="57">
        <v>0</v>
      </c>
      <c r="E69" s="58">
        <f t="shared" si="0"/>
        <v>-1</v>
      </c>
      <c r="F69" s="59"/>
      <c r="G69" s="59">
        <f t="shared" si="1"/>
        <v>2.5606268511174526</v>
      </c>
      <c r="H69" s="60">
        <f t="shared" si="6"/>
        <v>-4.0991999999999997</v>
      </c>
      <c r="I69" s="59">
        <f t="shared" si="2"/>
        <v>-49.190399999999997</v>
      </c>
      <c r="J69" s="59"/>
      <c r="K69">
        <f t="shared" si="3"/>
        <v>-4.0991873591640671</v>
      </c>
      <c r="M69">
        <f t="shared" si="4"/>
        <v>-4.0991873591640671</v>
      </c>
      <c r="N69" s="61">
        <f t="shared" si="5"/>
        <v>1.5979073307654526E-6</v>
      </c>
      <c r="O69" s="61">
        <v>10000</v>
      </c>
      <c r="P69" s="62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2.5716306370836959</v>
      </c>
      <c r="H70" s="10">
        <f t="shared" si="6"/>
        <v>-4.0983926156791499</v>
      </c>
      <c r="I70">
        <f t="shared" si="2"/>
        <v>-49.180711388149803</v>
      </c>
      <c r="K70">
        <f t="shared" si="3"/>
        <v>-4.0982510868163224</v>
      </c>
      <c r="M70">
        <f t="shared" si="4"/>
        <v>-4.0982510868163224</v>
      </c>
      <c r="N70" s="13">
        <f t="shared" si="5"/>
        <v>2.0030419013239087E-4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2.5826344230499396</v>
      </c>
      <c r="H71" s="10">
        <f t="shared" si="6"/>
        <v>-4.0960193855420348</v>
      </c>
      <c r="I71">
        <f t="shared" si="2"/>
        <v>-49.152232626504414</v>
      </c>
      <c r="K71">
        <f t="shared" si="3"/>
        <v>-4.0957642057516885</v>
      </c>
      <c r="M71">
        <f t="shared" si="4"/>
        <v>-4.0957642057516885</v>
      </c>
      <c r="N71" s="13">
        <f t="shared" si="5"/>
        <v>6.5116725401172785E-8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2.5936382090161829</v>
      </c>
      <c r="H72" s="10">
        <f t="shared" si="6"/>
        <v>-4.0921517091033532</v>
      </c>
      <c r="I72">
        <f t="shared" si="2"/>
        <v>-49.105820509240239</v>
      </c>
      <c r="K72">
        <f t="shared" si="3"/>
        <v>-4.0917976061088668</v>
      </c>
      <c r="M72">
        <f t="shared" si="4"/>
        <v>-4.0917976061088668</v>
      </c>
      <c r="N72" s="13">
        <f t="shared" si="5"/>
        <v>1.2538893070427822E-7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2.6046419949824267</v>
      </c>
      <c r="H73" s="10">
        <f t="shared" si="6"/>
        <v>-4.0868584092731766</v>
      </c>
      <c r="I73">
        <f t="shared" si="2"/>
        <v>-49.042300911278119</v>
      </c>
      <c r="K73">
        <f t="shared" si="3"/>
        <v>-4.0864195502829013</v>
      </c>
      <c r="M73">
        <f t="shared" si="4"/>
        <v>-4.0864195502829013</v>
      </c>
      <c r="N73" s="13">
        <f t="shared" si="5"/>
        <v>1.9259721334544938E-7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2.6156457809486695</v>
      </c>
      <c r="H74" s="10">
        <f t="shared" si="6"/>
        <v>-4.0802058172191478</v>
      </c>
      <c r="I74">
        <f t="shared" si="2"/>
        <v>-48.96246980662977</v>
      </c>
      <c r="K74">
        <f t="shared" si="3"/>
        <v>-4.0796957655117012</v>
      </c>
      <c r="M74">
        <f t="shared" si="4"/>
        <v>-4.0796957655117012</v>
      </c>
      <c r="N74" s="13">
        <f t="shared" si="5"/>
        <v>2.6015274426914833E-7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2.6266495669149128</v>
      </c>
      <c r="H75" s="10">
        <f t="shared" si="6"/>
        <v>-4.0722578545920909</v>
      </c>
      <c r="I75">
        <f t="shared" si="2"/>
        <v>-48.867094255105087</v>
      </c>
      <c r="K75">
        <f t="shared" si="3"/>
        <v>-4.0716895332297334</v>
      </c>
      <c r="M75">
        <f t="shared" si="4"/>
        <v>-4.0716895332297334</v>
      </c>
      <c r="N75" s="13">
        <f t="shared" si="5"/>
        <v>3.2298917091190256E-7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2.6376533528811561</v>
      </c>
      <c r="H76" s="10">
        <f t="shared" si="6"/>
        <v>-4.0630761131932944</v>
      </c>
      <c r="I76">
        <f t="shared" si="2"/>
        <v>-48.756913358319537</v>
      </c>
      <c r="K76">
        <f t="shared" si="3"/>
        <v>-4.0624617753025296</v>
      </c>
      <c r="M76">
        <f t="shared" si="4"/>
        <v>-4.0624617753025296</v>
      </c>
      <c r="N76" s="13">
        <f t="shared" si="5"/>
        <v>3.7741104402936252E-7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2.6486571388473998</v>
      </c>
      <c r="H77" s="10">
        <f t="shared" si="6"/>
        <v>-4.0527199321594338</v>
      </c>
      <c r="I77">
        <f t="shared" si="2"/>
        <v>-48.632639185913206</v>
      </c>
      <c r="K77">
        <f t="shared" si="3"/>
        <v>-4.0520711372515059</v>
      </c>
      <c r="M77">
        <f t="shared" si="4"/>
        <v>-4.0520711372515059</v>
      </c>
      <c r="N77" s="13">
        <f t="shared" si="5"/>
        <v>4.2093483255318213E-7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2.6596609248136431</v>
      </c>
      <c r="H78" s="10">
        <f t="shared" si="6"/>
        <v>-4.0412464727389841</v>
      </c>
      <c r="I78">
        <f t="shared" si="2"/>
        <v>-48.494957672867812</v>
      </c>
      <c r="K78">
        <f t="shared" si="3"/>
        <v>-4.0405740685747551</v>
      </c>
      <c r="M78">
        <f t="shared" si="4"/>
        <v>-4.0405740685747551</v>
      </c>
      <c r="N78" s="13">
        <f t="shared" si="5"/>
        <v>4.5212736007247189E-7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2.6706647107798869</v>
      </c>
      <c r="H79" s="10">
        <f t="shared" si="6"/>
        <v>-4.0287107907318074</v>
      </c>
      <c r="I79">
        <f t="shared" si="2"/>
        <v>-48.344529488781689</v>
      </c>
      <c r="K79">
        <f t="shared" si="3"/>
        <v>-4.0280249002656774</v>
      </c>
      <c r="M79">
        <f t="shared" si="4"/>
        <v>-4.0280249002656774</v>
      </c>
      <c r="N79" s="13">
        <f t="shared" si="5"/>
        <v>4.7044573152801536E-7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2.6816684967461302</v>
      </c>
      <c r="H80" s="10">
        <f t="shared" si="6"/>
        <v>-4.0151659066616157</v>
      </c>
      <c r="I80">
        <f t="shared" si="2"/>
        <v>-48.181990879939391</v>
      </c>
      <c r="K80">
        <f t="shared" si="3"/>
        <v>-4.0144759196277073</v>
      </c>
      <c r="M80">
        <f t="shared" si="4"/>
        <v>-4.0144759196277073</v>
      </c>
      <c r="N80" s="13">
        <f t="shared" si="5"/>
        <v>4.7608210696160609E-7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2.6926722827123735</v>
      </c>
      <c r="H81" s="10">
        <f t="shared" si="6"/>
        <v>-4.0006628737489347</v>
      </c>
      <c r="I81">
        <f t="shared" si="2"/>
        <v>-48.007954484987216</v>
      </c>
      <c r="K81">
        <f t="shared" si="3"/>
        <v>-3.9999774424799224</v>
      </c>
      <c r="M81">
        <f t="shared" si="4"/>
        <v>-3.9999774424799224</v>
      </c>
      <c r="N81" s="13">
        <f t="shared" si="5"/>
        <v>4.6981602453984833E-7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2.7036760686786163</v>
      </c>
      <c r="H82" s="10">
        <f t="shared" si="6"/>
        <v>-3.9852508437503205</v>
      </c>
      <c r="I82">
        <f t="shared" si="2"/>
        <v>-47.823010125003847</v>
      </c>
      <c r="K82">
        <f t="shared" si="3"/>
        <v>-3.9845778828449072</v>
      </c>
      <c r="M82">
        <f t="shared" si="4"/>
        <v>-3.9845778828449072</v>
      </c>
      <c r="N82" s="13">
        <f t="shared" si="5"/>
        <v>4.5287638021461397E-7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1"/>
        <v>2.7146798546448601</v>
      </c>
      <c r="H83" s="10">
        <f t="shared" si="6"/>
        <v>-3.9689771307276569</v>
      </c>
      <c r="I83">
        <f t="shared" si="2"/>
        <v>-47.627725568731883</v>
      </c>
      <c r="K83">
        <f t="shared" si="3"/>
        <v>-3.9683238202070585</v>
      </c>
      <c r="M83">
        <f t="shared" si="4"/>
        <v>-3.9683238202070585</v>
      </c>
      <c r="N83" s="13">
        <f t="shared" si="5"/>
        <v>4.2681463632450052E-7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8">$E$11*(D84/$E$12+1)</f>
        <v>2.7256836406111034</v>
      </c>
      <c r="H84" s="10">
        <f t="shared" si="6"/>
        <v>-3.9518872728095324</v>
      </c>
      <c r="I84">
        <f t="shared" ref="I84:I147" si="9">H84*$E$6</f>
        <v>-47.422647273714389</v>
      </c>
      <c r="K84">
        <f t="shared" ref="K84:K147" si="10">$L$9*$L$4*EXP(-$L$6*(G84/$L$10-1))+6*$L$4*EXP(-$L$6*(SQRT(2)*G84/$L$10-1))-SQRT($L$9*$L$5^2*EXP(-2*$L$7*(G84/$L$10-1))+6*$L$5^2*EXP(-2*$L$7*(SQRT(2)*G84/$L$10-1)))</f>
        <v>-3.9512600644263491</v>
      </c>
      <c r="M84">
        <f t="shared" ref="M84:M147" si="11">$L$9*$O$6*EXP(-$O$4*(G84/$L$10-1))+6*$O$6*EXP(-$O$4*(SQRT(2)*G84/$L$10-1))-SQRT($L$9*$O$7^2*EXP(-2*$O$5*(G84/$L$10-1))+6*$O$7^2*EXP(-2*$O$5*(SQRT(2)*G84/$L$10-1)))</f>
        <v>-3.9512600644263491</v>
      </c>
      <c r="N84" s="13">
        <f t="shared" ref="N84:N147" si="12">(M84-H84)^2*O84</f>
        <v>3.9339035593542012E-7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2.7366874265773471</v>
      </c>
      <c r="H85" s="10">
        <f t="shared" ref="H85:H148" si="13">-(-$B$4)*(1+D85+$E$5*D85^3)*EXP(-D85)</f>
        <v>-3.9340250920049291</v>
      </c>
      <c r="I85">
        <f t="shared" si="9"/>
        <v>-47.208301104059146</v>
      </c>
      <c r="K85">
        <f t="shared" si="10"/>
        <v>-3.9334297183895823</v>
      </c>
      <c r="M85">
        <f t="shared" si="11"/>
        <v>-3.9334297183895823</v>
      </c>
      <c r="N85" s="13">
        <f t="shared" si="12"/>
        <v>3.5446974185109991E-7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2.7476912125435904</v>
      </c>
      <c r="H86" s="10">
        <f t="shared" si="13"/>
        <v>-3.9154327521276913</v>
      </c>
      <c r="I86">
        <f t="shared" si="9"/>
        <v>-46.985193025532297</v>
      </c>
      <c r="K86">
        <f t="shared" si="10"/>
        <v>-3.9148742384782413</v>
      </c>
      <c r="M86">
        <f t="shared" si="11"/>
        <v>-3.9148742384782413</v>
      </c>
      <c r="N86" s="13">
        <f t="shared" si="12"/>
        <v>3.1193749662186924E-7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2.7586949985098337</v>
      </c>
      <c r="H87" s="10">
        <f t="shared" si="13"/>
        <v>-3.8961508148885948</v>
      </c>
      <c r="I87">
        <f t="shared" si="9"/>
        <v>-46.75380977866314</v>
      </c>
      <c r="K87">
        <f t="shared" si="10"/>
        <v>-3.8956334929292704</v>
      </c>
      <c r="M87">
        <f t="shared" si="11"/>
        <v>-3.8956334929292704</v>
      </c>
      <c r="N87" s="13">
        <f t="shared" si="12"/>
        <v>2.6762200959924933E-7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2.7696987844760774</v>
      </c>
      <c r="H88" s="10">
        <f t="shared" si="13"/>
        <v>-3.8762182942101551</v>
      </c>
      <c r="I88">
        <f t="shared" si="9"/>
        <v>-46.514619530521863</v>
      </c>
      <c r="K88">
        <f t="shared" si="10"/>
        <v>-3.8757458181623816</v>
      </c>
      <c r="M88">
        <f t="shared" si="11"/>
        <v>-3.8757458181623816</v>
      </c>
      <c r="N88" s="13">
        <f t="shared" si="12"/>
        <v>2.2323361571962064E-7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2.7807025704423207</v>
      </c>
      <c r="H89" s="10">
        <f t="shared" si="13"/>
        <v>-3.8556727088177589</v>
      </c>
      <c r="I89">
        <f t="shared" si="9"/>
        <v>-46.268072505813109</v>
      </c>
      <c r="K89">
        <f t="shared" si="10"/>
        <v>-3.8552480731449323</v>
      </c>
      <c r="M89">
        <f t="shared" si="11"/>
        <v>-3.8552480731449323</v>
      </c>
      <c r="N89" s="13">
        <f t="shared" si="12"/>
        <v>1.8031545463688126E-7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2.791706356408564</v>
      </c>
      <c r="H90" s="10">
        <f t="shared" si="13"/>
        <v>-3.8345501331591314</v>
      </c>
      <c r="I90">
        <f t="shared" si="9"/>
        <v>-46.014601597909575</v>
      </c>
      <c r="K90">
        <f t="shared" si="10"/>
        <v>-3.8341756918628596</v>
      </c>
      <c r="M90">
        <f t="shared" si="11"/>
        <v>-3.8341756918628596</v>
      </c>
      <c r="N90" s="13">
        <f t="shared" si="12"/>
        <v>1.4020628435373851E-7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2.8027101423748073</v>
      </c>
      <c r="H91" s="10">
        <f t="shared" si="13"/>
        <v>-3.8128852467026535</v>
      </c>
      <c r="I91">
        <f t="shared" si="9"/>
        <v>-45.754622960431846</v>
      </c>
      <c r="K91">
        <f t="shared" si="10"/>
        <v>-3.8125627339637709</v>
      </c>
      <c r="M91">
        <f t="shared" si="11"/>
        <v>-3.8125627339637709</v>
      </c>
      <c r="N91" s="13">
        <f t="shared" si="12"/>
        <v>1.0401446674156824E-7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2.8137139283410506</v>
      </c>
      <c r="H92" s="10">
        <f t="shared" si="13"/>
        <v>-3.7907113816635696</v>
      </c>
      <c r="I92">
        <f t="shared" si="9"/>
        <v>-45.488536579962833</v>
      </c>
      <c r="K92">
        <f t="shared" si="10"/>
        <v>-3.7904419336359583</v>
      </c>
      <c r="M92">
        <f t="shared" si="11"/>
        <v>-3.7904419336359583</v>
      </c>
      <c r="N92" s="13">
        <f t="shared" si="12"/>
        <v>7.2602239583623975E-8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2.8247177143072939</v>
      </c>
      <c r="H93" s="10">
        <f t="shared" si="13"/>
        <v>-3.7680605692057392</v>
      </c>
      <c r="I93">
        <f t="shared" si="9"/>
        <v>-45.216726830468872</v>
      </c>
      <c r="K93">
        <f t="shared" si="10"/>
        <v>-3.7678447467848359</v>
      </c>
      <c r="M93">
        <f t="shared" si="11"/>
        <v>-3.7678447467848359</v>
      </c>
      <c r="N93" s="13">
        <f t="shared" si="12"/>
        <v>4.6579317364532409E-8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2.8357215002735376</v>
      </c>
      <c r="H94" s="10">
        <f t="shared" si="13"/>
        <v>-3.7449635841651379</v>
      </c>
      <c r="I94">
        <f t="shared" si="9"/>
        <v>-44.939563009981654</v>
      </c>
      <c r="K94">
        <f t="shared" si="10"/>
        <v>-3.7448013965661562</v>
      </c>
      <c r="M94">
        <f t="shared" si="11"/>
        <v>-3.7448013965661562</v>
      </c>
      <c r="N94" s="13">
        <f t="shared" si="12"/>
        <v>2.6304817263441564E-8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2.8467252862397809</v>
      </c>
      <c r="H95" s="10">
        <f t="shared" si="13"/>
        <v>-3.7214499883400411</v>
      </c>
      <c r="I95">
        <f t="shared" si="9"/>
        <v>-44.657399860080496</v>
      </c>
      <c r="K95">
        <f t="shared" si="10"/>
        <v>-3.7213409173332441</v>
      </c>
      <c r="M95">
        <f t="shared" si="11"/>
        <v>-3.7213409173332441</v>
      </c>
      <c r="N95" s="13">
        <f t="shared" si="12"/>
        <v>1.1896484523716353E-8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2.8577290722060242</v>
      </c>
      <c r="H96" s="10">
        <f t="shared" si="13"/>
        <v>-3.6975481723914658</v>
      </c>
      <c r="I96">
        <f t="shared" si="9"/>
        <v>-44.37057806869759</v>
      </c>
      <c r="K96">
        <f t="shared" si="10"/>
        <v>-3.6974911970535174</v>
      </c>
      <c r="M96">
        <f t="shared" si="11"/>
        <v>-3.6974911970535174</v>
      </c>
      <c r="N96" s="13">
        <f t="shared" si="12"/>
        <v>3.2461891343414148E-9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2.868732858172268</v>
      </c>
      <c r="H97" s="10">
        <f t="shared" si="13"/>
        <v>-3.6732853963962069</v>
      </c>
      <c r="I97">
        <f t="shared" si="9"/>
        <v>-44.079424756754484</v>
      </c>
      <c r="K97">
        <f t="shared" si="10"/>
        <v>-3.6732790182475634</v>
      </c>
      <c r="M97">
        <f t="shared" si="11"/>
        <v>-3.6732790182475634</v>
      </c>
      <c r="N97" s="13">
        <f t="shared" si="12"/>
        <v>4.0680780118070384E-11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2.8797366441385108</v>
      </c>
      <c r="H98" s="10">
        <f t="shared" si="13"/>
        <v>-3.6486878290935407</v>
      </c>
      <c r="I98">
        <f t="shared" si="9"/>
        <v>-43.784253949122487</v>
      </c>
      <c r="K98">
        <f t="shared" si="10"/>
        <v>-3.6487300975022099</v>
      </c>
      <c r="M98">
        <f t="shared" si="11"/>
        <v>-3.6487300975022099</v>
      </c>
      <c r="N98" s="13">
        <f t="shared" si="12"/>
        <v>1.7866183714236305E-9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2.8907404301047541</v>
      </c>
      <c r="H99" s="10">
        <f t="shared" si="13"/>
        <v>-3.6237805858655006</v>
      </c>
      <c r="I99">
        <f t="shared" si="9"/>
        <v>-43.485367030386008</v>
      </c>
      <c r="K99">
        <f t="shared" si="10"/>
        <v>-3.6238691236072049</v>
      </c>
      <c r="M99">
        <f t="shared" si="11"/>
        <v>-3.6238691236072049</v>
      </c>
      <c r="N99" s="13">
        <f t="shared" si="12"/>
        <v>7.8389317061087185E-9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2.9017442160709979</v>
      </c>
      <c r="H100" s="10">
        <f t="shared" si="13"/>
        <v>-3.598587765489452</v>
      </c>
      <c r="I100">
        <f t="shared" si="9"/>
        <v>-43.183053185873426</v>
      </c>
      <c r="K100">
        <f t="shared" si="10"/>
        <v>-3.5987197943633902</v>
      </c>
      <c r="M100">
        <f t="shared" si="11"/>
        <v>-3.5987197943633902</v>
      </c>
      <c r="N100" s="13">
        <f t="shared" si="12"/>
        <v>1.7431623553375991E-8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2.9127480020372412</v>
      </c>
      <c r="H101" s="10">
        <f t="shared" si="13"/>
        <v>-3.5731324857005369</v>
      </c>
      <c r="I101">
        <f t="shared" si="9"/>
        <v>-42.877589828406443</v>
      </c>
      <c r="K101">
        <f t="shared" si="10"/>
        <v>-3.573304852108548</v>
      </c>
      <c r="M101">
        <f t="shared" si="11"/>
        <v>-3.573304852108548</v>
      </c>
      <c r="N101" s="13">
        <f t="shared" si="12"/>
        <v>2.9710178610650467E-8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2.9237517880034845</v>
      </c>
      <c r="H102" s="10">
        <f t="shared" si="13"/>
        <v>-3.5474369176005038</v>
      </c>
      <c r="I102">
        <f t="shared" si="9"/>
        <v>-42.569243011206048</v>
      </c>
      <c r="K102">
        <f t="shared" si="10"/>
        <v>-3.5476461180055083</v>
      </c>
      <c r="M102">
        <f t="shared" si="11"/>
        <v>-3.5476461180055083</v>
      </c>
      <c r="N102" s="13">
        <f t="shared" si="12"/>
        <v>4.376480945404469E-8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2.9347555739697282</v>
      </c>
      <c r="H103" s="10">
        <f t="shared" si="13"/>
        <v>-3.5215223189483362</v>
      </c>
      <c r="I103">
        <f t="shared" si="9"/>
        <v>-42.258267827380038</v>
      </c>
      <c r="K103">
        <f t="shared" si="10"/>
        <v>-3.521764525135525</v>
      </c>
      <c r="M103">
        <f t="shared" si="11"/>
        <v>-3.521764525135525</v>
      </c>
      <c r="N103" s="13">
        <f t="shared" si="12"/>
        <v>5.8663837112502869E-8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2.9457593599359715</v>
      </c>
      <c r="H104" s="10">
        <f t="shared" si="13"/>
        <v>-3.4954090663670425</v>
      </c>
      <c r="I104">
        <f t="shared" si="9"/>
        <v>-41.944908796404512</v>
      </c>
      <c r="K104">
        <f t="shared" si="10"/>
        <v>-3.4956801504384361</v>
      </c>
      <c r="M104">
        <f t="shared" si="11"/>
        <v>-3.4956801504384361</v>
      </c>
      <c r="N104" s="13">
        <f t="shared" si="12"/>
        <v>7.3486573763295046E-8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2.9567631459022152</v>
      </c>
      <c r="H105" s="10">
        <f t="shared" si="13"/>
        <v>-3.4691166865000125</v>
      </c>
      <c r="I105">
        <f t="shared" si="9"/>
        <v>-41.629400238000152</v>
      </c>
      <c r="K105">
        <f t="shared" si="10"/>
        <v>-3.4694122455396386</v>
      </c>
      <c r="M105">
        <f t="shared" si="11"/>
        <v>-3.4694122455396386</v>
      </c>
      <c r="N105" s="13">
        <f t="shared" si="12"/>
        <v>8.7355145904691314E-8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2.9677669318684585</v>
      </c>
      <c r="H106" s="10">
        <f t="shared" si="13"/>
        <v>-3.4426638861492957</v>
      </c>
      <c r="I106">
        <f t="shared" si="9"/>
        <v>-41.311966633791549</v>
      </c>
      <c r="K106">
        <f t="shared" si="10"/>
        <v>-3.4429792665025634</v>
      </c>
      <c r="M106">
        <f t="shared" si="11"/>
        <v>-3.4429792665025634</v>
      </c>
      <c r="N106" s="13">
        <f t="shared" si="12"/>
        <v>9.9464767227204756E-8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2.9787707178347018</v>
      </c>
      <c r="H107" s="10">
        <f t="shared" si="13"/>
        <v>-3.416068581427266</v>
      </c>
      <c r="I107">
        <f t="shared" si="9"/>
        <v>-40.99282297712719</v>
      </c>
      <c r="K107">
        <f t="shared" si="10"/>
        <v>-3.4163989025439165</v>
      </c>
      <c r="M107">
        <f t="shared" si="11"/>
        <v>-3.4163989025439165</v>
      </c>
      <c r="N107" s="13">
        <f t="shared" si="12"/>
        <v>1.0911204010526287E-7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2.9897745038009447</v>
      </c>
      <c r="H108" s="10">
        <f t="shared" si="13"/>
        <v>-3.3893479259521522</v>
      </c>
      <c r="I108">
        <f t="shared" si="9"/>
        <v>-40.67217511142583</v>
      </c>
      <c r="K108">
        <f t="shared" si="10"/>
        <v>-3.3896881037476954</v>
      </c>
      <c r="M108">
        <f t="shared" si="11"/>
        <v>-3.3896881037476954</v>
      </c>
      <c r="N108" s="13">
        <f t="shared" si="12"/>
        <v>1.1572093258062027E-7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3.0007782897671884</v>
      </c>
      <c r="H109" s="10">
        <f t="shared" si="13"/>
        <v>-3.3625183381170709</v>
      </c>
      <c r="I109">
        <f t="shared" si="9"/>
        <v>-40.350220057404854</v>
      </c>
      <c r="K109">
        <f t="shared" si="10"/>
        <v>-3.3628631078127249</v>
      </c>
      <c r="M109">
        <f t="shared" si="11"/>
        <v>-3.3628631078127249</v>
      </c>
      <c r="N109" s="13">
        <f t="shared" si="12"/>
        <v>1.1886614304135275E-7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3.0117820757334317</v>
      </c>
      <c r="H110" s="10">
        <f t="shared" si="13"/>
        <v>-3.3355955274612699</v>
      </c>
      <c r="I110">
        <f t="shared" si="9"/>
        <v>-40.027146329535242</v>
      </c>
      <c r="K110">
        <f t="shared" si="10"/>
        <v>-3.3359394658672237</v>
      </c>
      <c r="M110">
        <f t="shared" si="11"/>
        <v>-3.3359394658672237</v>
      </c>
      <c r="N110" s="13">
        <f t="shared" si="12"/>
        <v>1.1829362709005069E-7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3.0227858616996754</v>
      </c>
      <c r="H111" s="10">
        <f t="shared" si="13"/>
        <v>-3.3085945201714804</v>
      </c>
      <c r="I111">
        <f t="shared" si="9"/>
        <v>-39.703134242057764</v>
      </c>
      <c r="K111">
        <f t="shared" si="10"/>
        <v>-3.3089320673827594</v>
      </c>
      <c r="M111">
        <f t="shared" si="11"/>
        <v>-3.3089320673827594</v>
      </c>
      <c r="N111" s="13">
        <f t="shared" si="12"/>
        <v>1.139381198422217E-7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3.0337896476659187</v>
      </c>
      <c r="H112" s="10">
        <f t="shared" si="13"/>
        <v>-3.2815296837404291</v>
      </c>
      <c r="I112">
        <f t="shared" si="9"/>
        <v>-39.378356204885151</v>
      </c>
      <c r="K112">
        <f t="shared" si="10"/>
        <v>-3.2818551642188192</v>
      </c>
      <c r="M112">
        <f t="shared" si="11"/>
        <v>-3.2818551642188192</v>
      </c>
      <c r="N112" s="13">
        <f t="shared" si="12"/>
        <v>1.0593754181304472E-4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3.044793433632162</v>
      </c>
      <c r="H113" s="10">
        <f t="shared" si="13"/>
        <v>-3.2544147508087642</v>
      </c>
      <c r="I113">
        <f t="shared" si="9"/>
        <v>-39.052977009705174</v>
      </c>
      <c r="K113">
        <f t="shared" si="10"/>
        <v>-3.2547223938281258</v>
      </c>
      <c r="M113">
        <f t="shared" si="11"/>
        <v>-3.2547223938281258</v>
      </c>
      <c r="N113" s="13">
        <f t="shared" si="12"/>
        <v>9.4644227361916861E-5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3.0557972195984058</v>
      </c>
      <c r="H114" s="10">
        <f t="shared" si="13"/>
        <v>-3.2272628422158651</v>
      </c>
      <c r="I114">
        <f t="shared" si="9"/>
        <v>-38.727154106590383</v>
      </c>
      <c r="K114">
        <f t="shared" si="10"/>
        <v>-3.2275468016517888</v>
      </c>
      <c r="M114">
        <f t="shared" si="11"/>
        <v>-3.2275468016517888</v>
      </c>
      <c r="N114" s="13">
        <f t="shared" si="12"/>
        <v>8.0632961250066588E-5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8"/>
        <v>3.0668010055646491</v>
      </c>
      <c r="H115" s="10">
        <f t="shared" si="13"/>
        <v>-3.2000864892842658</v>
      </c>
      <c r="I115">
        <f t="shared" si="9"/>
        <v>-38.401037871411191</v>
      </c>
      <c r="K115">
        <f t="shared" si="10"/>
        <v>-3.2003408627323657</v>
      </c>
      <c r="M115">
        <f t="shared" si="11"/>
        <v>-3.2003408627323657</v>
      </c>
      <c r="N115" s="13">
        <f t="shared" si="12"/>
        <v>6.4705851098271174E-8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3.0778047915308919</v>
      </c>
      <c r="H116" s="10">
        <f t="shared" si="13"/>
        <v>-3.1728976553616595</v>
      </c>
      <c r="I116">
        <f t="shared" si="9"/>
        <v>-38.074771864339915</v>
      </c>
      <c r="K116">
        <f t="shared" si="10"/>
        <v>-3.1731165025719075</v>
      </c>
      <c r="M116">
        <f t="shared" si="11"/>
        <v>-3.1731165025719075</v>
      </c>
      <c r="N116" s="13">
        <f t="shared" si="12"/>
        <v>4.7894101433335678E-8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3.0888085774971357</v>
      </c>
      <c r="H117" s="10">
        <f t="shared" si="13"/>
        <v>-3.1457077566437528</v>
      </c>
      <c r="I117">
        <f t="shared" si="9"/>
        <v>-37.748493079725037</v>
      </c>
      <c r="K117">
        <f t="shared" si="10"/>
        <v>-3.1458851172611633</v>
      </c>
      <c r="M117">
        <f t="shared" si="11"/>
        <v>-3.1458851172611633</v>
      </c>
      <c r="N117" s="13">
        <f t="shared" si="12"/>
        <v>3.1456788608223602E-8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3.099812363463379</v>
      </c>
      <c r="H118" s="10">
        <f t="shared" si="13"/>
        <v>-3.1185276823005577</v>
      </c>
      <c r="I118">
        <f t="shared" si="9"/>
        <v>-37.422332187606692</v>
      </c>
      <c r="K118">
        <f t="shared" si="10"/>
        <v>-3.1186575929051714</v>
      </c>
      <c r="M118">
        <f t="shared" si="11"/>
        <v>-3.1186575929051714</v>
      </c>
      <c r="N118" s="13">
        <f t="shared" si="12"/>
        <v>1.6876765191112372E-8</v>
      </c>
      <c r="O118" s="13">
        <v>1</v>
      </c>
    </row>
    <row r="119" spans="3:16" x14ac:dyDescent="0.4">
      <c r="C119" t="s">
        <v>267</v>
      </c>
      <c r="D119" s="6">
        <v>1</v>
      </c>
      <c r="E119" s="7">
        <f t="shared" si="7"/>
        <v>-0.75413929887002173</v>
      </c>
      <c r="G119">
        <f t="shared" si="8"/>
        <v>3.1108161494296223</v>
      </c>
      <c r="H119" s="10">
        <f t="shared" si="13"/>
        <v>-3.091367813927993</v>
      </c>
      <c r="I119">
        <f t="shared" si="9"/>
        <v>-37.096413767135914</v>
      </c>
      <c r="K119">
        <f t="shared" si="10"/>
        <v>-3.0914443243695957</v>
      </c>
      <c r="M119">
        <f t="shared" si="11"/>
        <v>-3.0914443243695957</v>
      </c>
      <c r="N119" s="13">
        <f t="shared" si="12"/>
        <v>5.8538476742445224E-9</v>
      </c>
      <c r="O119" s="13">
        <v>1</v>
      </c>
      <c r="P119" t="s">
        <v>268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3.121819935395866</v>
      </c>
      <c r="H120" s="10">
        <f t="shared" si="13"/>
        <v>-3.0642380443460597</v>
      </c>
      <c r="I120">
        <f t="shared" si="9"/>
        <v>-36.77085653215272</v>
      </c>
      <c r="K120">
        <f t="shared" si="10"/>
        <v>-3.06425523337133</v>
      </c>
      <c r="M120">
        <f t="shared" si="11"/>
        <v>-3.06425523337133</v>
      </c>
      <c r="N120" s="13">
        <f t="shared" si="12"/>
        <v>2.954625897415989E-10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3.1328237213621093</v>
      </c>
      <c r="H121" s="10">
        <f t="shared" si="13"/>
        <v>-3.0371477957641884</v>
      </c>
      <c r="I121">
        <f t="shared" si="9"/>
        <v>-36.445773549170262</v>
      </c>
      <c r="K121">
        <f t="shared" si="10"/>
        <v>-3.0370997859360624</v>
      </c>
      <c r="M121">
        <f t="shared" si="11"/>
        <v>-3.0370997859360624</v>
      </c>
      <c r="N121" s="13">
        <f t="shared" si="12"/>
        <v>2.3049435966800622E-9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3.1438275073283526</v>
      </c>
      <c r="H122" s="10">
        <f t="shared" si="13"/>
        <v>-3.0101060373337449</v>
      </c>
      <c r="I122">
        <f t="shared" si="9"/>
        <v>-36.121272448004937</v>
      </c>
      <c r="K122">
        <f t="shared" si="10"/>
        <v>-3.0099870092447123</v>
      </c>
      <c r="M122">
        <f t="shared" si="11"/>
        <v>-3.0099870092447123</v>
      </c>
      <c r="N122" s="13">
        <f t="shared" si="12"/>
        <v>1.4167685978761032E-8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3.1548312932945963</v>
      </c>
      <c r="H123" s="10">
        <f t="shared" si="13"/>
        <v>-2.9831213021070897</v>
      </c>
      <c r="I123">
        <f t="shared" si="9"/>
        <v>-35.797455625285075</v>
      </c>
      <c r="K123">
        <f t="shared" si="10"/>
        <v>-2.9829255078898824</v>
      </c>
      <c r="M123">
        <f t="shared" si="11"/>
        <v>-2.9829255078898824</v>
      </c>
      <c r="N123" s="13">
        <f t="shared" si="12"/>
        <v>3.8335375491811174E-8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3.1658350792608396</v>
      </c>
      <c r="H124" s="10">
        <f t="shared" si="13"/>
        <v>-2.9562017034219878</v>
      </c>
      <c r="I124">
        <f t="shared" si="9"/>
        <v>-35.474420441063856</v>
      </c>
      <c r="K124">
        <f t="shared" si="10"/>
        <v>-2.9559234795627498</v>
      </c>
      <c r="M124">
        <f t="shared" si="11"/>
        <v>-2.9559234795627498</v>
      </c>
      <c r="N124" s="13">
        <f t="shared" si="12"/>
        <v>7.7408515849306439E-8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3.1768388652270834</v>
      </c>
      <c r="H125" s="10">
        <f t="shared" si="13"/>
        <v>-2.9293549507296155</v>
      </c>
      <c r="I125">
        <f t="shared" si="9"/>
        <v>-35.152259408755384</v>
      </c>
      <c r="K125">
        <f t="shared" si="10"/>
        <v>-2.9289887301900861</v>
      </c>
      <c r="M125">
        <f t="shared" si="11"/>
        <v>-2.9289887301900861</v>
      </c>
      <c r="N125" s="13">
        <f t="shared" si="12"/>
        <v>1.3411748357320031E-7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3.1878426511933262</v>
      </c>
      <c r="H126" s="10">
        <f t="shared" si="13"/>
        <v>-2.9025883648838562</v>
      </c>
      <c r="I126">
        <f t="shared" si="9"/>
        <v>-34.831060378606274</v>
      </c>
      <c r="K126">
        <f t="shared" si="10"/>
        <v>-2.9021286885404494</v>
      </c>
      <c r="M126">
        <f t="shared" si="11"/>
        <v>-2.9021286885404494</v>
      </c>
      <c r="N126" s="13">
        <f t="shared" si="12"/>
        <v>2.1130234068786742E-7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3.1988464371595695</v>
      </c>
      <c r="H127" s="10">
        <f t="shared" si="13"/>
        <v>-2.8759088929090253</v>
      </c>
      <c r="I127">
        <f t="shared" si="9"/>
        <v>-34.510906714908302</v>
      </c>
      <c r="K127">
        <f t="shared" si="10"/>
        <v>-2.8753504203178757</v>
      </c>
      <c r="M127">
        <f t="shared" si="11"/>
        <v>-2.8753504203178757</v>
      </c>
      <c r="N127" s="13">
        <f t="shared" si="12"/>
        <v>3.1189163506535476E-7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3.2098502231258128</v>
      </c>
      <c r="H128" s="10">
        <f t="shared" si="13"/>
        <v>-2.8493231222626787</v>
      </c>
      <c r="I128">
        <f t="shared" si="9"/>
        <v>-34.191877467152146</v>
      </c>
      <c r="K128">
        <f t="shared" si="10"/>
        <v>-2.8486606417608473</v>
      </c>
      <c r="M128">
        <f t="shared" si="11"/>
        <v>-2.8486606417608473</v>
      </c>
      <c r="N128" s="13">
        <f t="shared" si="12"/>
        <v>4.3888041530675054E-7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3.2208540090920565</v>
      </c>
      <c r="H129" s="10">
        <f t="shared" si="13"/>
        <v>-2.8228372946096356</v>
      </c>
      <c r="I129">
        <f t="shared" si="9"/>
        <v>-33.874047535315626</v>
      </c>
      <c r="K129">
        <f t="shared" si="10"/>
        <v>-2.8220657327635905</v>
      </c>
      <c r="M129">
        <f t="shared" si="11"/>
        <v>-2.8220657327635905</v>
      </c>
      <c r="N129" s="13">
        <f t="shared" si="12"/>
        <v>5.9530768227252106E-7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3.2318577950582998</v>
      </c>
      <c r="H130" s="10">
        <f t="shared" si="13"/>
        <v>-2.7964573191228448</v>
      </c>
      <c r="I130">
        <f t="shared" si="9"/>
        <v>-33.557487829474141</v>
      </c>
      <c r="K130">
        <f t="shared" si="10"/>
        <v>-2.7955717495362711</v>
      </c>
      <c r="M130">
        <f t="shared" si="11"/>
        <v>-2.7955717495362711</v>
      </c>
      <c r="N130" s="13">
        <f t="shared" si="12"/>
        <v>7.8423349266432984E-7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3.2428615810245436</v>
      </c>
      <c r="H131" s="10">
        <f t="shared" si="13"/>
        <v>-2.7701887853262894</v>
      </c>
      <c r="I131">
        <f t="shared" si="9"/>
        <v>-33.24226542391547</v>
      </c>
      <c r="K131">
        <f t="shared" si="10"/>
        <v>-2.7691844368199976</v>
      </c>
      <c r="M131">
        <f t="shared" si="11"/>
        <v>-2.7691844368199976</v>
      </c>
      <c r="N131" s="13">
        <f t="shared" si="12"/>
        <v>1.0087159220906301E-6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3.2538653669907864</v>
      </c>
      <c r="H132" s="10">
        <f t="shared" si="13"/>
        <v>-2.7440369754946161</v>
      </c>
      <c r="I132">
        <f t="shared" si="9"/>
        <v>-32.928443705935393</v>
      </c>
      <c r="K132">
        <f t="shared" si="10"/>
        <v>-2.7429092396720489</v>
      </c>
      <c r="M132">
        <f t="shared" si="11"/>
        <v>-2.7429092396720489</v>
      </c>
      <c r="N132" s="13">
        <f t="shared" si="12"/>
        <v>1.2717880855013183E-6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3.2648691529570297</v>
      </c>
      <c r="H133" s="10">
        <f t="shared" si="13"/>
        <v>-2.7180068766237659</v>
      </c>
      <c r="I133">
        <f t="shared" si="9"/>
        <v>-32.61608251948519</v>
      </c>
      <c r="K133">
        <f t="shared" si="10"/>
        <v>-2.7167513148361828</v>
      </c>
      <c r="M133">
        <f t="shared" si="11"/>
        <v>-2.7167513148361828</v>
      </c>
      <c r="N133" s="13">
        <f t="shared" si="12"/>
        <v>1.5764354024389347E-6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3.275872938923273</v>
      </c>
      <c r="H134" s="10">
        <f t="shared" si="13"/>
        <v>-2.6921031919864262</v>
      </c>
      <c r="I134">
        <f t="shared" si="9"/>
        <v>-32.305238303837115</v>
      </c>
      <c r="K134">
        <f t="shared" si="10"/>
        <v>-2.6907155417123643</v>
      </c>
      <c r="M134">
        <f t="shared" si="11"/>
        <v>-2.6907155417123643</v>
      </c>
      <c r="N134" s="13">
        <f t="shared" si="12"/>
        <v>1.9255732831042266E-6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3.2868767248895168</v>
      </c>
      <c r="H135" s="10">
        <f t="shared" si="13"/>
        <v>-2.6663303522857116</v>
      </c>
      <c r="I135">
        <f t="shared" si="9"/>
        <v>-31.995964227428537</v>
      </c>
      <c r="K135">
        <f t="shared" si="10"/>
        <v>-2.6648065329397785</v>
      </c>
      <c r="M135">
        <f t="shared" si="11"/>
        <v>-2.6648065329397785</v>
      </c>
      <c r="N135" s="13">
        <f t="shared" si="12"/>
        <v>2.3220253990398032E-6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3.2978805108557601</v>
      </c>
      <c r="H136" s="10">
        <f t="shared" si="13"/>
        <v>-2.6406925264200685</v>
      </c>
      <c r="I136">
        <f t="shared" si="9"/>
        <v>-31.688310317040823</v>
      </c>
      <c r="K136">
        <f t="shared" si="10"/>
        <v>-2.6390286446064835</v>
      </c>
      <c r="M136">
        <f t="shared" si="11"/>
        <v>-2.6390286446064835</v>
      </c>
      <c r="N136" s="13">
        <f t="shared" si="12"/>
        <v>2.7685026895789446E-6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3.3088842968220038</v>
      </c>
      <c r="H137" s="10">
        <f t="shared" si="13"/>
        <v>-2.6151936318720028</v>
      </c>
      <c r="I137">
        <f t="shared" si="9"/>
        <v>-31.382323582464032</v>
      </c>
      <c r="K137">
        <f t="shared" si="10"/>
        <v>-2.6133859860986348</v>
      </c>
      <c r="M137">
        <f t="shared" si="11"/>
        <v>-2.6133859860986348</v>
      </c>
      <c r="N137" s="13">
        <f t="shared" si="12"/>
        <v>3.2675832419752135E-6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3.3198880827882471</v>
      </c>
      <c r="H138" s="10">
        <f t="shared" si="13"/>
        <v>-2.5898373447328371</v>
      </c>
      <c r="I138">
        <f t="shared" si="9"/>
        <v>-31.078048136794045</v>
      </c>
      <c r="K138">
        <f t="shared" si="10"/>
        <v>-2.5878824296017244</v>
      </c>
      <c r="M138">
        <f t="shared" si="11"/>
        <v>-2.5878824296017244</v>
      </c>
      <c r="N138" s="13">
        <f t="shared" si="12"/>
        <v>3.8216931698532979E-6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3.3308918687544904</v>
      </c>
      <c r="H139" s="10">
        <f t="shared" si="13"/>
        <v>-2.5646271093753485</v>
      </c>
      <c r="I139">
        <f t="shared" si="9"/>
        <v>-30.775525312504183</v>
      </c>
      <c r="K139">
        <f t="shared" si="10"/>
        <v>-2.5625216192658788</v>
      </c>
      <c r="M139">
        <f t="shared" si="11"/>
        <v>-2.5625216192658788</v>
      </c>
      <c r="N139" s="13">
        <f t="shared" si="12"/>
        <v>4.433088601074724E-6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3.3418956547207341</v>
      </c>
      <c r="H140" s="10">
        <f t="shared" si="13"/>
        <v>-2.5395661477857407</v>
      </c>
      <c r="I140">
        <f t="shared" si="9"/>
        <v>-30.474793773428889</v>
      </c>
      <c r="K140">
        <f t="shared" si="10"/>
        <v>-2.5373069800468362</v>
      </c>
      <c r="M140">
        <f t="shared" si="11"/>
        <v>-2.5373069800468362</v>
      </c>
      <c r="N140" s="13">
        <f t="shared" si="12"/>
        <v>5.10383887250712E-6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3.3528994406869774</v>
      </c>
      <c r="H141" s="10">
        <f t="shared" si="13"/>
        <v>-2.5146574685660918</v>
      </c>
      <c r="I141">
        <f t="shared" si="9"/>
        <v>-30.1758896227931</v>
      </c>
      <c r="K141">
        <f t="shared" si="10"/>
        <v>-2.5122417262338108</v>
      </c>
      <c r="M141">
        <f t="shared" si="11"/>
        <v>-2.5122417262338108</v>
      </c>
      <c r="N141" s="13">
        <f t="shared" si="12"/>
        <v>5.8358110159746121E-6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3.3639032266532203</v>
      </c>
      <c r="H142" s="10">
        <f t="shared" si="13"/>
        <v>-2.4899038756180367</v>
      </c>
      <c r="I142">
        <f t="shared" si="9"/>
        <v>-29.878846507416441</v>
      </c>
      <c r="K142">
        <f t="shared" si="10"/>
        <v>-2.4873288696750819</v>
      </c>
      <c r="M142">
        <f t="shared" si="11"/>
        <v>-2.4873288696750819</v>
      </c>
      <c r="N142" s="13">
        <f t="shared" si="12"/>
        <v>6.6306556062524819E-6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3.374907012619464</v>
      </c>
      <c r="H143" s="10">
        <f t="shared" si="13"/>
        <v>-2.4653079765181451</v>
      </c>
      <c r="I143">
        <f t="shared" si="9"/>
        <v>-29.58369571821774</v>
      </c>
      <c r="K143">
        <f t="shared" si="10"/>
        <v>-2.4625712277117473</v>
      </c>
      <c r="M143">
        <f t="shared" si="11"/>
        <v>-2.4625712277117473</v>
      </c>
      <c r="N143" s="13">
        <f t="shared" si="12"/>
        <v>7.4897940293200481E-6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3.3859107985857073</v>
      </c>
      <c r="H144" s="10">
        <f t="shared" si="13"/>
        <v>-2.4408721905951101</v>
      </c>
      <c r="I144">
        <f t="shared" si="9"/>
        <v>-29.290466287141321</v>
      </c>
      <c r="K144">
        <f t="shared" si="10"/>
        <v>-2.4379714308297755</v>
      </c>
      <c r="M144">
        <f t="shared" si="11"/>
        <v>-2.4379714308297755</v>
      </c>
      <c r="N144" s="13">
        <f t="shared" si="12"/>
        <v>8.4144072161837445E-6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3.3969145845519506</v>
      </c>
      <c r="H145" s="10">
        <f t="shared" si="13"/>
        <v>-2.4165987567185523</v>
      </c>
      <c r="I145">
        <f t="shared" si="9"/>
        <v>-28.999185080622627</v>
      </c>
      <c r="K145">
        <f t="shared" si="10"/>
        <v>-2.4135319300400466</v>
      </c>
      <c r="M145">
        <f t="shared" si="11"/>
        <v>-2.4135319300400466</v>
      </c>
      <c r="N145" s="13">
        <f t="shared" si="12"/>
        <v>9.4054258759940776E-6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3.4079183705181944</v>
      </c>
      <c r="H146" s="10">
        <f t="shared" si="13"/>
        <v>-2.3924897408089585</v>
      </c>
      <c r="I146">
        <f t="shared" si="9"/>
        <v>-28.709876889707502</v>
      </c>
      <c r="K146">
        <f t="shared" si="10"/>
        <v>-2.3892550039958391</v>
      </c>
      <c r="M146">
        <f t="shared" si="11"/>
        <v>-2.3892550039958391</v>
      </c>
      <c r="N146" s="13">
        <f t="shared" si="12"/>
        <v>1.0463522250149628E-5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8"/>
        <v>3.4189221564844376</v>
      </c>
      <c r="H147" s="10">
        <f t="shared" si="13"/>
        <v>-2.3685470430779456</v>
      </c>
      <c r="I147">
        <f t="shared" si="9"/>
        <v>-28.422564516935346</v>
      </c>
      <c r="K147">
        <f t="shared" si="10"/>
        <v>-2.3651427658568323</v>
      </c>
      <c r="M147">
        <f t="shared" si="11"/>
        <v>-2.3651427658568323</v>
      </c>
      <c r="N147" s="13">
        <f t="shared" si="12"/>
        <v>1.1589103398191307E-5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5">$E$11*(D148/$E$12+1)</f>
        <v>3.4299259424506809</v>
      </c>
      <c r="H148" s="10">
        <f t="shared" si="13"/>
        <v>-2.3447724050077943</v>
      </c>
      <c r="I148">
        <f t="shared" ref="I148:I211" si="16">H148*$E$6</f>
        <v>-28.137268860093531</v>
      </c>
      <c r="K148">
        <f t="shared" ref="K148:K211" si="17">$L$9*$L$4*EXP(-$L$6*(G148/$L$10-1))+6*$L$4*EXP(-$L$6*(SQRT(2)*G148/$L$10-1))-SQRT($L$9*$L$5^2*EXP(-2*$L$7*(G148/$L$10-1))+6*$L$5^2*EXP(-2*$L$7*(SQRT(2)*G148/$L$10-1)))</f>
        <v>-2.3411971699083902</v>
      </c>
      <c r="M148">
        <f t="shared" ref="M148:M211" si="18">$L$9*$O$6*EXP(-$O$4*(G148/$L$10-1))+6*$O$6*EXP(-$O$4*(SQRT(2)*G148/$L$10-1))-SQRT($L$9*$O$7^2*EXP(-2*$O$5*(G148/$L$10-1))+6*$O$7^2*EXP(-2*$O$5*(SQRT(2)*G148/$L$10-1)))</f>
        <v>-2.3411971699083902</v>
      </c>
      <c r="N148" s="13">
        <f t="shared" ref="N148:N211" si="19">(M148-H148)^2*O148</f>
        <v>1.2782306016010691E-5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3.4409297284169242</v>
      </c>
      <c r="H149" s="10">
        <f t="shared" ref="H149:H212" si="20">-(-$B$4)*(1+D149+$E$5*D149^3)*EXP(-D149)</f>
        <v>-2.3211674160788816</v>
      </c>
      <c r="I149">
        <f t="shared" si="16"/>
        <v>-27.854008992946579</v>
      </c>
      <c r="K149">
        <f t="shared" si="17"/>
        <v>-2.3174200179446141</v>
      </c>
      <c r="M149">
        <f t="shared" si="18"/>
        <v>-2.3174200179446141</v>
      </c>
      <c r="N149" s="13">
        <f t="shared" si="19"/>
        <v>1.4042992776711532E-5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3.4519335143831675</v>
      </c>
      <c r="H150" s="10">
        <f t="shared" si="20"/>
        <v>-2.2977335202533946</v>
      </c>
      <c r="I150">
        <f t="shared" si="16"/>
        <v>-27.572802243040734</v>
      </c>
      <c r="K150">
        <f t="shared" si="17"/>
        <v>-2.2938129654233173</v>
      </c>
      <c r="M150">
        <f t="shared" si="18"/>
        <v>-2.2938129654233173</v>
      </c>
      <c r="N150" s="13">
        <f t="shared" si="19"/>
        <v>1.5370750175642922E-5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3.4629373003494108</v>
      </c>
      <c r="H151" s="10">
        <f t="shared" si="20"/>
        <v>-2.2744720222234442</v>
      </c>
      <c r="I151">
        <f t="shared" si="16"/>
        <v>-27.293664266681333</v>
      </c>
      <c r="K151">
        <f t="shared" si="17"/>
        <v>-2.2703775274008606</v>
      </c>
      <c r="M151">
        <f t="shared" si="18"/>
        <v>-2.2703775274008606</v>
      </c>
      <c r="N151" s="13">
        <f t="shared" si="19"/>
        <v>1.676488785216404E-5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3.4739410863156546</v>
      </c>
      <c r="H152" s="10">
        <f t="shared" si="20"/>
        <v>-2.2513840934314349</v>
      </c>
      <c r="I152">
        <f t="shared" si="16"/>
        <v>-27.016609121177218</v>
      </c>
      <c r="K152">
        <f t="shared" si="17"/>
        <v>-2.2471150842544243</v>
      </c>
      <c r="M152">
        <f t="shared" si="18"/>
        <v>-2.2471150842544243</v>
      </c>
      <c r="N152" s="13">
        <f t="shared" si="19"/>
        <v>1.8224439353400405E-5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3.4849448722818979</v>
      </c>
      <c r="H153" s="10">
        <f t="shared" si="20"/>
        <v>-2.228470777870295</v>
      </c>
      <c r="I153">
        <f t="shared" si="16"/>
        <v>-26.74164933444354</v>
      </c>
      <c r="K153">
        <f t="shared" si="17"/>
        <v>-2.2240268871991171</v>
      </c>
      <c r="M153">
        <f t="shared" si="18"/>
        <v>-2.2240268871991171</v>
      </c>
      <c r="N153" s="13">
        <f t="shared" si="19"/>
        <v>1.9748164297381938E-5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3.4959486582481412</v>
      </c>
      <c r="H154" s="10">
        <f t="shared" si="20"/>
        <v>-2.205732997670975</v>
      </c>
      <c r="I154">
        <f t="shared" si="16"/>
        <v>-26.468795972051701</v>
      </c>
      <c r="K154">
        <f t="shared" si="17"/>
        <v>-2.2011140636070112</v>
      </c>
      <c r="M154">
        <f t="shared" si="18"/>
        <v>-2.2011140636070112</v>
      </c>
      <c r="N154" s="13">
        <f t="shared" si="19"/>
        <v>2.133455188724461E-5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3.5069524442143849</v>
      </c>
      <c r="H155" s="10">
        <f t="shared" si="20"/>
        <v>-2.1831715584843083</v>
      </c>
      <c r="I155">
        <f t="shared" si="16"/>
        <v>-26.1980587018117</v>
      </c>
      <c r="K155">
        <f t="shared" si="17"/>
        <v>-2.1783776221349762</v>
      </c>
      <c r="M155">
        <f t="shared" si="18"/>
        <v>-2.1783776221349762</v>
      </c>
      <c r="N155" s="13">
        <f t="shared" si="19"/>
        <v>2.2981825721447749E-5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3.5179562301806282</v>
      </c>
      <c r="H156" s="10">
        <f t="shared" si="20"/>
        <v>-2.1607871546642032</v>
      </c>
      <c r="I156">
        <f t="shared" si="16"/>
        <v>-25.929445855970439</v>
      </c>
      <c r="K156">
        <f t="shared" si="17"/>
        <v>-2.1558184576679382</v>
      </c>
      <c r="M156">
        <f t="shared" si="18"/>
        <v>-2.1558184576679382</v>
      </c>
      <c r="N156" s="13">
        <f t="shared" si="19"/>
        <v>2.4687949840692928E-5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3.5289600161468719</v>
      </c>
      <c r="H157" s="10">
        <f t="shared" si="20"/>
        <v>-2.1385803742588285</v>
      </c>
      <c r="I157">
        <f t="shared" si="16"/>
        <v>-25.662964491105942</v>
      </c>
      <c r="K157">
        <f t="shared" si="17"/>
        <v>-2.1334373560839612</v>
      </c>
      <c r="M157">
        <f t="shared" si="18"/>
        <v>-2.1334373560839612</v>
      </c>
      <c r="N157" s="13">
        <f t="shared" si="19"/>
        <v>2.6450635947015235E-5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3.5399638021131152</v>
      </c>
      <c r="H158" s="10">
        <f t="shared" si="20"/>
        <v>-2.1165517038163033</v>
      </c>
      <c r="I158">
        <f t="shared" si="16"/>
        <v>-25.39862044579564</v>
      </c>
      <c r="K158">
        <f t="shared" si="17"/>
        <v>-2.1112349988473342</v>
      </c>
      <c r="M158">
        <f t="shared" si="18"/>
        <v>-2.1112349988473342</v>
      </c>
      <c r="N158" s="13">
        <f t="shared" si="19"/>
        <v>2.8267351727060474E-5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3.5509675880793581</v>
      </c>
      <c r="H159" s="10">
        <f t="shared" si="20"/>
        <v>-2.0947015330111642</v>
      </c>
      <c r="I159">
        <f t="shared" si="16"/>
        <v>-25.136418396133969</v>
      </c>
      <c r="K159">
        <f t="shared" si="17"/>
        <v>-2.0892119674356322</v>
      </c>
      <c r="M159">
        <f t="shared" si="18"/>
        <v>-2.0892119674356322</v>
      </c>
      <c r="N159" s="13">
        <f t="shared" si="19"/>
        <v>3.0135330208066421E-5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3.5619713740456014</v>
      </c>
      <c r="H160" s="10">
        <f t="shared" si="20"/>
        <v>-2.0730301590976996</v>
      </c>
      <c r="I160">
        <f t="shared" si="16"/>
        <v>-24.876361909172395</v>
      </c>
      <c r="K160">
        <f t="shared" si="17"/>
        <v>-2.0673687476064981</v>
      </c>
      <c r="M160">
        <f t="shared" si="18"/>
        <v>-2.0673687476064981</v>
      </c>
      <c r="N160" s="13">
        <f t="shared" si="19"/>
        <v>3.205158007270809E-5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3.5729751600118451</v>
      </c>
      <c r="H161" s="10">
        <f t="shared" si="20"/>
        <v>-2.0515377911960355</v>
      </c>
      <c r="I161">
        <f t="shared" si="16"/>
        <v>-24.618453494352426</v>
      </c>
      <c r="K161">
        <f t="shared" si="17"/>
        <v>-2.0457057335097444</v>
      </c>
      <c r="M161">
        <f t="shared" si="18"/>
        <v>-2.0457057335097444</v>
      </c>
      <c r="N161" s="13">
        <f t="shared" si="19"/>
        <v>3.4012896856227527E-5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3.5839789459780884</v>
      </c>
      <c r="H162" s="10">
        <f t="shared" si="20"/>
        <v>-2.0302245544166864</v>
      </c>
      <c r="I162">
        <f t="shared" si="16"/>
        <v>-24.362694653000236</v>
      </c>
      <c r="K162">
        <f t="shared" si="17"/>
        <v>-2.0242232316501014</v>
      </c>
      <c r="M162">
        <f t="shared" si="18"/>
        <v>-2.0242232316501014</v>
      </c>
      <c r="N162" s="13">
        <f t="shared" si="19"/>
        <v>3.6015874948730695E-5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3.5949827319443322</v>
      </c>
      <c r="H163" s="10">
        <f t="shared" si="20"/>
        <v>-2.0090904938290786</v>
      </c>
      <c r="I163">
        <f t="shared" si="16"/>
        <v>-24.109085925948943</v>
      </c>
      <c r="K163">
        <f t="shared" si="17"/>
        <v>-2.0029214647058358</v>
      </c>
      <c r="M163">
        <f t="shared" si="18"/>
        <v>-2.0029214647058358</v>
      </c>
      <c r="N163" s="13">
        <f t="shared" si="19"/>
        <v>3.8056920323417799E-5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3.6059865179105755</v>
      </c>
      <c r="H164" s="10">
        <f t="shared" si="20"/>
        <v>-1.9881355782794095</v>
      </c>
      <c r="I164">
        <f t="shared" si="16"/>
        <v>-23.857626939352912</v>
      </c>
      <c r="K164">
        <f t="shared" si="17"/>
        <v>-1.9818005752082277</v>
      </c>
      <c r="M164">
        <f t="shared" si="18"/>
        <v>-1.9818005752082277</v>
      </c>
      <c r="N164" s="13">
        <f t="shared" si="19"/>
        <v>4.0132263911881987E-5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3.6169903038768183</v>
      </c>
      <c r="H165" s="10">
        <f t="shared" si="20"/>
        <v>-1.9673597040630033</v>
      </c>
      <c r="I165">
        <f t="shared" si="16"/>
        <v>-23.608316448756039</v>
      </c>
      <c r="K165">
        <f t="shared" si="17"/>
        <v>-1.960860629086759</v>
      </c>
      <c r="M165">
        <f t="shared" si="18"/>
        <v>-1.960860629086759</v>
      </c>
      <c r="N165" s="13">
        <f t="shared" si="19"/>
        <v>4.2237975546845585E-5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3.6279940898430616</v>
      </c>
      <c r="H166" s="10">
        <f t="shared" si="20"/>
        <v>-1.9467626984561774</v>
      </c>
      <c r="I166">
        <f t="shared" si="16"/>
        <v>-23.361152381474128</v>
      </c>
      <c r="K166">
        <f t="shared" si="17"/>
        <v>-1.9401016190846629</v>
      </c>
      <c r="M166">
        <f t="shared" si="18"/>
        <v>-1.9401016190846629</v>
      </c>
      <c r="N166" s="13">
        <f t="shared" si="19"/>
        <v>4.4369978393616004E-5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3.6389978758093053</v>
      </c>
      <c r="H167" s="10">
        <f t="shared" si="20"/>
        <v>-1.9263443231124693</v>
      </c>
      <c r="I167">
        <f t="shared" si="16"/>
        <v>-23.11613187734963</v>
      </c>
      <c r="K167">
        <f t="shared" si="17"/>
        <v>-1.9195234680493738</v>
      </c>
      <c r="M167">
        <f t="shared" si="18"/>
        <v>-1.9195234680493738</v>
      </c>
      <c r="N167" s="13">
        <f t="shared" si="19"/>
        <v>4.652406379175535E-5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3.6500016617755486</v>
      </c>
      <c r="H168" s="10">
        <f t="shared" si="20"/>
        <v>-1.9061042773279131</v>
      </c>
      <c r="I168">
        <f t="shared" si="16"/>
        <v>-22.873251327934959</v>
      </c>
      <c r="K168">
        <f t="shared" si="17"/>
        <v>-1.8991260321022005</v>
      </c>
      <c r="M168">
        <f t="shared" si="18"/>
        <v>-1.8991260321022005</v>
      </c>
      <c r="N168" s="13">
        <f t="shared" si="19"/>
        <v>4.8695906430180054E-5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3.6610054477417924</v>
      </c>
      <c r="H169" s="10">
        <f t="shared" si="20"/>
        <v>-1.8860422011799098</v>
      </c>
      <c r="I169">
        <f t="shared" si="16"/>
        <v>-22.632506414158918</v>
      </c>
      <c r="K169">
        <f t="shared" si="17"/>
        <v>-1.8789091036914534</v>
      </c>
      <c r="M169">
        <f t="shared" si="18"/>
        <v>-1.8789091036914534</v>
      </c>
      <c r="N169" s="13">
        <f t="shared" si="19"/>
        <v>5.0881079779824067E-5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3.6720092337080357</v>
      </c>
      <c r="H170" s="10">
        <f t="shared" si="20"/>
        <v>-1.8661576785440868</v>
      </c>
      <c r="I170">
        <f t="shared" si="16"/>
        <v>-22.39389214252904</v>
      </c>
      <c r="K170">
        <f t="shared" si="17"/>
        <v>-1.8588724145330706</v>
      </c>
      <c r="M170">
        <f t="shared" si="18"/>
        <v>-1.8588724145330706</v>
      </c>
      <c r="N170" s="13">
        <f t="shared" si="19"/>
        <v>5.3075071710207063E-5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3.683013019674279</v>
      </c>
      <c r="H171" s="10">
        <f t="shared" si="20"/>
        <v>-1.8464502399933949</v>
      </c>
      <c r="I171">
        <f t="shared" si="16"/>
        <v>-22.157402879920738</v>
      </c>
      <c r="K171">
        <f t="shared" si="17"/>
        <v>-1.8390156384426757</v>
      </c>
      <c r="M171">
        <f t="shared" si="18"/>
        <v>-1.8390156384426757</v>
      </c>
      <c r="N171" s="13">
        <f t="shared" si="19"/>
        <v>5.5273300217956002E-5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3.6940168056405227</v>
      </c>
      <c r="H172" s="10">
        <f t="shared" si="20"/>
        <v>-1.8269193655835634</v>
      </c>
      <c r="I172">
        <f t="shared" si="16"/>
        <v>-21.92303238700276</v>
      </c>
      <c r="K172">
        <f t="shared" si="17"/>
        <v>-1.8193383940628456</v>
      </c>
      <c r="M172">
        <f t="shared" si="18"/>
        <v>-1.8193383940628456</v>
      </c>
      <c r="N172" s="13">
        <f t="shared" si="19"/>
        <v>5.7471129197934265E-5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3.705020591606766</v>
      </c>
      <c r="H173" s="10">
        <f t="shared" si="20"/>
        <v>-1.8075644875288899</v>
      </c>
      <c r="I173">
        <f t="shared" si="16"/>
        <v>-21.69077385034668</v>
      </c>
      <c r="K173">
        <f t="shared" si="17"/>
        <v>-1.7998402474892452</v>
      </c>
      <c r="M173">
        <f t="shared" si="18"/>
        <v>-1.7998402474892452</v>
      </c>
      <c r="N173" s="13">
        <f t="shared" si="19"/>
        <v>5.9663884190049886E-5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3.7160243775730093</v>
      </c>
      <c r="H174" s="10">
        <f t="shared" si="20"/>
        <v>-1.7883849927722242</v>
      </c>
      <c r="I174">
        <f t="shared" si="16"/>
        <v>-21.46061991326669</v>
      </c>
      <c r="K174">
        <f t="shared" si="17"/>
        <v>-1.7805207147991677</v>
      </c>
      <c r="M174">
        <f t="shared" si="18"/>
        <v>-1.7805207147991677</v>
      </c>
      <c r="N174" s="13">
        <f t="shared" si="19"/>
        <v>6.1846868037500769E-5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3.727028163539253</v>
      </c>
      <c r="H175" s="10">
        <f t="shared" si="20"/>
        <v>-1.7693802254528634</v>
      </c>
      <c r="I175">
        <f t="shared" si="16"/>
        <v>-21.232562705434361</v>
      </c>
      <c r="K175">
        <f t="shared" si="17"/>
        <v>-1.761379264485877</v>
      </c>
      <c r="M175">
        <f t="shared" si="18"/>
        <v>-1.761379264485877</v>
      </c>
      <c r="N175" s="13">
        <f t="shared" si="19"/>
        <v>6.401537639524054E-5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3.7380319495054963</v>
      </c>
      <c r="H176" s="10">
        <f t="shared" si="20"/>
        <v>-1.7505494892759732</v>
      </c>
      <c r="I176">
        <f t="shared" si="16"/>
        <v>-21.006593871311679</v>
      </c>
      <c r="K176">
        <f t="shared" si="17"/>
        <v>-1.742415319802058</v>
      </c>
      <c r="M176">
        <f t="shared" si="18"/>
        <v>-1.742415319802058</v>
      </c>
      <c r="N176" s="13">
        <f t="shared" si="19"/>
        <v>6.6164713030374028E-5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3.7490357354717392</v>
      </c>
      <c r="H177" s="10">
        <f t="shared" si="20"/>
        <v>-1.7318920497870152</v>
      </c>
      <c r="I177">
        <f t="shared" si="16"/>
        <v>-20.78270459744418</v>
      </c>
      <c r="K177">
        <f t="shared" si="17"/>
        <v>-1.7236282610155422</v>
      </c>
      <c r="M177">
        <f t="shared" si="18"/>
        <v>-1.7236282610155422</v>
      </c>
      <c r="N177" s="13">
        <f t="shared" si="19"/>
        <v>6.8290204859522167E-5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3.7600395214379829</v>
      </c>
      <c r="H178" s="10">
        <f t="shared" si="20"/>
        <v>-1.7134071365545578</v>
      </c>
      <c r="I178">
        <f t="shared" si="16"/>
        <v>-20.560885638654693</v>
      </c>
      <c r="K178">
        <f t="shared" si="17"/>
        <v>-1.7050174275803833</v>
      </c>
      <c r="M178">
        <f t="shared" si="18"/>
        <v>-1.7050174275803833</v>
      </c>
      <c r="N178" s="13">
        <f t="shared" si="19"/>
        <v>7.0387216671343453E-5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3.7710433074042262</v>
      </c>
      <c r="H179" s="10">
        <f t="shared" si="20"/>
        <v>-1.6950939452647309</v>
      </c>
      <c r="I179">
        <f t="shared" si="16"/>
        <v>-20.341127343176773</v>
      </c>
      <c r="K179">
        <f t="shared" si="17"/>
        <v>-1.6865821202262539</v>
      </c>
      <c r="M179">
        <f t="shared" si="18"/>
        <v>-1.6865821202262539</v>
      </c>
      <c r="N179" s="13">
        <f t="shared" si="19"/>
        <v>7.2451165485644449E-5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3.7820470933704695</v>
      </c>
      <c r="H180" s="10">
        <f t="shared" si="20"/>
        <v>-1.6769516397304818</v>
      </c>
      <c r="I180">
        <f t="shared" si="16"/>
        <v>-20.123419676765781</v>
      </c>
      <c r="K180">
        <f t="shared" si="17"/>
        <v>-1.6683216029690078</v>
      </c>
      <c r="M180">
        <f t="shared" si="18"/>
        <v>-1.6683216029690078</v>
      </c>
      <c r="N180" s="13">
        <f t="shared" si="19"/>
        <v>7.447753450439269E-5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3.7930508793367133</v>
      </c>
      <c r="H181" s="10">
        <f t="shared" si="20"/>
        <v>-1.6589793538186808</v>
      </c>
      <c r="I181">
        <f t="shared" si="16"/>
        <v>-19.90775224582417</v>
      </c>
      <c r="K181">
        <f t="shared" si="17"/>
        <v>-1.6502351050451929</v>
      </c>
      <c r="M181">
        <f t="shared" si="18"/>
        <v>-1.6502351050451929</v>
      </c>
      <c r="N181" s="13">
        <f t="shared" si="19"/>
        <v>7.6461886612644547E-5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3.8040546653029561</v>
      </c>
      <c r="H182" s="10">
        <f t="shared" si="20"/>
        <v>-1.641176193298028</v>
      </c>
      <c r="I182">
        <f t="shared" si="16"/>
        <v>-19.694114319576336</v>
      </c>
      <c r="K182">
        <f t="shared" si="17"/>
        <v>-1.6323218227731662</v>
      </c>
      <c r="M182">
        <f t="shared" si="18"/>
        <v>-1.6323218227731662</v>
      </c>
      <c r="N182" s="13">
        <f t="shared" si="19"/>
        <v>7.8399877391541805E-5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3.8150584512691994</v>
      </c>
      <c r="H183" s="10">
        <f t="shared" si="20"/>
        <v>-1.623541237610616</v>
      </c>
      <c r="I183">
        <f t="shared" si="16"/>
        <v>-19.482494851327392</v>
      </c>
      <c r="K183">
        <f t="shared" si="17"/>
        <v>-1.6145809213433964</v>
      </c>
      <c r="M183">
        <f t="shared" si="18"/>
        <v>-1.6145809213433964</v>
      </c>
      <c r="N183" s="13">
        <f t="shared" si="19"/>
        <v>8.028726760860025E-5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3.8260622372354431</v>
      </c>
      <c r="H184" s="10">
        <f t="shared" si="20"/>
        <v>-1.6060735415699028</v>
      </c>
      <c r="I184">
        <f t="shared" si="16"/>
        <v>-19.272882498838833</v>
      </c>
      <c r="K184">
        <f t="shared" si="17"/>
        <v>-1.5970115365404491</v>
      </c>
      <c r="M184">
        <f t="shared" si="18"/>
        <v>-1.5970115365404491</v>
      </c>
      <c r="N184" s="13">
        <f t="shared" si="19"/>
        <v>8.2119935153843174E-5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3.8370660232016864</v>
      </c>
      <c r="H185" s="10">
        <f t="shared" si="20"/>
        <v>-1.5887721369877668</v>
      </c>
      <c r="I185">
        <f t="shared" si="16"/>
        <v>-19.065265643853202</v>
      </c>
      <c r="K185">
        <f t="shared" si="17"/>
        <v>-1.5796127763990389</v>
      </c>
      <c r="M185">
        <f t="shared" si="18"/>
        <v>-1.5796127763990389</v>
      </c>
      <c r="N185" s="13">
        <f t="shared" si="19"/>
        <v>8.3893886394341991E-5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3.8480698091679297</v>
      </c>
      <c r="H186" s="10">
        <f t="shared" si="20"/>
        <v>-1.5716360342332156</v>
      </c>
      <c r="I186">
        <f t="shared" si="16"/>
        <v>-18.859632410798589</v>
      </c>
      <c r="K186">
        <f t="shared" si="17"/>
        <v>-1.5623837227964876</v>
      </c>
      <c r="M186">
        <f t="shared" si="18"/>
        <v>-1.5623837227964876</v>
      </c>
      <c r="N186" s="13">
        <f t="shared" si="19"/>
        <v>8.5605266922207757E-5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3.8590735951341735</v>
      </c>
      <c r="H187" s="10">
        <f t="shared" si="20"/>
        <v>-1.5546642237252442</v>
      </c>
      <c r="I187">
        <f t="shared" si="16"/>
        <v>-18.655970684702929</v>
      </c>
      <c r="K187">
        <f t="shared" si="17"/>
        <v>-1.5453234329838179</v>
      </c>
      <c r="M187">
        <f t="shared" si="18"/>
        <v>-1.5453234329838179</v>
      </c>
      <c r="N187" s="13">
        <f t="shared" si="19"/>
        <v>8.7250371675114195E-5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3.8700773811004168</v>
      </c>
      <c r="H188" s="10">
        <f t="shared" si="20"/>
        <v>-1.5378556773622529</v>
      </c>
      <c r="I188">
        <f t="shared" si="16"/>
        <v>-18.454268128347035</v>
      </c>
      <c r="K188">
        <f t="shared" si="17"/>
        <v>-1.5284309410576489</v>
      </c>
      <c r="M188">
        <f t="shared" si="18"/>
        <v>-1.5284309410576489</v>
      </c>
      <c r="N188" s="13">
        <f t="shared" si="19"/>
        <v>8.8825654411321672E-5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3.8810811670666605</v>
      </c>
      <c r="H189" s="10">
        <f t="shared" si="20"/>
        <v>-1.5212093498903465</v>
      </c>
      <c r="I189">
        <f t="shared" si="16"/>
        <v>-18.254512198684157</v>
      </c>
      <c r="K189">
        <f t="shared" si="17"/>
        <v>-1.5117052593749873</v>
      </c>
      <c r="M189">
        <f t="shared" si="18"/>
        <v>-1.5117052593749873</v>
      </c>
      <c r="N189" s="13">
        <f t="shared" si="19"/>
        <v>9.0327736524140035E-5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3.8920849530329038</v>
      </c>
      <c r="H190" s="10">
        <f t="shared" si="20"/>
        <v>-1.5047241802127704</v>
      </c>
      <c r="I190">
        <f t="shared" si="16"/>
        <v>-18.056690162553245</v>
      </c>
      <c r="K190">
        <f t="shared" si="17"/>
        <v>-1.4951453799129231</v>
      </c>
      <c r="M190">
        <f t="shared" si="18"/>
        <v>-1.4951453799129231</v>
      </c>
      <c r="N190" s="13">
        <f t="shared" si="19"/>
        <v>9.1753415184356026E-5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3.9030887389991471</v>
      </c>
      <c r="H191" s="10">
        <f t="shared" si="20"/>
        <v>-1.4883990926426536</v>
      </c>
      <c r="I191">
        <f t="shared" si="16"/>
        <v>-17.860789111711842</v>
      </c>
      <c r="K191">
        <f t="shared" si="17"/>
        <v>-1.4787502755751818</v>
      </c>
      <c r="M191">
        <f t="shared" si="18"/>
        <v>-1.4787502755751818</v>
      </c>
      <c r="N191" s="13">
        <f t="shared" si="19"/>
        <v>9.3099670801534759E-5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3.9140925249653908</v>
      </c>
      <c r="H192" s="10">
        <f t="shared" si="20"/>
        <v>-1.4722329981011617</v>
      </c>
      <c r="I192">
        <f t="shared" si="16"/>
        <v>-17.66679597721394</v>
      </c>
      <c r="K192">
        <f t="shared" si="17"/>
        <v>-1.4625189014474163</v>
      </c>
      <c r="M192">
        <f t="shared" si="18"/>
        <v>-1.4625189014474163</v>
      </c>
      <c r="N192" s="13">
        <f t="shared" si="19"/>
        <v>9.4363673798308589E-5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3.9250963109316341</v>
      </c>
      <c r="H193" s="10">
        <f t="shared" si="20"/>
        <v>-1.4562247952630876</v>
      </c>
      <c r="I193">
        <f t="shared" si="16"/>
        <v>-17.474697543157049</v>
      </c>
      <c r="K193">
        <f t="shared" si="17"/>
        <v>-1.4464501960030476</v>
      </c>
      <c r="M193">
        <f t="shared" si="18"/>
        <v>-1.4464501960030476</v>
      </c>
      <c r="N193" s="13">
        <f t="shared" si="19"/>
        <v>9.5542790694374207E-5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3.936100096897877</v>
      </c>
      <c r="H194" s="10">
        <f t="shared" si="20"/>
        <v>-1.4403733716518403</v>
      </c>
      <c r="I194">
        <f t="shared" si="16"/>
        <v>-17.284480459822085</v>
      </c>
      <c r="K194">
        <f t="shared" si="17"/>
        <v>-1.4305430822614178</v>
      </c>
      <c r="M194">
        <f t="shared" si="18"/>
        <v>-1.4305430822614178</v>
      </c>
      <c r="N194" s="13">
        <f t="shared" si="19"/>
        <v>9.6634589499453548E-5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3.9471038828641207</v>
      </c>
      <c r="H195" s="10">
        <f t="shared" si="20"/>
        <v>-1.4246776046857279</v>
      </c>
      <c r="I195">
        <f t="shared" si="16"/>
        <v>-17.096131256228734</v>
      </c>
      <c r="K195">
        <f t="shared" si="17"/>
        <v>-1.4147964688999326</v>
      </c>
      <c r="M195">
        <f t="shared" si="18"/>
        <v>-1.4147964688999326</v>
      </c>
      <c r="N195" s="13">
        <f t="shared" si="19"/>
        <v>9.7636844417324555E-5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3.958107668830364</v>
      </c>
      <c r="H196" s="10">
        <f t="shared" si="20"/>
        <v>-1.4091363626773634</v>
      </c>
      <c r="I196">
        <f t="shared" si="16"/>
        <v>-16.909636352128359</v>
      </c>
      <c r="K196">
        <f t="shared" si="17"/>
        <v>-1.3992092513218533</v>
      </c>
      <c r="M196">
        <f t="shared" si="18"/>
        <v>-1.3992092513218533</v>
      </c>
      <c r="N196" s="13">
        <f t="shared" si="19"/>
        <v>9.8547539864698874E-5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3.9691114547966073</v>
      </c>
      <c r="H197" s="10">
        <f t="shared" si="20"/>
        <v>-1.3937485057879591</v>
      </c>
      <c r="I197">
        <f t="shared" si="16"/>
        <v>-16.724982069455507</v>
      </c>
      <c r="K197">
        <f t="shared" si="17"/>
        <v>-1.3837803126812849</v>
      </c>
      <c r="M197">
        <f t="shared" si="18"/>
        <v>-1.3837803126812849</v>
      </c>
      <c r="N197" s="13">
        <f t="shared" si="19"/>
        <v>9.9364873811946716E-5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3.9801152407628511</v>
      </c>
      <c r="H198" s="10">
        <f t="shared" si="20"/>
        <v>-1.3785128869382191</v>
      </c>
      <c r="I198">
        <f t="shared" si="16"/>
        <v>-16.542154643258627</v>
      </c>
      <c r="K198">
        <f t="shared" si="17"/>
        <v>-1.368508524866912</v>
      </c>
      <c r="M198">
        <f t="shared" si="18"/>
        <v>-1.368508524866912</v>
      </c>
      <c r="N198" s="13">
        <f t="shared" si="19"/>
        <v>1.0008726045380729E-4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3.9911190267290939</v>
      </c>
      <c r="H199" s="10">
        <f t="shared" si="20"/>
        <v>-1.3634283526774731</v>
      </c>
      <c r="I199">
        <f t="shared" si="16"/>
        <v>-16.361140232129678</v>
      </c>
      <c r="K199">
        <f t="shared" si="17"/>
        <v>-1.3533927494459392</v>
      </c>
      <c r="M199">
        <f t="shared" si="18"/>
        <v>-1.3533927494459392</v>
      </c>
      <c r="N199" s="13">
        <f t="shared" si="19"/>
        <v>1.0071333222077268E-4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4.0021228126953377</v>
      </c>
      <c r="H200" s="10">
        <f t="shared" si="20"/>
        <v>-1.3484937440126503</v>
      </c>
      <c r="I200">
        <f t="shared" si="16"/>
        <v>-16.181924928151805</v>
      </c>
      <c r="K200">
        <f t="shared" si="17"/>
        <v>-1.3384318385696554</v>
      </c>
      <c r="M200">
        <f t="shared" si="18"/>
        <v>-1.3384318385696554</v>
      </c>
      <c r="N200" s="13">
        <f t="shared" si="19"/>
        <v>1.0124194114377041E-4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4.0131265986615805</v>
      </c>
      <c r="H201" s="10">
        <f t="shared" si="20"/>
        <v>-1.3337078971986231</v>
      </c>
      <c r="I201">
        <f t="shared" si="16"/>
        <v>-16.004494766383477</v>
      </c>
      <c r="K201">
        <f t="shared" si="17"/>
        <v>-1.3236246358420116</v>
      </c>
      <c r="M201">
        <f t="shared" si="18"/>
        <v>-1.3236246358420116</v>
      </c>
      <c r="N201" s="13">
        <f t="shared" si="19"/>
        <v>1.0167215958573536E-4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4.0241303846278242</v>
      </c>
      <c r="H202" s="10">
        <f t="shared" si="20"/>
        <v>-1.3190696444914085</v>
      </c>
      <c r="I202">
        <f t="shared" si="16"/>
        <v>-15.828835733896902</v>
      </c>
      <c r="K202">
        <f t="shared" si="17"/>
        <v>-1.308969977152507</v>
      </c>
      <c r="M202">
        <f t="shared" si="18"/>
        <v>-1.308969977152507</v>
      </c>
      <c r="N202" s="13">
        <f t="shared" si="19"/>
        <v>1.0200328035647476E-4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4.035134170594068</v>
      </c>
      <c r="H203" s="10">
        <f t="shared" si="20"/>
        <v>-1.304577814865655</v>
      </c>
      <c r="I203">
        <f t="shared" si="16"/>
        <v>-15.654933778387861</v>
      </c>
      <c r="K203">
        <f t="shared" si="17"/>
        <v>-1.2944666914746934</v>
      </c>
      <c r="M203">
        <f t="shared" si="18"/>
        <v>-1.2944666914746934</v>
      </c>
      <c r="N203" s="13">
        <f t="shared" si="19"/>
        <v>1.0223481622725184E-4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4.0461379565603108</v>
      </c>
      <c r="H204" s="10">
        <f t="shared" si="20"/>
        <v>-1.2902312346978058</v>
      </c>
      <c r="I204">
        <f t="shared" si="16"/>
        <v>-15.48277481637367</v>
      </c>
      <c r="K204">
        <f t="shared" si="17"/>
        <v>-1.2801136016315124</v>
      </c>
      <c r="M204">
        <f t="shared" si="18"/>
        <v>-1.2801136016315124</v>
      </c>
      <c r="N204" s="13">
        <f t="shared" si="19"/>
        <v>1.0236649886415195E-4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4.0571417425265546</v>
      </c>
      <c r="H205" s="10">
        <f t="shared" si="20"/>
        <v>-1.276028728416259</v>
      </c>
      <c r="I205">
        <f t="shared" si="16"/>
        <v>-15.312344740995108</v>
      </c>
      <c r="K205">
        <f t="shared" si="17"/>
        <v>-1.2659095250286518</v>
      </c>
      <c r="M205">
        <f t="shared" si="18"/>
        <v>-1.2659095250286518</v>
      </c>
      <c r="N205" s="13">
        <f t="shared" si="19"/>
        <v>1.0239827719976082E-4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4.0681455284927983</v>
      </c>
      <c r="H206" s="10">
        <f t="shared" si="20"/>
        <v>-1.261969119119827</v>
      </c>
      <c r="I206">
        <f t="shared" si="16"/>
        <v>-15.143629429437924</v>
      </c>
      <c r="K206">
        <f t="shared" si="17"/>
        <v>-1.2518532743571098</v>
      </c>
      <c r="M206">
        <f t="shared" si="18"/>
        <v>-1.2518532743571098</v>
      </c>
      <c r="N206" s="13">
        <f t="shared" si="19"/>
        <v>1.0233031526339315E-4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4.0791493144590412</v>
      </c>
      <c r="H207" s="10">
        <f t="shared" si="20"/>
        <v>-1.2480512291657284</v>
      </c>
      <c r="I207">
        <f t="shared" si="16"/>
        <v>-14.976614749988741</v>
      </c>
      <c r="K207">
        <f t="shared" si="17"/>
        <v>-1.2379436582660217</v>
      </c>
      <c r="M207">
        <f t="shared" si="18"/>
        <v>-1.2379436582660217</v>
      </c>
      <c r="N207" s="13">
        <f t="shared" si="19"/>
        <v>1.0216298949259787E-4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4.0901531004252849</v>
      </c>
      <c r="H208" s="10">
        <f t="shared" si="20"/>
        <v>-1.2342738807283118</v>
      </c>
      <c r="I208">
        <f t="shared" si="16"/>
        <v>-14.811286568739742</v>
      </c>
      <c r="K208">
        <f t="shared" si="17"/>
        <v>-1.224179482006869</v>
      </c>
      <c r="M208">
        <f t="shared" si="18"/>
        <v>-1.224179482006869</v>
      </c>
      <c r="N208" s="13">
        <f t="shared" si="19"/>
        <v>1.0189688554746601E-4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4.1011568863915278</v>
      </c>
      <c r="H209" s="10">
        <f t="shared" si="20"/>
        <v>-1.2206358963296748</v>
      </c>
      <c r="I209">
        <f t="shared" si="16"/>
        <v>-14.647630755956097</v>
      </c>
      <c r="K209">
        <f t="shared" si="17"/>
        <v>-1.2105595480500884</v>
      </c>
      <c r="M209">
        <f t="shared" si="18"/>
        <v>-1.2105595480500884</v>
      </c>
      <c r="N209" s="13">
        <f t="shared" si="19"/>
        <v>1.0153279465152537E-4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4.1121606723577715</v>
      </c>
      <c r="H210" s="10">
        <f t="shared" si="20"/>
        <v>-1.2071360993432865</v>
      </c>
      <c r="I210">
        <f t="shared" si="16"/>
        <v>-14.485633192119437</v>
      </c>
      <c r="K210">
        <f t="shared" si="17"/>
        <v>-1.1970826566750676</v>
      </c>
      <c r="M210">
        <f t="shared" si="18"/>
        <v>-1.1970826566750676</v>
      </c>
      <c r="N210" s="13">
        <f t="shared" si="19"/>
        <v>1.0107170948316309E-4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5"/>
        <v>4.1231644583240152</v>
      </c>
      <c r="H211" s="10">
        <f t="shared" si="20"/>
        <v>-1.1937733144716947</v>
      </c>
      <c r="I211">
        <f t="shared" si="16"/>
        <v>-14.325279773660336</v>
      </c>
      <c r="K211">
        <f t="shared" si="17"/>
        <v>-1.1837476065345223</v>
      </c>
      <c r="M211">
        <f t="shared" si="18"/>
        <v>-1.1837476065345223</v>
      </c>
      <c r="N211" s="13">
        <f t="shared" si="19"/>
        <v>1.0051481964148146E-4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2">$E$11*(D212/$E$12+1)</f>
        <v>4.1341682442902581</v>
      </c>
      <c r="H212" s="10">
        <f t="shared" si="20"/>
        <v>-1.1805463681993515</v>
      </c>
      <c r="I212">
        <f t="shared" ref="I212:I275" si="23">H212*$E$6</f>
        <v>-14.166556418392219</v>
      </c>
      <c r="K212">
        <f t="shared" ref="K212:K275" si="24">$L$9*$L$4*EXP(-$L$6*(G212/$L$10-1))+6*$L$4*EXP(-$L$6*(SQRT(2)*G212/$L$10-1))-SQRT($L$9*$L$5^2*EXP(-2*$L$7*(G212/$L$10-1))+6*$L$5^2*EXP(-2*$L$7*(SQRT(2)*G212/$L$10-1)))</f>
        <v>-1.1705531951941619</v>
      </c>
      <c r="M212">
        <f t="shared" ref="M212:M275" si="25">$L$9*$O$6*EXP(-$O$4*(G212/$L$10-1))+6*$O$6*EXP(-$O$4*(SQRT(2)*G212/$L$10-1))-SQRT($L$9*$O$7^2*EXP(-2*$O$5*(G212/$L$10-1))+6*$O$7^2*EXP(-2*$O$5*(SQRT(2)*G212/$L$10-1)))</f>
        <v>-1.1705531951941619</v>
      </c>
      <c r="N212" s="13">
        <f t="shared" ref="N212:N275" si="26">(M212-H212)^2*O212</f>
        <v>9.9863506711651102E-5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4.1451720302565018</v>
      </c>
      <c r="H213" s="10">
        <f t="shared" ref="H213:H276" si="27">-(-$B$4)*(1+D213+$E$5*D213^3)*EXP(-D213)</f>
        <v>-1.1674540892215679</v>
      </c>
      <c r="I213">
        <f t="shared" si="23"/>
        <v>-14.009449070658814</v>
      </c>
      <c r="K213">
        <f t="shared" si="24"/>
        <v>-1.1574982196485466</v>
      </c>
      <c r="M213">
        <f t="shared" si="25"/>
        <v>-1.1574982196485466</v>
      </c>
      <c r="N213" s="13">
        <f t="shared" si="26"/>
        <v>9.9119338955011381E-5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4.1561758162227447</v>
      </c>
      <c r="H214" s="10">
        <f t="shared" si="27"/>
        <v>-1.1544953088505483</v>
      </c>
      <c r="I214">
        <f t="shared" si="23"/>
        <v>-13.853943706206579</v>
      </c>
      <c r="K214">
        <f t="shared" si="24"/>
        <v>-1.1445814768140203</v>
      </c>
      <c r="M214">
        <f t="shared" si="25"/>
        <v>-1.1445814768140203</v>
      </c>
      <c r="N214" s="13">
        <f t="shared" si="26"/>
        <v>9.8284065648488093E-5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4.1671796021889884</v>
      </c>
      <c r="H215" s="10">
        <f t="shared" si="27"/>
        <v>-1.1416688613994515</v>
      </c>
      <c r="I215">
        <f t="shared" si="23"/>
        <v>-13.700026336793417</v>
      </c>
      <c r="K215">
        <f t="shared" si="24"/>
        <v>-1.131801763999535</v>
      </c>
      <c r="M215">
        <f t="shared" si="25"/>
        <v>-1.131801763999535</v>
      </c>
      <c r="N215" s="13">
        <f t="shared" si="26"/>
        <v>9.7359611099437466E-5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4.1781833881552313</v>
      </c>
      <c r="H216" s="10">
        <f t="shared" si="27"/>
        <v>-1.1289735845453632</v>
      </c>
      <c r="I216">
        <f t="shared" si="23"/>
        <v>-13.547683014544358</v>
      </c>
      <c r="K216">
        <f t="shared" si="24"/>
        <v>-1.1191578793561985</v>
      </c>
      <c r="M216">
        <f t="shared" si="25"/>
        <v>-1.1191578793561985</v>
      </c>
      <c r="N216" s="13">
        <f t="shared" si="26"/>
        <v>9.6348068360595742E-5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4.189187174121475</v>
      </c>
      <c r="H217" s="10">
        <f t="shared" si="27"/>
        <v>-1.1164083196720527</v>
      </c>
      <c r="I217">
        <f t="shared" si="23"/>
        <v>-13.396899836064632</v>
      </c>
      <c r="K217">
        <f t="shared" si="24"/>
        <v>-1.1066486223062961</v>
      </c>
      <c r="M217">
        <f t="shared" si="25"/>
        <v>-1.1066486223062961</v>
      </c>
      <c r="N217" s="13">
        <f t="shared" si="26"/>
        <v>9.5251692671155297E-5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4.2001909600877188</v>
      </c>
      <c r="H218" s="10">
        <f t="shared" si="27"/>
        <v>-1.1039719121933471</v>
      </c>
      <c r="I218">
        <f t="shared" si="23"/>
        <v>-13.247662946320165</v>
      </c>
      <c r="K218">
        <f t="shared" si="24"/>
        <v>-1.0942727939525849</v>
      </c>
      <c r="M218">
        <f t="shared" si="25"/>
        <v>-1.0942727939525849</v>
      </c>
      <c r="N218" s="13">
        <f t="shared" si="26"/>
        <v>9.4072894648285931E-5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4.2111947460539616</v>
      </c>
      <c r="H219" s="10">
        <f t="shared" si="27"/>
        <v>-1.091663211857919</v>
      </c>
      <c r="I219">
        <f t="shared" si="23"/>
        <v>-13.099958542295028</v>
      </c>
      <c r="K219">
        <f t="shared" si="24"/>
        <v>-1.0820291974685372</v>
      </c>
      <c r="M219">
        <f t="shared" si="25"/>
        <v>-1.0820291974685372</v>
      </c>
      <c r="N219" s="13">
        <f t="shared" si="26"/>
        <v>9.2814233254816134E-5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4.2221985320202053</v>
      </c>
      <c r="H220" s="10">
        <f t="shared" si="27"/>
        <v>-1.0794810730362765</v>
      </c>
      <c r="I220">
        <f t="shared" si="23"/>
        <v>-12.953772876435318</v>
      </c>
      <c r="K220">
        <f t="shared" si="24"/>
        <v>-1.0699166384702727</v>
      </c>
      <c r="M220">
        <f t="shared" si="25"/>
        <v>-1.0699166384702727</v>
      </c>
      <c r="N220" s="13">
        <f t="shared" si="26"/>
        <v>9.1478408567367432E-5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4.2332023179864491</v>
      </c>
      <c r="H221" s="10">
        <f t="shared" si="27"/>
        <v>-1.0674243549906854</v>
      </c>
      <c r="I221">
        <f t="shared" si="23"/>
        <v>-12.809092259888224</v>
      </c>
      <c r="K221">
        <f t="shared" si="24"/>
        <v>-1.0579339253708493</v>
      </c>
      <c r="M221">
        <f t="shared" si="25"/>
        <v>-1.0579339253708493</v>
      </c>
      <c r="N221" s="13">
        <f t="shared" si="26"/>
        <v>9.0068254369063321E-5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4.2442061039526919</v>
      </c>
      <c r="H222" s="10">
        <f t="shared" si="27"/>
        <v>-1.0554919221287562</v>
      </c>
      <c r="I222">
        <f t="shared" si="23"/>
        <v>-12.665903065545074</v>
      </c>
      <c r="K222">
        <f t="shared" si="24"/>
        <v>-1.0460798697175502</v>
      </c>
      <c r="M222">
        <f t="shared" si="25"/>
        <v>-1.0460798697175502</v>
      </c>
      <c r="N222" s="13">
        <f t="shared" si="26"/>
        <v>8.8586730591289013E-5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4.2552098899189357</v>
      </c>
      <c r="H223" s="10">
        <f t="shared" si="27"/>
        <v>-1.0436826442413811</v>
      </c>
      <c r="I223">
        <f t="shared" si="23"/>
        <v>-12.524191730896574</v>
      </c>
      <c r="K223">
        <f t="shared" si="24"/>
        <v>-1.0343532865128193</v>
      </c>
      <c r="M223">
        <f t="shared" si="25"/>
        <v>-1.0343532865128193</v>
      </c>
      <c r="N223" s="13">
        <f t="shared" si="26"/>
        <v>8.7036915627475869E-5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4.2662136758851794</v>
      </c>
      <c r="H224" s="10">
        <f t="shared" si="27"/>
        <v>-1.031995396725689</v>
      </c>
      <c r="I224">
        <f t="shared" si="23"/>
        <v>-12.383944760708268</v>
      </c>
      <c r="K224">
        <f t="shared" si="24"/>
        <v>-1.0227529945194511</v>
      </c>
      <c r="M224">
        <f t="shared" si="25"/>
        <v>-1.0227529945194511</v>
      </c>
      <c r="N224" s="13">
        <f t="shared" si="26"/>
        <v>8.5421998541870142E-5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4.2772174618514232</v>
      </c>
      <c r="H225" s="10">
        <f t="shared" si="27"/>
        <v>-1.0204290607936621</v>
      </c>
      <c r="I225">
        <f t="shared" si="23"/>
        <v>-12.245148729523946</v>
      </c>
      <c r="K225">
        <f t="shared" si="24"/>
        <v>-1.0112778165506056</v>
      </c>
      <c r="M225">
        <f t="shared" si="25"/>
        <v>-1.0112778165506056</v>
      </c>
      <c r="N225" s="13">
        <f t="shared" si="26"/>
        <v>8.3745271196076154E-5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4.288221247817666</v>
      </c>
      <c r="H226" s="10">
        <f t="shared" si="27"/>
        <v>-1.0089825236670349</v>
      </c>
      <c r="I226">
        <f t="shared" si="23"/>
        <v>-12.10779028400442</v>
      </c>
      <c r="K226">
        <f t="shared" si="24"/>
        <v>-0.99992657974524357</v>
      </c>
      <c r="M226">
        <f t="shared" si="25"/>
        <v>-0.99992657974524357</v>
      </c>
      <c r="N226" s="13">
        <f t="shared" si="26"/>
        <v>8.2010120314629159E-5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4.2992250337839097</v>
      </c>
      <c r="H227" s="10">
        <f t="shared" si="27"/>
        <v>-0.99765467875906277</v>
      </c>
      <c r="I227">
        <f t="shared" si="23"/>
        <v>-11.971856145108752</v>
      </c>
      <c r="K227">
        <f t="shared" si="24"/>
        <v>-0.98869811582950351</v>
      </c>
      <c r="M227">
        <f t="shared" si="25"/>
        <v>-0.98869811582950351</v>
      </c>
      <c r="N227" s="13">
        <f t="shared" si="26"/>
        <v>8.0220019511155225E-5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4.3102288197501535</v>
      </c>
      <c r="H228" s="10">
        <f t="shared" si="27"/>
        <v>-0.98644442584374592</v>
      </c>
      <c r="I228">
        <f t="shared" si="23"/>
        <v>-11.837333110124952</v>
      </c>
      <c r="K228">
        <f t="shared" si="24"/>
        <v>-0.97759126136457197</v>
      </c>
      <c r="M228">
        <f t="shared" si="25"/>
        <v>-0.97759126136457197</v>
      </c>
      <c r="N228" s="13">
        <f t="shared" si="26"/>
        <v>7.8378521295307309E-5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4.3212326057163963</v>
      </c>
      <c r="H229" s="10">
        <f t="shared" si="27"/>
        <v>-0.97535067121305008</v>
      </c>
      <c r="I229">
        <f t="shared" si="23"/>
        <v>-11.704208054556601</v>
      </c>
      <c r="K229">
        <f t="shared" si="24"/>
        <v>-0.96660485798154228</v>
      </c>
      <c r="M229">
        <f t="shared" si="25"/>
        <v>-0.96660485798154228</v>
      </c>
      <c r="N229" s="13">
        <f t="shared" si="26"/>
        <v>7.6489249080416983E-5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4.3322363916826392</v>
      </c>
      <c r="H230" s="10">
        <f t="shared" si="27"/>
        <v>-0.96437232782265914</v>
      </c>
      <c r="I230">
        <f t="shared" si="23"/>
        <v>-11.572467933871909</v>
      </c>
      <c r="K230">
        <f t="shared" si="24"/>
        <v>-0.95573775260375637</v>
      </c>
      <c r="M230">
        <f t="shared" si="25"/>
        <v>-0.95573775260375637</v>
      </c>
      <c r="N230" s="13">
        <f t="shared" si="26"/>
        <v>7.4555889210889688E-5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4.3432401776488829</v>
      </c>
      <c r="H231" s="10">
        <f t="shared" si="27"/>
        <v>-0.95350831542677172</v>
      </c>
      <c r="I231">
        <f t="shared" si="23"/>
        <v>-11.442099785121261</v>
      </c>
      <c r="K231">
        <f t="shared" si="24"/>
        <v>-0.94498879765710964</v>
      </c>
      <c r="M231">
        <f t="shared" si="25"/>
        <v>-0.94498879765710964</v>
      </c>
      <c r="N231" s="13">
        <f t="shared" si="26"/>
        <v>7.2582183027588085E-5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4.3542439636151258</v>
      </c>
      <c r="H232" s="10">
        <f t="shared" si="27"/>
        <v>-0.942757560702432</v>
      </c>
      <c r="I232">
        <f t="shared" si="23"/>
        <v>-11.313090728429184</v>
      </c>
      <c r="K232">
        <f t="shared" si="24"/>
        <v>-0.93435685126878398</v>
      </c>
      <c r="M232">
        <f t="shared" si="25"/>
        <v>-0.93435685126878398</v>
      </c>
      <c r="N232" s="13">
        <f t="shared" si="26"/>
        <v>7.0571918988582714E-5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4.3652477495813695</v>
      </c>
      <c r="H233" s="10">
        <f t="shared" si="27"/>
        <v>-0.93211899736386594</v>
      </c>
      <c r="I233">
        <f t="shared" si="23"/>
        <v>-11.18542796836639</v>
      </c>
      <c r="K233">
        <f t="shared" si="24"/>
        <v>-0.92384077745482507</v>
      </c>
      <c r="M233">
        <f t="shared" si="25"/>
        <v>-0.92384077745482507</v>
      </c>
      <c r="N233" s="13">
        <f t="shared" si="26"/>
        <v>6.8528924862440693E-5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4.3762515355476124</v>
      </c>
      <c r="H234" s="10">
        <f t="shared" si="27"/>
        <v>-0.92159156626728456</v>
      </c>
      <c r="I234">
        <f t="shared" si="23"/>
        <v>-11.059098795207415</v>
      </c>
      <c r="K234">
        <f t="shared" si="24"/>
        <v>-0.91343944629702456</v>
      </c>
      <c r="M234">
        <f t="shared" si="25"/>
        <v>-0.91343944629702456</v>
      </c>
      <c r="N234" s="13">
        <f t="shared" si="26"/>
        <v>6.645706000951185E-5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4.3872553215138561</v>
      </c>
      <c r="H235" s="10">
        <f t="shared" si="27"/>
        <v>-0.91117421550658151</v>
      </c>
      <c r="I235">
        <f t="shared" si="23"/>
        <v>-10.934090586078979</v>
      </c>
      <c r="K235">
        <f t="shared" si="24"/>
        <v>-0.9031517341094939</v>
      </c>
      <c r="M235">
        <f t="shared" si="25"/>
        <v>-0.9031517341094939</v>
      </c>
      <c r="N235" s="13">
        <f t="shared" si="26"/>
        <v>6.4360207766616778E-5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4.3982591074800998</v>
      </c>
      <c r="H236" s="10">
        <f t="shared" si="27"/>
        <v>-0.90086590050035631</v>
      </c>
      <c r="I236">
        <f t="shared" si="23"/>
        <v>-10.810390806004275</v>
      </c>
      <c r="K236">
        <f t="shared" si="24"/>
        <v>-0.89297652359534374</v>
      </c>
      <c r="M236">
        <f t="shared" si="25"/>
        <v>-0.89297652359534374</v>
      </c>
      <c r="N236" s="13">
        <f t="shared" si="26"/>
        <v>6.2242267949345686E-5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4.4092628934463436</v>
      </c>
      <c r="H237" s="10">
        <f t="shared" si="27"/>
        <v>-0.89066558407065854</v>
      </c>
      <c r="I237">
        <f t="shared" si="23"/>
        <v>-10.687987008847902</v>
      </c>
      <c r="K237">
        <f t="shared" si="24"/>
        <v>-0.88291270399383559</v>
      </c>
      <c r="M237">
        <f t="shared" si="25"/>
        <v>-0.88291270399383559</v>
      </c>
      <c r="N237" s="13">
        <f t="shared" si="26"/>
        <v>6.0107149485598297E-5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4.4202666794125864</v>
      </c>
      <c r="H238" s="10">
        <f t="shared" si="27"/>
        <v>-0.8805722365138493</v>
      </c>
      <c r="I238">
        <f t="shared" si="23"/>
        <v>-10.566866838166192</v>
      </c>
      <c r="K238">
        <f t="shared" si="24"/>
        <v>-0.87295917121839606</v>
      </c>
      <c r="M238">
        <f t="shared" si="25"/>
        <v>-0.87295917121839606</v>
      </c>
      <c r="N238" s="13">
        <f t="shared" si="26"/>
        <v>5.7958763192834643E-5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4.4312704653788302</v>
      </c>
      <c r="H239" s="10">
        <f t="shared" si="27"/>
        <v>-0.87058483566394707</v>
      </c>
      <c r="I239">
        <f t="shared" si="23"/>
        <v>-10.447018027967365</v>
      </c>
      <c r="K239">
        <f t="shared" si="24"/>
        <v>-0.86311482798582917</v>
      </c>
      <c r="M239">
        <f t="shared" si="25"/>
        <v>-0.86311482798582917</v>
      </c>
      <c r="N239" s="13">
        <f t="shared" si="26"/>
        <v>5.5801014711140316E-5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4.4422742513450739</v>
      </c>
      <c r="H240" s="10">
        <f t="shared" si="27"/>
        <v>-0.86070236694882318</v>
      </c>
      <c r="I240">
        <f t="shared" si="23"/>
        <v>-10.328428403385878</v>
      </c>
      <c r="K240">
        <f t="shared" si="24"/>
        <v>-0.85337858393709121</v>
      </c>
      <c r="M240">
        <f t="shared" si="25"/>
        <v>-0.85337858393709121</v>
      </c>
      <c r="N240" s="13">
        <f t="shared" si="26"/>
        <v>5.3637797602933903E-5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4.4532780373113168</v>
      </c>
      <c r="H241" s="10">
        <f t="shared" si="27"/>
        <v>-0.85092382343958461</v>
      </c>
      <c r="I241">
        <f t="shared" si="23"/>
        <v>-10.211085881275014</v>
      </c>
      <c r="K241">
        <f t="shared" si="24"/>
        <v>-0.84374935574994581</v>
      </c>
      <c r="M241">
        <f t="shared" si="25"/>
        <v>-0.84374935574994581</v>
      </c>
      <c r="N241" s="13">
        <f t="shared" si="26"/>
        <v>5.1472986629671217E-5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4.4642818232775605</v>
      </c>
      <c r="H242" s="10">
        <f t="shared" si="27"/>
        <v>-0.84124820589348515</v>
      </c>
      <c r="I242">
        <f t="shared" si="23"/>
        <v>-10.094978470721822</v>
      </c>
      <c r="K242">
        <f t="shared" si="24"/>
        <v>-0.83422606724382142</v>
      </c>
      <c r="M242">
        <f t="shared" si="25"/>
        <v>-0.83422606724382142</v>
      </c>
      <c r="N242" s="13">
        <f t="shared" si="26"/>
        <v>4.9310431215101055E-5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4.4752856092438043</v>
      </c>
      <c r="H243" s="10">
        <f t="shared" si="27"/>
        <v>-0.83167452279067022</v>
      </c>
      <c r="I243">
        <f t="shared" si="23"/>
        <v>-9.9800942734880422</v>
      </c>
      <c r="K243">
        <f t="shared" si="24"/>
        <v>-0.8248076494771921</v>
      </c>
      <c r="M243">
        <f t="shared" si="25"/>
        <v>-0.8248076494771921</v>
      </c>
      <c r="N243" s="13">
        <f t="shared" si="26"/>
        <v>4.7153949103358081E-5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4.4862893952100471</v>
      </c>
      <c r="H244" s="10">
        <f t="shared" si="27"/>
        <v>-0.82220179036507413</v>
      </c>
      <c r="I244">
        <f t="shared" si="23"/>
        <v>-9.86642148438089</v>
      </c>
      <c r="K244">
        <f t="shared" si="24"/>
        <v>-0.81549304083776264</v>
      </c>
      <c r="M244">
        <f t="shared" si="25"/>
        <v>-0.81549304083776264</v>
      </c>
      <c r="N244" s="13">
        <f t="shared" si="26"/>
        <v>4.5007320220202091E-5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4.49729318117629</v>
      </c>
      <c r="H245" s="10">
        <f t="shared" si="27"/>
        <v>-0.81282903262975481</v>
      </c>
      <c r="I245">
        <f t="shared" si="23"/>
        <v>-9.7539483915570582</v>
      </c>
      <c r="K245">
        <f t="shared" si="24"/>
        <v>-0.80628118712575703</v>
      </c>
      <c r="M245">
        <f t="shared" si="25"/>
        <v>-0.80628118712575703</v>
      </c>
      <c r="N245" s="13">
        <f t="shared" si="26"/>
        <v>4.2874280744224E-5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4.5082969671425337</v>
      </c>
      <c r="H246" s="10">
        <f t="shared" si="27"/>
        <v>-0.80355528139694798</v>
      </c>
      <c r="I246">
        <f t="shared" si="23"/>
        <v>-9.6426633767633767</v>
      </c>
      <c r="K246">
        <f t="shared" si="24"/>
        <v>-0.7971710416305845</v>
      </c>
      <c r="M246">
        <f t="shared" si="25"/>
        <v>-0.7971710416305845</v>
      </c>
      <c r="N246" s="13">
        <f t="shared" si="26"/>
        <v>4.0758517394416907E-5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4.5193007531087774</v>
      </c>
      <c r="H247" s="10">
        <f t="shared" si="27"/>
        <v>-0.79437957629311495</v>
      </c>
      <c r="I247">
        <f t="shared" si="23"/>
        <v>-9.5325549155173803</v>
      </c>
      <c r="K247">
        <f t="shared" si="24"/>
        <v>-0.78816156520115277</v>
      </c>
      <c r="M247">
        <f t="shared" si="25"/>
        <v>-0.78816156520115277</v>
      </c>
      <c r="N247" s="13">
        <f t="shared" si="26"/>
        <v>3.8663661939764746E-5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4.5303045390750203</v>
      </c>
      <c r="H248" s="10">
        <f t="shared" si="27"/>
        <v>-0.7853009647692395</v>
      </c>
      <c r="I248">
        <f t="shared" si="23"/>
        <v>-9.4236115772308739</v>
      </c>
      <c r="K248">
        <f t="shared" si="24"/>
        <v>-0.779251726310078</v>
      </c>
      <c r="M248">
        <f t="shared" si="25"/>
        <v>-0.779251726310078</v>
      </c>
      <c r="N248" s="13">
        <f t="shared" si="26"/>
        <v>3.6593285935798585E-5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4.541308325041264</v>
      </c>
      <c r="H249" s="10">
        <f t="shared" si="27"/>
        <v>-0.77631850210662567</v>
      </c>
      <c r="I249">
        <f t="shared" si="23"/>
        <v>-9.315822025279509</v>
      </c>
      <c r="K249">
        <f t="shared" si="24"/>
        <v>-0.77044050111204831</v>
      </c>
      <c r="M249">
        <f t="shared" si="25"/>
        <v>-0.77044050111204831</v>
      </c>
      <c r="N249" s="13">
        <f t="shared" si="26"/>
        <v>3.4550895692252422E-5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4.5523121110075069</v>
      </c>
      <c r="H250" s="10">
        <f t="shared" si="27"/>
        <v>-0.76743125141842994</v>
      </c>
      <c r="I250">
        <f t="shared" si="23"/>
        <v>-9.2091750170211597</v>
      </c>
      <c r="K250">
        <f t="shared" si="24"/>
        <v>-0.76172687349658497</v>
      </c>
      <c r="M250">
        <f t="shared" si="25"/>
        <v>-0.76172687349658497</v>
      </c>
      <c r="N250" s="13">
        <f t="shared" si="26"/>
        <v>3.2539927475232359E-5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4.5633158969737506</v>
      </c>
      <c r="H251" s="10">
        <f t="shared" si="27"/>
        <v>-0.7586382836471629</v>
      </c>
      <c r="I251">
        <f t="shared" si="23"/>
        <v>-9.1036594037659544</v>
      </c>
      <c r="K251">
        <f t="shared" si="24"/>
        <v>-0.75310983513541307</v>
      </c>
      <c r="M251">
        <f t="shared" si="25"/>
        <v>-0.75310983513541307</v>
      </c>
      <c r="N251" s="13">
        <f t="shared" si="26"/>
        <v>3.0563742947068889E-5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4.5743196829399944</v>
      </c>
      <c r="H252" s="10">
        <f t="shared" si="27"/>
        <v>-0.74993867755837318</v>
      </c>
      <c r="I252">
        <f t="shared" si="23"/>
        <v>-8.9992641307004781</v>
      </c>
      <c r="K252">
        <f t="shared" si="24"/>
        <v>-0.74458838552469153</v>
      </c>
      <c r="M252">
        <f t="shared" si="25"/>
        <v>-0.74458838552469153</v>
      </c>
      <c r="N252" s="13">
        <f t="shared" si="26"/>
        <v>2.8625624845677296E-5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4.5853234689062372</v>
      </c>
      <c r="H253" s="10">
        <f t="shared" si="27"/>
        <v>-0.74133151973073019</v>
      </c>
      <c r="I253">
        <f t="shared" si="23"/>
        <v>-8.8959782367687623</v>
      </c>
      <c r="K253">
        <f t="shared" si="24"/>
        <v>-0.73616153202229384</v>
      </c>
      <c r="M253">
        <f t="shared" si="25"/>
        <v>-0.73616153202229384</v>
      </c>
      <c r="N253" s="13">
        <f t="shared" si="26"/>
        <v>2.6728772905382964E-5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4.5963272548724809</v>
      </c>
      <c r="H254" s="10">
        <f t="shared" si="27"/>
        <v>-0.73281590454269951</v>
      </c>
      <c r="I254">
        <f t="shared" si="23"/>
        <v>-8.7937908545123946</v>
      </c>
      <c r="K254">
        <f t="shared" si="24"/>
        <v>-0.72782828988035686</v>
      </c>
      <c r="M254">
        <f t="shared" si="25"/>
        <v>-0.72782828988035686</v>
      </c>
      <c r="N254" s="13">
        <f t="shared" si="26"/>
        <v>2.487630002001543E-5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4.6073310408387247</v>
      </c>
      <c r="H255" s="10">
        <f t="shared" si="27"/>
        <v>-0.72439093415601108</v>
      </c>
      <c r="I255">
        <f t="shared" si="23"/>
        <v>-8.6926912098721338</v>
      </c>
      <c r="K255">
        <f t="shared" si="24"/>
        <v>-0.71958768227330228</v>
      </c>
      <c r="M255">
        <f t="shared" si="25"/>
        <v>-0.71958768227330228</v>
      </c>
      <c r="N255" s="13">
        <f t="shared" si="26"/>
        <v>2.3071228648745665E-5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4.6183348268049675</v>
      </c>
      <c r="H256" s="10">
        <f t="shared" si="27"/>
        <v>-0.71605571849609928</v>
      </c>
      <c r="I256">
        <f t="shared" si="23"/>
        <v>-8.5926686219531909</v>
      </c>
      <c r="K256">
        <f t="shared" si="24"/>
        <v>-0.71143874032151344</v>
      </c>
      <c r="M256">
        <f t="shared" si="25"/>
        <v>-0.71143874032151344</v>
      </c>
      <c r="N256" s="13">
        <f t="shared" si="26"/>
        <v>2.1316487464601992E-5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4.6293386127712113</v>
      </c>
      <c r="H257" s="10">
        <f t="shared" si="27"/>
        <v>-0.70780937522969478</v>
      </c>
      <c r="I257">
        <f t="shared" si="23"/>
        <v>-8.4937125027563383</v>
      </c>
      <c r="K257">
        <f t="shared" si="24"/>
        <v>-0.70338050311085631</v>
      </c>
      <c r="M257">
        <f t="shared" si="25"/>
        <v>-0.70338050311085631</v>
      </c>
      <c r="N257" s="13">
        <f t="shared" si="26"/>
        <v>1.9614908245024734E-5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4.640342398737455</v>
      </c>
      <c r="H258" s="10">
        <f t="shared" si="27"/>
        <v>-0.69965102973973536</v>
      </c>
      <c r="I258">
        <f t="shared" si="23"/>
        <v>-8.3958123568768244</v>
      </c>
      <c r="K258">
        <f t="shared" si="24"/>
        <v>-0.69541201770823158</v>
      </c>
      <c r="M258">
        <f t="shared" si="25"/>
        <v>-0.69541201770823158</v>
      </c>
      <c r="N258" s="13">
        <f t="shared" si="26"/>
        <v>1.7969223003233853E-5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4.6513461847036979</v>
      </c>
      <c r="H259" s="10">
        <f t="shared" si="27"/>
        <v>-0.6915798150977609</v>
      </c>
      <c r="I259">
        <f t="shared" si="23"/>
        <v>-8.2989577811731312</v>
      </c>
      <c r="K259">
        <f t="shared" si="24"/>
        <v>-0.68753233917331458</v>
      </c>
      <c r="M259">
        <f t="shared" si="25"/>
        <v>-0.68753233917331458</v>
      </c>
      <c r="N259" s="13">
        <f t="shared" si="26"/>
        <v>1.638206135897259E-5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4.6623499706699407</v>
      </c>
      <c r="H260" s="10">
        <f t="shared" si="27"/>
        <v>-0.68359487203394143</v>
      </c>
      <c r="I260">
        <f t="shared" si="23"/>
        <v>-8.2031384644072975</v>
      </c>
      <c r="K260">
        <f t="shared" si="24"/>
        <v>-0.67974053056666262</v>
      </c>
      <c r="M260">
        <f t="shared" si="25"/>
        <v>-0.67974053056666262</v>
      </c>
      <c r="N260" s="13">
        <f t="shared" si="26"/>
        <v>1.485594814638497E-5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4.6733537566361845</v>
      </c>
      <c r="H261" s="10">
        <f t="shared" si="27"/>
        <v>-0.6756953489048938</v>
      </c>
      <c r="I261">
        <f t="shared" si="23"/>
        <v>-8.1083441868587265</v>
      </c>
      <c r="K261">
        <f t="shared" si="24"/>
        <v>-0.67203566295434491</v>
      </c>
      <c r="M261">
        <f t="shared" si="25"/>
        <v>-0.67203566295434491</v>
      </c>
      <c r="N261" s="13">
        <f t="shared" si="26"/>
        <v>1.33933012566449E-5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4.6843575426024282</v>
      </c>
      <c r="H262" s="10">
        <f t="shared" si="27"/>
        <v>-0.66788040165942275</v>
      </c>
      <c r="I262">
        <f t="shared" si="23"/>
        <v>-8.0145648199130726</v>
      </c>
      <c r="K262">
        <f t="shared" si="24"/>
        <v>-0.66441681540925168</v>
      </c>
      <c r="M262">
        <f t="shared" si="25"/>
        <v>-0.66441681540925168</v>
      </c>
      <c r="N262" s="13">
        <f t="shared" si="26"/>
        <v>1.1996429712374087E-5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4.6953613285686719</v>
      </c>
      <c r="H263" s="10">
        <f t="shared" si="27"/>
        <v>-0.66014919380232462</v>
      </c>
      <c r="I263">
        <f t="shared" si="23"/>
        <v>-7.9217903256278959</v>
      </c>
      <c r="K263">
        <f t="shared" si="24"/>
        <v>-0.65688307500922305</v>
      </c>
      <c r="M263">
        <f t="shared" si="25"/>
        <v>-0.65688307500922305</v>
      </c>
      <c r="N263" s="13">
        <f t="shared" si="26"/>
        <v>1.0667531970651249E-5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4.7063651145349148</v>
      </c>
      <c r="H264" s="10">
        <f t="shared" si="27"/>
        <v>-0.65250089635638153</v>
      </c>
      <c r="I264">
        <f t="shared" si="23"/>
        <v>-7.8300107562765788</v>
      </c>
      <c r="K264">
        <f t="shared" si="24"/>
        <v>-0.64943353683215488</v>
      </c>
      <c r="M264">
        <f t="shared" si="25"/>
        <v>-0.64943353683215488</v>
      </c>
      <c r="N264" s="13">
        <f t="shared" si="26"/>
        <v>9.4086944508639645E-6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4.7173689005011576</v>
      </c>
      <c r="H265" s="10">
        <f t="shared" si="27"/>
        <v>-0.64493468782267227</v>
      </c>
      <c r="I265">
        <f t="shared" si="23"/>
        <v>-7.7392162538720672</v>
      </c>
      <c r="K265">
        <f t="shared" si="24"/>
        <v>-0.64206730394820311</v>
      </c>
      <c r="M265">
        <f t="shared" si="25"/>
        <v>-0.64206730394820311</v>
      </c>
      <c r="N265" s="13">
        <f t="shared" si="26"/>
        <v>8.2218902835657998E-6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4.7283726864674014</v>
      </c>
      <c r="H266" s="10">
        <f t="shared" si="27"/>
        <v>-0.63744975413931415</v>
      </c>
      <c r="I266">
        <f t="shared" si="23"/>
        <v>-7.6493970496717694</v>
      </c>
      <c r="K266">
        <f t="shared" si="24"/>
        <v>-0.63478348740923451</v>
      </c>
      <c r="M266">
        <f t="shared" si="25"/>
        <v>-0.63478348740923451</v>
      </c>
      <c r="N266" s="13">
        <f t="shared" si="26"/>
        <v>7.1089782759295552E-6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4.7393764724336451</v>
      </c>
      <c r="H267" s="10">
        <f t="shared" si="27"/>
        <v>-0.63004528863875076</v>
      </c>
      <c r="I267">
        <f t="shared" si="23"/>
        <v>-7.5605434636650095</v>
      </c>
      <c r="K267">
        <f t="shared" si="24"/>
        <v>-0.62758120623564373</v>
      </c>
      <c r="M267">
        <f t="shared" si="25"/>
        <v>-0.62758120623564373</v>
      </c>
      <c r="N267" s="13">
        <f t="shared" si="26"/>
        <v>6.071702089301698E-6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4.750380258399888</v>
      </c>
      <c r="H268" s="10">
        <f t="shared" si="27"/>
        <v>-0.62272049200369306</v>
      </c>
      <c r="I268">
        <f t="shared" si="23"/>
        <v>-7.4726459040443167</v>
      </c>
      <c r="K268">
        <f t="shared" si="24"/>
        <v>-0.62045958740066254</v>
      </c>
      <c r="M268">
        <f t="shared" si="25"/>
        <v>-0.62045958740066254</v>
      </c>
      <c r="N268" s="13">
        <f t="shared" si="26"/>
        <v>5.1116896240046038E-6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4.7613840443661317</v>
      </c>
      <c r="H269" s="10">
        <f t="shared" si="27"/>
        <v>-0.61547457222181645</v>
      </c>
      <c r="I269">
        <f t="shared" si="23"/>
        <v>-7.3856948666617974</v>
      </c>
      <c r="K269">
        <f t="shared" si="24"/>
        <v>-0.61341776581227159</v>
      </c>
      <c r="M269">
        <f t="shared" si="25"/>
        <v>-0.61341776581227159</v>
      </c>
      <c r="N269" s="13">
        <f t="shared" si="26"/>
        <v>4.2304526063448371E-6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4.7723878303323755</v>
      </c>
      <c r="H270" s="10">
        <f t="shared" si="27"/>
        <v>-0.60830674453930955</v>
      </c>
      <c r="I270">
        <f t="shared" si="23"/>
        <v>-7.2996809344717146</v>
      </c>
      <c r="K270">
        <f t="shared" si="24"/>
        <v>-0.60645488429284977</v>
      </c>
      <c r="M270">
        <f t="shared" si="25"/>
        <v>-0.60645488429284977</v>
      </c>
      <c r="N270" s="13">
        <f t="shared" si="26"/>
        <v>3.4293863724180771E-6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4.7833916162986183</v>
      </c>
      <c r="H271" s="10">
        <f t="shared" si="27"/>
        <v>-0.60121623141336944</v>
      </c>
      <c r="I271">
        <f t="shared" si="23"/>
        <v>-7.2145947769604337</v>
      </c>
      <c r="K271">
        <f t="shared" si="24"/>
        <v>-0.59957009355664714</v>
      </c>
      <c r="M271">
        <f t="shared" si="25"/>
        <v>-0.59957009355664714</v>
      </c>
      <c r="N271" s="13">
        <f t="shared" si="26"/>
        <v>2.7097698433342751E-6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4.794395402264862</v>
      </c>
      <c r="H272" s="10">
        <f t="shared" si="27"/>
        <v>-0.59420226246373475</v>
      </c>
      <c r="I272">
        <f t="shared" si="23"/>
        <v>-7.1304271495648166</v>
      </c>
      <c r="K272">
        <f t="shared" si="24"/>
        <v>-0.59276255218520024</v>
      </c>
      <c r="M272">
        <f t="shared" si="25"/>
        <v>-0.59276255218520024</v>
      </c>
      <c r="N272" s="13">
        <f t="shared" si="26"/>
        <v>2.0727656861179215E-6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4.8053991882311058</v>
      </c>
      <c r="H273" s="10">
        <f t="shared" si="27"/>
        <v>-0.58726407442333406</v>
      </c>
      <c r="I273">
        <f t="shared" si="23"/>
        <v>-7.0471688930800092</v>
      </c>
      <c r="K273">
        <f t="shared" si="24"/>
        <v>-0.58603142660079632</v>
      </c>
      <c r="M273">
        <f t="shared" si="25"/>
        <v>-0.58603142660079632</v>
      </c>
      <c r="N273" s="13">
        <f t="shared" si="26"/>
        <v>1.5194206544070213E-6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4.8164029741973495</v>
      </c>
      <c r="H274" s="10">
        <f t="shared" si="27"/>
        <v>-0.58040091108813763</v>
      </c>
      <c r="I274">
        <f t="shared" si="23"/>
        <v>-6.9648109330576515</v>
      </c>
      <c r="K274">
        <f t="shared" si="24"/>
        <v>-0.57937589103806819</v>
      </c>
      <c r="M274">
        <f t="shared" si="25"/>
        <v>-0.57937589103806819</v>
      </c>
      <c r="N274" s="13">
        <f t="shared" si="26"/>
        <v>1.0506661030443495E-6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2"/>
        <v>4.8274067601635924</v>
      </c>
      <c r="H275" s="10">
        <f t="shared" si="27"/>
        <v>-0.57361202326628391</v>
      </c>
      <c r="I275">
        <f t="shared" si="23"/>
        <v>-6.8833442791954074</v>
      </c>
      <c r="K275">
        <f t="shared" si="24"/>
        <v>-0.5727951275138341</v>
      </c>
      <c r="M275">
        <f t="shared" si="25"/>
        <v>-0.5727951275138341</v>
      </c>
      <c r="N275" s="13">
        <f t="shared" si="26"/>
        <v>6.6731867037053934E-7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29">$E$11*(D276/$E$12+1)</f>
        <v>4.8384105461298352</v>
      </c>
      <c r="H276" s="10">
        <f t="shared" si="27"/>
        <v>-0.56689666872655842</v>
      </c>
      <c r="I276">
        <f t="shared" ref="I276:I339" si="30">H276*$E$6</f>
        <v>-6.802760024718701</v>
      </c>
      <c r="K276">
        <f t="shared" ref="K276:K339" si="31">$L$9*$L$4*EXP(-$L$6*(G276/$L$10-1))+6*$L$4*EXP(-$L$6*(SQRT(2)*G276/$L$10-1))-SQRT($L$9*$L$5^2*EXP(-2*$L$7*(G276/$L$10-1))+6*$L$5^2*EXP(-2*$L$7*(SQRT(2)*G276/$L$10-1)))</f>
        <v>-0.56628832579525556</v>
      </c>
      <c r="M276">
        <f t="shared" ref="M276:M339" si="32">$L$9*$O$6*EXP(-$O$4*(G276/$L$10-1))+6*$O$6*EXP(-$O$4*(SQRT(2)*G276/$L$10-1))-SQRT($L$9*$O$7^2*EXP(-2*$O$5*(G276/$L$10-1))+6*$O$7^2*EXP(-2*$O$5*(SQRT(2)*G276/$L$10-1)))</f>
        <v>-0.56628832579525556</v>
      </c>
      <c r="N276" s="13">
        <f t="shared" ref="N276:N339" si="33">(M276-H276)^2*O276</f>
        <v>3.7008112206614664E-7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4.8494143320960799</v>
      </c>
      <c r="H277" s="10">
        <f t="shared" ref="H277:H340" si="34">-(-$B$4)*(1+D277+$E$5*D277^3)*EXP(-D277)</f>
        <v>-0.56025411214628518</v>
      </c>
      <c r="I277">
        <f t="shared" si="30"/>
        <v>-6.7230493457554221</v>
      </c>
      <c r="K277">
        <f t="shared" si="31"/>
        <v>-0.55985468336641409</v>
      </c>
      <c r="M277">
        <f t="shared" si="32"/>
        <v>-0.55985468336641409</v>
      </c>
      <c r="N277" s="13">
        <f t="shared" si="33"/>
        <v>1.5954335018930894E-7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4.8604181180623289</v>
      </c>
      <c r="H278" s="10">
        <f t="shared" si="34"/>
        <v>-0.5536836250587075</v>
      </c>
      <c r="I278">
        <f t="shared" si="30"/>
        <v>-6.6442035007044904</v>
      </c>
      <c r="K278">
        <f t="shared" si="31"/>
        <v>-0.55349340539338387</v>
      </c>
      <c r="M278">
        <f t="shared" si="32"/>
        <v>-0.55349340539338387</v>
      </c>
      <c r="N278" s="13">
        <f t="shared" si="33"/>
        <v>3.6183521075830384E-8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4.8714219040285665</v>
      </c>
      <c r="H279" s="10">
        <f t="shared" si="34"/>
        <v>-0.54718448579992818</v>
      </c>
      <c r="I279">
        <f t="shared" si="30"/>
        <v>-6.5662138295991381</v>
      </c>
      <c r="K279">
        <f t="shared" si="31"/>
        <v>-0.54720370468789714</v>
      </c>
      <c r="M279">
        <f t="shared" si="32"/>
        <v>-0.54720370468789714</v>
      </c>
      <c r="N279" s="13">
        <f t="shared" si="33"/>
        <v>3.6936565476357572E-10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4.8824256899948084</v>
      </c>
      <c r="H280" s="10">
        <f t="shared" si="34"/>
        <v>-0.54075597945540976</v>
      </c>
      <c r="I280">
        <f t="shared" si="30"/>
        <v>-6.4890717534649172</v>
      </c>
      <c r="K280">
        <f t="shared" si="31"/>
        <v>-0.54098480166962226</v>
      </c>
      <c r="M280">
        <f t="shared" si="32"/>
        <v>-0.54098480166962226</v>
      </c>
      <c r="N280" s="13">
        <f t="shared" si="33"/>
        <v>5.2359605717110544E-8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4.893429475961053</v>
      </c>
      <c r="H281" s="10">
        <f t="shared" si="34"/>
        <v>-0.53439739780620232</v>
      </c>
      <c r="I281">
        <f t="shared" si="30"/>
        <v>-6.4127687736744274</v>
      </c>
      <c r="K281">
        <f t="shared" si="31"/>
        <v>-0.53483592432723637</v>
      </c>
      <c r="M281">
        <f t="shared" si="32"/>
        <v>-0.53483592432723637</v>
      </c>
      <c r="N281" s="13">
        <f t="shared" si="33"/>
        <v>1.9230550965022174E-7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4.9044332619273012</v>
      </c>
      <c r="H282" s="10">
        <f t="shared" si="34"/>
        <v>-0.52810803927483541</v>
      </c>
      <c r="I282">
        <f t="shared" si="30"/>
        <v>-6.3372964712980249</v>
      </c>
      <c r="K282">
        <f t="shared" si="31"/>
        <v>-0.52875630817825781</v>
      </c>
      <c r="M282">
        <f t="shared" si="32"/>
        <v>-0.52875630817825781</v>
      </c>
      <c r="N282" s="13">
        <f t="shared" si="33"/>
        <v>4.2025257114448077E-7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4.9154370478935396</v>
      </c>
      <c r="H283" s="10">
        <f t="shared" si="34"/>
        <v>-0.52188720887101081</v>
      </c>
      <c r="I283">
        <f t="shared" si="30"/>
        <v>-6.2626465064521302</v>
      </c>
      <c r="K283">
        <f t="shared" si="31"/>
        <v>-0.52274519622777582</v>
      </c>
      <c r="M283">
        <f t="shared" si="32"/>
        <v>-0.52274519622777582</v>
      </c>
      <c r="N283" s="13">
        <f t="shared" si="33"/>
        <v>7.3614230436861018E-7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4.9264408338597825</v>
      </c>
      <c r="H284" s="10">
        <f t="shared" si="34"/>
        <v>-0.51573421813706444</v>
      </c>
      <c r="I284">
        <f t="shared" si="30"/>
        <v>-6.1888106176447728</v>
      </c>
      <c r="K284">
        <f t="shared" si="31"/>
        <v>-0.51680183892608655</v>
      </c>
      <c r="M284">
        <f t="shared" si="32"/>
        <v>-0.51680183892608655</v>
      </c>
      <c r="N284" s="13">
        <f t="shared" si="33"/>
        <v>1.1398141491522072E-6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4.9374446198260262</v>
      </c>
      <c r="H285" s="10">
        <f t="shared" si="34"/>
        <v>-0.5096483850933432</v>
      </c>
      <c r="I285">
        <f t="shared" si="30"/>
        <v>-6.115780621120118</v>
      </c>
      <c r="K285">
        <f t="shared" si="31"/>
        <v>-0.51092549412538246</v>
      </c>
      <c r="M285">
        <f t="shared" si="32"/>
        <v>-0.51092549412538246</v>
      </c>
      <c r="N285" s="13">
        <f t="shared" si="33"/>
        <v>1.6310074797162522E-6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4.9484484057922753</v>
      </c>
      <c r="H286" s="10">
        <f t="shared" si="34"/>
        <v>-0.50362903418344029</v>
      </c>
      <c r="I286">
        <f t="shared" si="30"/>
        <v>-6.043548410201284</v>
      </c>
      <c r="K286">
        <f t="shared" si="31"/>
        <v>-0.50511542703546652</v>
      </c>
      <c r="M286">
        <f t="shared" si="32"/>
        <v>-0.50511542703546652</v>
      </c>
      <c r="N286" s="13">
        <f t="shared" si="33"/>
        <v>2.2093637105546713E-6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4.9594521917585128</v>
      </c>
      <c r="H287" s="10">
        <f t="shared" si="34"/>
        <v>-0.49767549621940166</v>
      </c>
      <c r="I287">
        <f t="shared" si="30"/>
        <v>-5.9721059546328199</v>
      </c>
      <c r="K287">
        <f t="shared" si="31"/>
        <v>-0.49937091017862478</v>
      </c>
      <c r="M287">
        <f t="shared" si="32"/>
        <v>-0.49937091017862478</v>
      </c>
      <c r="N287" s="13">
        <f t="shared" si="33"/>
        <v>2.8744284931286299E-6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4.9704559777247566</v>
      </c>
      <c r="H288" s="10">
        <f t="shared" si="34"/>
        <v>-0.49178710832687345</v>
      </c>
      <c r="I288">
        <f t="shared" si="30"/>
        <v>-5.9014452999224813</v>
      </c>
      <c r="K288">
        <f t="shared" si="31"/>
        <v>-0.4936912233436328</v>
      </c>
      <c r="M288">
        <f t="shared" si="32"/>
        <v>-0.4936912233436328</v>
      </c>
      <c r="N288" s="13">
        <f t="shared" si="33"/>
        <v>3.6256539970484814E-6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4.9814597636910003</v>
      </c>
      <c r="H289" s="10">
        <f t="shared" si="34"/>
        <v>-0.48596321389031566</v>
      </c>
      <c r="I289">
        <f t="shared" si="30"/>
        <v>-5.8315585666837881</v>
      </c>
      <c r="K289">
        <f t="shared" si="31"/>
        <v>-0.48807565353905907</v>
      </c>
      <c r="M289">
        <f t="shared" si="32"/>
        <v>-0.48807565353905907</v>
      </c>
      <c r="N289" s="13">
        <f t="shared" si="33"/>
        <v>4.4624012695831975E-6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4.9924635496572485</v>
      </c>
      <c r="H290" s="10">
        <f t="shared" si="34"/>
        <v>-0.48020316249822553</v>
      </c>
      <c r="I290">
        <f t="shared" si="30"/>
        <v>-5.7624379499787066</v>
      </c>
      <c r="K290">
        <f t="shared" si="31"/>
        <v>-0.48252349494581209</v>
      </c>
      <c r="M290">
        <f t="shared" si="32"/>
        <v>-0.48252349494581209</v>
      </c>
      <c r="N290" s="13">
        <f t="shared" si="33"/>
        <v>5.3839426673230339E-6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5.0034673356234869</v>
      </c>
      <c r="H291" s="10">
        <f t="shared" si="34"/>
        <v>-0.4745063098884717</v>
      </c>
      <c r="I291">
        <f t="shared" si="30"/>
        <v>-5.6940757186616606</v>
      </c>
      <c r="K291">
        <f t="shared" si="31"/>
        <v>-0.47703404886905498</v>
      </c>
      <c r="M291">
        <f t="shared" si="32"/>
        <v>-0.47703404886905498</v>
      </c>
      <c r="N291" s="13">
        <f t="shared" si="33"/>
        <v>6.3894643539602137E-6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5.0144711215897306</v>
      </c>
      <c r="H292" s="10">
        <f t="shared" si="34"/>
        <v>-0.46887201789369959</v>
      </c>
      <c r="I292">
        <f t="shared" si="30"/>
        <v>-5.6264642147243951</v>
      </c>
      <c r="K292">
        <f t="shared" si="31"/>
        <v>-0.47160662368947376</v>
      </c>
      <c r="M292">
        <f t="shared" si="32"/>
        <v>-0.47160662368947376</v>
      </c>
      <c r="N292" s="13">
        <f t="shared" si="33"/>
        <v>7.4780688582816807E-6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5.0254749075559735</v>
      </c>
      <c r="H293" s="10">
        <f t="shared" si="34"/>
        <v>-0.46329965438692722</v>
      </c>
      <c r="I293">
        <f t="shared" si="30"/>
        <v>-5.5595958526431266</v>
      </c>
      <c r="K293">
        <f t="shared" si="31"/>
        <v>-0.46624053481402666</v>
      </c>
      <c r="M293">
        <f t="shared" si="32"/>
        <v>-0.46624053481402666</v>
      </c>
      <c r="N293" s="13">
        <f t="shared" si="33"/>
        <v>8.6487776864966203E-6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5.0364786935222225</v>
      </c>
      <c r="H294" s="10">
        <f t="shared" si="34"/>
        <v>-0.45778859322726734</v>
      </c>
      <c r="I294">
        <f t="shared" si="30"/>
        <v>-5.4934631187272078</v>
      </c>
      <c r="K294">
        <f t="shared" si="31"/>
        <v>-0.46093510462613024</v>
      </c>
      <c r="M294">
        <f t="shared" si="32"/>
        <v>-0.46093510462613024</v>
      </c>
      <c r="N294" s="13">
        <f t="shared" si="33"/>
        <v>9.9005339831741996E-6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5.0474824794884601</v>
      </c>
      <c r="H295" s="10">
        <f t="shared" si="34"/>
        <v>-0.45233821420586812</v>
      </c>
      <c r="I295">
        <f t="shared" si="30"/>
        <v>-5.4280585704704176</v>
      </c>
      <c r="K295">
        <f t="shared" si="31"/>
        <v>-0.45568966243540543</v>
      </c>
      <c r="M295">
        <f t="shared" si="32"/>
        <v>-0.45568966243540543</v>
      </c>
      <c r="N295" s="13">
        <f t="shared" si="33"/>
        <v>1.1232205235268788E-5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5.0584862654547038</v>
      </c>
      <c r="H296" s="10">
        <f t="shared" si="34"/>
        <v>-0.44694790299202802</v>
      </c>
      <c r="I296">
        <f t="shared" si="30"/>
        <v>-5.3633748359043363</v>
      </c>
      <c r="K296">
        <f t="shared" si="31"/>
        <v>-0.45050354442693658</v>
      </c>
      <c r="M296">
        <f t="shared" si="32"/>
        <v>-0.45050354442693658</v>
      </c>
      <c r="N296" s="13">
        <f t="shared" si="33"/>
        <v>1.2642586013638547E-5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5.0694900514209467</v>
      </c>
      <c r="H297" s="10">
        <f t="shared" si="34"/>
        <v>-0.44161705107959881</v>
      </c>
      <c r="I297">
        <f t="shared" si="30"/>
        <v>-5.2994046129551862</v>
      </c>
      <c r="K297">
        <f t="shared" si="31"/>
        <v>-0.44537609361019037</v>
      </c>
      <c r="M297">
        <f t="shared" si="32"/>
        <v>-0.44537609361019037</v>
      </c>
      <c r="N297" s="13">
        <f t="shared" si="33"/>
        <v>1.4130400746796206E-5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5.0804938373871957</v>
      </c>
      <c r="H298" s="10">
        <f t="shared" si="34"/>
        <v>-0.43634505573359827</v>
      </c>
      <c r="I298">
        <f t="shared" si="30"/>
        <v>-5.2361406688031789</v>
      </c>
      <c r="K298">
        <f t="shared" si="31"/>
        <v>-0.44030665976753086</v>
      </c>
      <c r="M298">
        <f t="shared" si="32"/>
        <v>-0.44030665976753086</v>
      </c>
      <c r="N298" s="13">
        <f t="shared" si="33"/>
        <v>1.5694306521670942E-5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5.0914976233534333</v>
      </c>
      <c r="H299" s="10">
        <f t="shared" si="34"/>
        <v>-0.43113131993713349</v>
      </c>
      <c r="I299">
        <f t="shared" si="30"/>
        <v>-5.1735758392456024</v>
      </c>
      <c r="K299">
        <f t="shared" si="31"/>
        <v>-0.43529459940244436</v>
      </c>
      <c r="M299">
        <f t="shared" si="32"/>
        <v>-0.43529459940244436</v>
      </c>
      <c r="N299" s="13">
        <f t="shared" si="33"/>
        <v>1.7332895906279122E-5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5.102501409319677</v>
      </c>
      <c r="H300" s="10">
        <f t="shared" si="34"/>
        <v>-0.42597525233856903</v>
      </c>
      <c r="I300">
        <f t="shared" si="30"/>
        <v>-5.1117030280628288</v>
      </c>
      <c r="K300">
        <f t="shared" si="31"/>
        <v>-0.43033927568743097</v>
      </c>
      <c r="M300">
        <f t="shared" si="32"/>
        <v>-0.43033927568743097</v>
      </c>
      <c r="N300" s="13">
        <f t="shared" si="33"/>
        <v>1.904469978941213E-5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5.1135051952859261</v>
      </c>
      <c r="H301" s="10">
        <f t="shared" si="34"/>
        <v>-0.42087626719905574</v>
      </c>
      <c r="I301">
        <f t="shared" si="30"/>
        <v>-5.0505152063886687</v>
      </c>
      <c r="K301">
        <f t="shared" si="31"/>
        <v>-0.42544005841169219</v>
      </c>
      <c r="M301">
        <f t="shared" si="32"/>
        <v>-0.42544005841169219</v>
      </c>
      <c r="N301" s="13">
        <f t="shared" si="33"/>
        <v>2.0828190232537657E-5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5.1245089812521698</v>
      </c>
      <c r="H302" s="10">
        <f t="shared" si="34"/>
        <v>-0.41583378434035395</v>
      </c>
      <c r="I302">
        <f t="shared" si="30"/>
        <v>-4.9900054120842476</v>
      </c>
      <c r="K302">
        <f t="shared" si="31"/>
        <v>-0.42059632392856799</v>
      </c>
      <c r="M302">
        <f t="shared" si="32"/>
        <v>-0.42059632392856799</v>
      </c>
      <c r="N302" s="13">
        <f t="shared" si="33"/>
        <v>2.2681783329305987E-5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5.1355127672184127</v>
      </c>
      <c r="H303" s="10">
        <f t="shared" si="34"/>
        <v>-0.41084722909298316</v>
      </c>
      <c r="I303">
        <f t="shared" si="30"/>
        <v>-4.9301667491157977</v>
      </c>
      <c r="K303">
        <f t="shared" si="31"/>
        <v>-0.41580745510277106</v>
      </c>
      <c r="M303">
        <f t="shared" si="32"/>
        <v>-0.41580745510277106</v>
      </c>
      <c r="N303" s="13">
        <f t="shared" si="33"/>
        <v>2.460384206817644E-5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5.1465165531846511</v>
      </c>
      <c r="H304" s="10">
        <f t="shared" si="34"/>
        <v>-0.40591603224474776</v>
      </c>
      <c r="I304">
        <f t="shared" si="30"/>
        <v>-4.8709923869369733</v>
      </c>
      <c r="K304">
        <f t="shared" si="31"/>
        <v>-0.41107284125748128</v>
      </c>
      <c r="M304">
        <f t="shared" si="32"/>
        <v>-0.41107284125748128</v>
      </c>
      <c r="N304" s="13">
        <f t="shared" si="33"/>
        <v>2.6592679193809669E-5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5.1575203391509001</v>
      </c>
      <c r="H305" s="10">
        <f t="shared" si="34"/>
        <v>-0.40103962998959319</v>
      </c>
      <c r="I305">
        <f t="shared" si="30"/>
        <v>-4.8124755598751179</v>
      </c>
      <c r="K305">
        <f t="shared" si="31"/>
        <v>-0.4063918781212793</v>
      </c>
      <c r="M305">
        <f t="shared" si="32"/>
        <v>-0.4063918781212793</v>
      </c>
      <c r="N305" s="13">
        <f t="shared" si="33"/>
        <v>2.8646560063137458E-5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5.168524125117143</v>
      </c>
      <c r="H306" s="10">
        <f t="shared" si="34"/>
        <v>-0.39621746387687617</v>
      </c>
      <c r="I306">
        <f t="shared" si="30"/>
        <v>-4.7546095665225145</v>
      </c>
      <c r="K306">
        <f t="shared" si="31"/>
        <v>-0.40176396777500833</v>
      </c>
      <c r="M306">
        <f t="shared" si="32"/>
        <v>-0.40176396777500833</v>
      </c>
      <c r="N306" s="13">
        <f t="shared" si="33"/>
        <v>3.0763705491995251E-5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5.1795279110833858</v>
      </c>
      <c r="H307" s="10">
        <f t="shared" si="34"/>
        <v>-0.39144898076096329</v>
      </c>
      <c r="I307">
        <f t="shared" si="30"/>
        <v>-4.6973877691315593</v>
      </c>
      <c r="K307">
        <f t="shared" si="31"/>
        <v>-0.39718851859850424</v>
      </c>
      <c r="M307">
        <f t="shared" si="32"/>
        <v>-0.39718851859850424</v>
      </c>
      <c r="N307" s="13">
        <f t="shared" si="33"/>
        <v>3.2942294588564159E-5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5.1905316970496242</v>
      </c>
      <c r="H308" s="10">
        <f t="shared" si="34"/>
        <v>-0.38673363275126205</v>
      </c>
      <c r="I308">
        <f t="shared" si="30"/>
        <v>-4.6408035930151446</v>
      </c>
      <c r="K308">
        <f t="shared" si="31"/>
        <v>-0.39266494521730427</v>
      </c>
      <c r="M308">
        <f t="shared" si="32"/>
        <v>-0.39266494521730427</v>
      </c>
      <c r="N308" s="13">
        <f t="shared" si="33"/>
        <v>3.518046756982792E-5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5.2015354830158724</v>
      </c>
      <c r="H309" s="10">
        <f t="shared" si="34"/>
        <v>-0.38207087716261978</v>
      </c>
      <c r="I309">
        <f t="shared" si="30"/>
        <v>-4.5848505259514374</v>
      </c>
      <c r="K309">
        <f t="shared" si="31"/>
        <v>-0.38819266844929778</v>
      </c>
      <c r="M309">
        <f t="shared" si="32"/>
        <v>-0.38819266844929778</v>
      </c>
      <c r="N309" s="13">
        <f t="shared" si="33"/>
        <v>3.7476328557646711E-5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5.2125392689821171</v>
      </c>
      <c r="H310" s="10">
        <f t="shared" si="34"/>
        <v>-0.3774601764661632</v>
      </c>
      <c r="I310">
        <f t="shared" si="30"/>
        <v>-4.5295221175939586</v>
      </c>
      <c r="K310">
        <f t="shared" si="31"/>
        <v>-0.38377111525138968</v>
      </c>
      <c r="M310">
        <f t="shared" si="32"/>
        <v>-0.38377111525138968</v>
      </c>
      <c r="N310" s="13">
        <f t="shared" si="33"/>
        <v>3.9827948350875921E-5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5.2235430549483599</v>
      </c>
      <c r="H311" s="10">
        <f t="shared" si="34"/>
        <v>-0.37290099824050693</v>
      </c>
      <c r="I311">
        <f t="shared" si="30"/>
        <v>-4.4748119788860832</v>
      </c>
      <c r="K311">
        <f t="shared" si="31"/>
        <v>-0.37939971866613975</v>
      </c>
      <c r="M311">
        <f t="shared" si="32"/>
        <v>-0.37939971866613975</v>
      </c>
      <c r="N311" s="13">
        <f t="shared" si="33"/>
        <v>4.223336717053722E-5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5.2345468409145974</v>
      </c>
      <c r="H312" s="10">
        <f t="shared" si="34"/>
        <v>-0.3683928151234121</v>
      </c>
      <c r="I312">
        <f t="shared" si="30"/>
        <v>-4.420713781480945</v>
      </c>
      <c r="K312">
        <f t="shared" si="31"/>
        <v>-0.37507791776845473</v>
      </c>
      <c r="M312">
        <f t="shared" si="32"/>
        <v>-0.37507791776845473</v>
      </c>
      <c r="N312" s="13">
        <f t="shared" si="33"/>
        <v>4.4690597374755952E-5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5.2455506268808465</v>
      </c>
      <c r="H313" s="10">
        <f t="shared" si="34"/>
        <v>-0.36393510476384366</v>
      </c>
      <c r="I313">
        <f t="shared" si="30"/>
        <v>-4.3672212571661237</v>
      </c>
      <c r="K313">
        <f t="shared" si="31"/>
        <v>-0.37080515761231103</v>
      </c>
      <c r="M313">
        <f t="shared" si="32"/>
        <v>-0.37080515761231103</v>
      </c>
      <c r="N313" s="13">
        <f t="shared" si="33"/>
        <v>4.7197626140734587E-5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5.2565544128470911</v>
      </c>
      <c r="H314" s="10">
        <f t="shared" si="34"/>
        <v>-0.3595273497744863</v>
      </c>
      <c r="I314">
        <f t="shared" si="30"/>
        <v>-4.3143281972938361</v>
      </c>
      <c r="K314">
        <f t="shared" si="31"/>
        <v>-0.36658088917757459</v>
      </c>
      <c r="M314">
        <f t="shared" si="32"/>
        <v>-0.36658088917757459</v>
      </c>
      <c r="N314" s="13">
        <f t="shared" si="33"/>
        <v>4.9752418110919003E-5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5.2675581988133331</v>
      </c>
      <c r="H315" s="10">
        <f t="shared" si="34"/>
        <v>-0.3551690376846493</v>
      </c>
      <c r="I315">
        <f t="shared" si="30"/>
        <v>-4.2620284522157919</v>
      </c>
      <c r="K315">
        <f t="shared" si="31"/>
        <v>-0.36240456931686504</v>
      </c>
      <c r="M315">
        <f t="shared" si="32"/>
        <v>-0.36240456931686504</v>
      </c>
      <c r="N315" s="13">
        <f t="shared" si="33"/>
        <v>5.2352918000794592E-5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5.2785619847795715</v>
      </c>
      <c r="H316" s="10">
        <f t="shared" si="34"/>
        <v>-0.35085966089363757</v>
      </c>
      <c r="I316">
        <f t="shared" si="30"/>
        <v>-4.2103159307236506</v>
      </c>
      <c r="K316">
        <f t="shared" si="31"/>
        <v>-0.35827566070255024</v>
      </c>
      <c r="M316">
        <f t="shared" si="32"/>
        <v>-0.35827566070255024</v>
      </c>
      <c r="N316" s="13">
        <f t="shared" si="33"/>
        <v>5.4997053165792693E-5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5.2895657707458206</v>
      </c>
      <c r="H317" s="10">
        <f t="shared" si="34"/>
        <v>-0.34659871662453523</v>
      </c>
      <c r="I317">
        <f t="shared" si="30"/>
        <v>-4.1591845994944228</v>
      </c>
      <c r="K317">
        <f t="shared" si="31"/>
        <v>-0.35419363177384067</v>
      </c>
      <c r="M317">
        <f t="shared" si="32"/>
        <v>-0.35419363177384067</v>
      </c>
      <c r="N317" s="13">
        <f t="shared" si="33"/>
        <v>5.7682736125149227E-5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5.3005695567120634</v>
      </c>
      <c r="H318" s="10">
        <f t="shared" si="34"/>
        <v>-0.34238570687845821</v>
      </c>
      <c r="I318">
        <f t="shared" si="30"/>
        <v>-4.1086284825414987</v>
      </c>
      <c r="K318">
        <f t="shared" si="31"/>
        <v>-0.35015795668404537</v>
      </c>
      <c r="M318">
        <f t="shared" si="32"/>
        <v>-0.35015795668404537</v>
      </c>
      <c r="N318" s="13">
        <f t="shared" si="33"/>
        <v>6.040786704044967E-5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5.3115733426783072</v>
      </c>
      <c r="H319" s="10">
        <f t="shared" si="34"/>
        <v>-0.33822013838920684</v>
      </c>
      <c r="I319">
        <f t="shared" si="30"/>
        <v>-4.0586416606704816</v>
      </c>
      <c r="K319">
        <f t="shared" si="31"/>
        <v>-0.34616811524793412</v>
      </c>
      <c r="M319">
        <f t="shared" si="32"/>
        <v>-0.34616811524793412</v>
      </c>
      <c r="N319" s="13">
        <f t="shared" si="33"/>
        <v>6.3170336146864352E-5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5.3225771286445447</v>
      </c>
      <c r="H320" s="10">
        <f t="shared" si="34"/>
        <v>-0.33410152257839087</v>
      </c>
      <c r="I320">
        <f t="shared" si="30"/>
        <v>-4.0092182709406909</v>
      </c>
      <c r="K320">
        <f t="shared" si="31"/>
        <v>-0.3422235928892966</v>
      </c>
      <c r="M320">
        <f t="shared" si="32"/>
        <v>-0.3422235928892966</v>
      </c>
      <c r="N320" s="13">
        <f t="shared" si="33"/>
        <v>6.5968026135296255E-5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5.3335809146107938</v>
      </c>
      <c r="H321" s="10">
        <f t="shared" si="34"/>
        <v>-0.33002937551097156</v>
      </c>
      <c r="I321">
        <f t="shared" si="30"/>
        <v>-3.9603525061316587</v>
      </c>
      <c r="K321">
        <f t="shared" si="31"/>
        <v>-0.33832388058864932</v>
      </c>
      <c r="M321">
        <f t="shared" si="32"/>
        <v>-0.33832388058864932</v>
      </c>
      <c r="N321" s="13">
        <f t="shared" si="33"/>
        <v>6.8798814483622149E-5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5.3445847005770375</v>
      </c>
      <c r="H322" s="10">
        <f t="shared" si="34"/>
        <v>-0.32600321785127839</v>
      </c>
      <c r="I322">
        <f t="shared" si="30"/>
        <v>-3.9120386142153407</v>
      </c>
      <c r="K322">
        <f t="shared" si="31"/>
        <v>-0.33446847483116399</v>
      </c>
      <c r="M322">
        <f t="shared" si="32"/>
        <v>-0.33446847483116399</v>
      </c>
      <c r="N322" s="13">
        <f t="shared" si="33"/>
        <v>7.1660575735501769E-5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5.3555884865432812</v>
      </c>
      <c r="H323" s="10">
        <f t="shared" si="34"/>
        <v>-0.32202257481942576</v>
      </c>
      <c r="I323">
        <f t="shared" si="30"/>
        <v>-3.8642708978331091</v>
      </c>
      <c r="K323">
        <f t="shared" si="31"/>
        <v>-0.33065687755475354</v>
      </c>
      <c r="M323">
        <f t="shared" si="32"/>
        <v>-0.33065687755475354</v>
      </c>
      <c r="N323" s="13">
        <f t="shared" si="33"/>
        <v>7.4551183725288806E-5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5.3665922725095188</v>
      </c>
      <c r="H324" s="10">
        <f t="shared" si="34"/>
        <v>-0.31808697614820269</v>
      </c>
      <c r="I324">
        <f t="shared" si="30"/>
        <v>-3.8170437137784323</v>
      </c>
      <c r="K324">
        <f t="shared" si="31"/>
        <v>-0.32688859609840104</v>
      </c>
      <c r="M324">
        <f t="shared" si="32"/>
        <v>-0.32688859609840104</v>
      </c>
      <c r="N324" s="13">
        <f t="shared" si="33"/>
        <v>7.746851374772955E-5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5.3775960584757678</v>
      </c>
      <c r="H325" s="10">
        <f t="shared" si="34"/>
        <v>-0.31419595604037948</v>
      </c>
      <c r="I325">
        <f t="shared" si="30"/>
        <v>-3.7703514724845535</v>
      </c>
      <c r="K325">
        <f t="shared" si="31"/>
        <v>-0.32316314315068673</v>
      </c>
      <c r="M325">
        <f t="shared" si="32"/>
        <v>-0.32316314315068673</v>
      </c>
      <c r="N325" s="13">
        <f t="shared" si="33"/>
        <v>8.0410444671260504E-5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5.3885998444420116</v>
      </c>
      <c r="H326" s="10">
        <f t="shared" si="34"/>
        <v>-0.31034905312648386</v>
      </c>
      <c r="I326">
        <f t="shared" si="30"/>
        <v>-3.7241886375178064</v>
      </c>
      <c r="K326">
        <f t="shared" si="31"/>
        <v>-0.31948003669857677</v>
      </c>
      <c r="M326">
        <f t="shared" si="32"/>
        <v>-0.31948003669857677</v>
      </c>
      <c r="N326" s="13">
        <f t="shared" si="33"/>
        <v>8.3374860993830599E-5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5.3996036304082553</v>
      </c>
      <c r="H327" s="10">
        <f t="shared" si="34"/>
        <v>-0.30654581042297607</v>
      </c>
      <c r="I327">
        <f t="shared" si="30"/>
        <v>-3.6785497250757127</v>
      </c>
      <c r="K327">
        <f t="shared" si="31"/>
        <v>-0.31583879997641479</v>
      </c>
      <c r="M327">
        <f t="shared" si="32"/>
        <v>-0.31583879997641479</v>
      </c>
      <c r="N327" s="13">
        <f t="shared" si="33"/>
        <v>8.6359654840321051E-5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5.4106074163744973</v>
      </c>
      <c r="H328" s="10">
        <f t="shared" si="34"/>
        <v>-0.30278577529088624</v>
      </c>
      <c r="I328">
        <f t="shared" si="30"/>
        <v>-3.6334293034906349</v>
      </c>
      <c r="K328">
        <f t="shared" si="31"/>
        <v>-0.31223896141519109</v>
      </c>
      <c r="M328">
        <f t="shared" si="32"/>
        <v>-0.31223896141519109</v>
      </c>
      <c r="N328" s="13">
        <f t="shared" si="33"/>
        <v>8.9362727900749688E-5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5.4216112023407419</v>
      </c>
      <c r="H329" s="10">
        <f t="shared" si="34"/>
        <v>-0.29906849939487795</v>
      </c>
      <c r="I329">
        <f t="shared" si="30"/>
        <v>-3.5888219927385352</v>
      </c>
      <c r="K329">
        <f t="shared" si="31"/>
        <v>-0.30868005459205961</v>
      </c>
      <c r="M329">
        <f t="shared" si="32"/>
        <v>-0.30868005459205961</v>
      </c>
      <c r="N329" s="13">
        <f t="shared" si="33"/>
        <v>9.2381993308469665E-5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5.4326149883069839</v>
      </c>
      <c r="H330" s="10">
        <f t="shared" si="34"/>
        <v>-0.29539353866274021</v>
      </c>
      <c r="I330">
        <f t="shared" si="30"/>
        <v>-3.5447224639528825</v>
      </c>
      <c r="K330">
        <f t="shared" si="31"/>
        <v>-0.30516161818012627</v>
      </c>
      <c r="M330">
        <f t="shared" si="32"/>
        <v>-0.30516161818012627</v>
      </c>
      <c r="N330" s="13">
        <f t="shared" si="33"/>
        <v>9.5415377457977154E-5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5.4436187742732285</v>
      </c>
      <c r="H331" s="10">
        <f t="shared" si="34"/>
        <v>-0.29176045324531147</v>
      </c>
      <c r="I331">
        <f t="shared" si="30"/>
        <v>-3.5011254389437374</v>
      </c>
      <c r="K331">
        <f t="shared" si="31"/>
        <v>-0.30168319589850401</v>
      </c>
      <c r="M331">
        <f t="shared" si="32"/>
        <v>-0.30168319589850401</v>
      </c>
      <c r="N331" s="13">
        <f t="shared" si="33"/>
        <v>9.8460821761486524E-5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5.4546225602394713</v>
      </c>
      <c r="H332" s="10">
        <f t="shared" si="34"/>
        <v>-0.28816880747682749</v>
      </c>
      <c r="I332">
        <f t="shared" si="30"/>
        <v>-3.4580256897219299</v>
      </c>
      <c r="K332">
        <f t="shared" si="31"/>
        <v>-0.2982443364626598</v>
      </c>
      <c r="M332">
        <f t="shared" si="32"/>
        <v>-0.2982443364626598</v>
      </c>
      <c r="N332" s="13">
        <f t="shared" si="33"/>
        <v>1.0151628434434696E-4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5.4656263462057142</v>
      </c>
      <c r="H333" s="10">
        <f t="shared" si="34"/>
        <v>-0.28461816983569355</v>
      </c>
      <c r="I333">
        <f t="shared" si="30"/>
        <v>-3.4154180380283226</v>
      </c>
      <c r="K333">
        <f t="shared" si="31"/>
        <v>-0.29484459353503795</v>
      </c>
      <c r="M333">
        <f t="shared" si="32"/>
        <v>-0.29484459353503795</v>
      </c>
      <c r="N333" s="13">
        <f t="shared" si="33"/>
        <v>1.0457974167851281E-4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5.4766301321719579</v>
      </c>
      <c r="H334" s="10">
        <f t="shared" si="34"/>
        <v>-0.28110811290567606</v>
      </c>
      <c r="I334">
        <f t="shared" si="30"/>
        <v>-3.3732973548681127</v>
      </c>
      <c r="K334">
        <f t="shared" si="31"/>
        <v>-0.29148352567598879</v>
      </c>
      <c r="M334">
        <f t="shared" si="32"/>
        <v>-0.29148352567598879</v>
      </c>
      <c r="N334" s="13">
        <f t="shared" si="33"/>
        <v>1.076491901543685E-4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5.4876339181382017</v>
      </c>
      <c r="H335" s="10">
        <f t="shared" si="34"/>
        <v>-0.27763821333751004</v>
      </c>
      <c r="I335">
        <f t="shared" si="30"/>
        <v>-3.3316585600501205</v>
      </c>
      <c r="K335">
        <f t="shared" si="31"/>
        <v>-0.28816069629498997</v>
      </c>
      <c r="M335">
        <f t="shared" si="32"/>
        <v>-0.28816069629498997</v>
      </c>
      <c r="N335" s="13">
        <f t="shared" si="33"/>
        <v>1.1072264759045555E-4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5.4986377041044454</v>
      </c>
      <c r="H336" s="10">
        <f t="shared" si="34"/>
        <v>-0.27420805181092173</v>
      </c>
      <c r="I336">
        <f t="shared" si="30"/>
        <v>-3.2904966217310605</v>
      </c>
      <c r="K336">
        <f t="shared" si="31"/>
        <v>-0.28487567360217797</v>
      </c>
      <c r="M336">
        <f t="shared" si="32"/>
        <v>-0.28487567360217797</v>
      </c>
      <c r="N336" s="13">
        <f t="shared" si="33"/>
        <v>1.1379815468128506E-4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5.5096414900706883</v>
      </c>
      <c r="H337" s="10">
        <f t="shared" si="34"/>
        <v>-0.27081721299705808</v>
      </c>
      <c r="I337">
        <f t="shared" si="30"/>
        <v>-3.2498065559646969</v>
      </c>
      <c r="K337">
        <f t="shared" si="31"/>
        <v>-0.28162803056018748</v>
      </c>
      <c r="M337">
        <f t="shared" si="32"/>
        <v>-0.28162803056018748</v>
      </c>
      <c r="N337" s="13">
        <f t="shared" si="33"/>
        <v>1.168737763832672E-4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5.520645276036932</v>
      </c>
      <c r="H338" s="10">
        <f t="shared" si="34"/>
        <v>-0.2674652855213257</v>
      </c>
      <c r="I338">
        <f t="shared" si="30"/>
        <v>-3.2095834262559082</v>
      </c>
      <c r="K338">
        <f t="shared" si="31"/>
        <v>-0.27841734483630953</v>
      </c>
      <c r="M338">
        <f t="shared" si="32"/>
        <v>-0.27841734483630953</v>
      </c>
      <c r="N338" s="13">
        <f t="shared" si="33"/>
        <v>1.199476032389241E-4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29"/>
        <v>5.5316490620031757</v>
      </c>
      <c r="H339" s="10">
        <f t="shared" si="34"/>
        <v>-0.2641518619266281</v>
      </c>
      <c r="I339">
        <f t="shared" si="30"/>
        <v>-3.1698223431195371</v>
      </c>
      <c r="K339">
        <f t="shared" si="31"/>
        <v>-0.27524319875496817</v>
      </c>
      <c r="M339">
        <f t="shared" si="32"/>
        <v>-0.27524319875496817</v>
      </c>
      <c r="N339" s="13">
        <f t="shared" si="33"/>
        <v>1.2301775263969276E-4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6">$E$11*(D340/$E$12+1)</f>
        <v>5.5426528479694186</v>
      </c>
      <c r="H340" s="10">
        <f t="shared" si="34"/>
        <v>-0.2608765386370045</v>
      </c>
      <c r="I340">
        <f t="shared" ref="I340:I403" si="37">H340*$E$6</f>
        <v>-3.1305184636440542</v>
      </c>
      <c r="K340">
        <f t="shared" ref="K340:K403" si="38">$L$9*$L$4*EXP(-$L$6*(G340/$L$10-1))+6*$L$4*EXP(-$L$6*(SQRT(2)*G340/$L$10-1))-SQRT($L$9*$L$5^2*EXP(-2*$L$7*(G340/$L$10-1))+6*$L$5^2*EXP(-2*$L$7*(SQRT(2)*G340/$L$10-1)))</f>
        <v>-0.27210517925052186</v>
      </c>
      <c r="M340">
        <f t="shared" ref="M340:M403" si="39">$L$9*$O$6*EXP(-$O$4*(G340/$L$10-1))+6*$O$6*EXP(-$O$4*(SQRT(2)*G340/$L$10-1))-SQRT($L$9*$O$7^2*EXP(-2*$O$5*(G340/$L$10-1))+6*$O$7^2*EXP(-2*$O$5*(SQRT(2)*G340/$L$10-1)))</f>
        <v>-0.27210517925052186</v>
      </c>
      <c r="N340" s="13">
        <f t="shared" ref="N340:N403" si="40">(M340-H340)^2*O340</f>
        <v>1.2608237002753153E-4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5.5536566339356623</v>
      </c>
      <c r="H341" s="10">
        <f t="shared" ref="H341:H404" si="41">-(-$B$4)*(1+D341+$E$5*D341^3)*EXP(-D341)</f>
        <v>-0.25763891592166044</v>
      </c>
      <c r="I341">
        <f t="shared" si="37"/>
        <v>-3.0916669910599253</v>
      </c>
      <c r="K341">
        <f t="shared" si="38"/>
        <v>-0.26900287782039362</v>
      </c>
      <c r="M341">
        <f t="shared" si="39"/>
        <v>-0.26900287782039362</v>
      </c>
      <c r="N341" s="13">
        <f t="shared" si="40"/>
        <v>1.2913963003585935E-4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5.5646604199019061</v>
      </c>
      <c r="H342" s="10">
        <f t="shared" si="41"/>
        <v>-0.25443859785939055</v>
      </c>
      <c r="I342">
        <f t="shared" si="37"/>
        <v>-3.0532631743126863</v>
      </c>
      <c r="K342">
        <f t="shared" si="38"/>
        <v>-0.26593589047853222</v>
      </c>
      <c r="M342">
        <f t="shared" si="39"/>
        <v>-0.26593589047853222</v>
      </c>
      <c r="N342" s="13">
        <f t="shared" si="40"/>
        <v>1.3218773757016963E-4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5.575664205868148</v>
      </c>
      <c r="H343" s="10">
        <f t="shared" si="41"/>
        <v>-0.2512751923033848</v>
      </c>
      <c r="I343">
        <f t="shared" si="37"/>
        <v>-3.0153023076406176</v>
      </c>
      <c r="K343">
        <f t="shared" si="38"/>
        <v>-0.2629038177092094</v>
      </c>
      <c r="M343">
        <f t="shared" si="39"/>
        <v>-0.2629038177092094</v>
      </c>
      <c r="N343" s="13">
        <f t="shared" si="40"/>
        <v>1.3522492882898934E-4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5.5866679918343927</v>
      </c>
      <c r="H344" s="10">
        <f t="shared" si="41"/>
        <v>-0.24814831084641933</v>
      </c>
      <c r="I344">
        <f t="shared" si="37"/>
        <v>-2.9777797301570321</v>
      </c>
      <c r="K344">
        <f t="shared" si="38"/>
        <v>-0.25990626442115317</v>
      </c>
      <c r="M344">
        <f t="shared" si="39"/>
        <v>-0.25990626442115317</v>
      </c>
      <c r="N344" s="13">
        <f t="shared" si="40"/>
        <v>1.3824947226559608E-4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5.5976717778006346</v>
      </c>
      <c r="H345" s="10">
        <f t="shared" si="41"/>
        <v>-0.24505756878642221</v>
      </c>
      <c r="I345">
        <f t="shared" si="37"/>
        <v>-2.9406908254370663</v>
      </c>
      <c r="K345">
        <f t="shared" si="38"/>
        <v>-0.25694283990202643</v>
      </c>
      <c r="M345">
        <f t="shared" si="39"/>
        <v>-0.25694283990202643</v>
      </c>
      <c r="N345" s="13">
        <f t="shared" si="40"/>
        <v>1.4125966949141605E-4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5.6086755637668793</v>
      </c>
      <c r="H346" s="10">
        <f t="shared" si="41"/>
        <v>-0.24200258509241379</v>
      </c>
      <c r="I346">
        <f t="shared" si="37"/>
        <v>-2.9040310211089655</v>
      </c>
      <c r="K346">
        <f t="shared" si="38"/>
        <v>-0.25401315777324068</v>
      </c>
      <c r="M346">
        <f t="shared" si="39"/>
        <v>-0.25401315777324068</v>
      </c>
      <c r="N346" s="13">
        <f t="shared" si="40"/>
        <v>1.4425385612142527E-4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5.6196793497331221</v>
      </c>
      <c r="H347" s="10">
        <f t="shared" si="41"/>
        <v>-0.23898298237081481</v>
      </c>
      <c r="I347">
        <f t="shared" si="37"/>
        <v>-2.8677957884497776</v>
      </c>
      <c r="K347">
        <f t="shared" si="38"/>
        <v>-0.25111683594512491</v>
      </c>
      <c r="M347">
        <f t="shared" si="39"/>
        <v>-0.25111683594512491</v>
      </c>
      <c r="N347" s="13">
        <f t="shared" si="40"/>
        <v>1.4723040256279797E-4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5.6306831356993658</v>
      </c>
      <c r="H348" s="10">
        <f t="shared" si="41"/>
        <v>-0.23599838683211977</v>
      </c>
      <c r="I348">
        <f t="shared" si="37"/>
        <v>-2.831980641985437</v>
      </c>
      <c r="K348">
        <f t="shared" si="38"/>
        <v>-0.2482534965724324</v>
      </c>
      <c r="M348">
        <f t="shared" si="39"/>
        <v>-0.2482534965724324</v>
      </c>
      <c r="N348" s="13">
        <f t="shared" si="40"/>
        <v>1.5018771474710553E-4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5.6416869216656087</v>
      </c>
      <c r="H349" s="10">
        <f t="shared" si="41"/>
        <v>-0.23304842825792857</v>
      </c>
      <c r="I349">
        <f t="shared" si="37"/>
        <v>-2.7965811390951427</v>
      </c>
      <c r="K349">
        <f t="shared" si="38"/>
        <v>-0.24542276601020382</v>
      </c>
      <c r="M349">
        <f t="shared" si="39"/>
        <v>-0.24542276601020382</v>
      </c>
      <c r="N349" s="13">
        <f t="shared" si="40"/>
        <v>1.5312423480738462E-4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5.6526907076318524</v>
      </c>
      <c r="H350" s="10">
        <f t="shared" si="41"/>
        <v>-0.23013273996833541</v>
      </c>
      <c r="I350">
        <f t="shared" si="37"/>
        <v>-2.7615928796200251</v>
      </c>
      <c r="K350">
        <f t="shared" si="38"/>
        <v>-0.24262427476997719</v>
      </c>
      <c r="M350">
        <f t="shared" si="39"/>
        <v>-0.24262427476997719</v>
      </c>
      <c r="N350" s="13">
        <f t="shared" si="40"/>
        <v>1.5603844170062773E-4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5.6636944935980962</v>
      </c>
      <c r="H351" s="10">
        <f t="shared" si="41"/>
        <v>-0.22725095878966634</v>
      </c>
      <c r="I351">
        <f t="shared" si="37"/>
        <v>-2.7270115054759962</v>
      </c>
      <c r="K351">
        <f t="shared" si="38"/>
        <v>-0.23985765747635016</v>
      </c>
      <c r="M351">
        <f t="shared" si="39"/>
        <v>-0.23985765747635016</v>
      </c>
      <c r="N351" s="13">
        <f t="shared" si="40"/>
        <v>1.5892885177683555E-4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5.674698279564339</v>
      </c>
      <c r="H352" s="10">
        <f t="shared" si="41"/>
        <v>-0.2244027250225655</v>
      </c>
      <c r="I352">
        <f t="shared" si="37"/>
        <v>-2.6928327002707859</v>
      </c>
      <c r="K352">
        <f t="shared" si="38"/>
        <v>-0.23712255282389599</v>
      </c>
      <c r="M352">
        <f t="shared" si="39"/>
        <v>-0.23712255282389599</v>
      </c>
      <c r="N352" s="13">
        <f t="shared" si="40"/>
        <v>1.6179401929550008E-4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5.6857020655305828</v>
      </c>
      <c r="H353" s="10">
        <f t="shared" si="41"/>
        <v>-0.22158768241042051</v>
      </c>
      <c r="I353">
        <f t="shared" si="37"/>
        <v>-2.6590521889250462</v>
      </c>
      <c r="K353">
        <f t="shared" si="38"/>
        <v>-0.23441860353443361</v>
      </c>
      <c r="M353">
        <f t="shared" si="39"/>
        <v>-0.23441860353443361</v>
      </c>
      <c r="N353" s="13">
        <f t="shared" si="40"/>
        <v>1.6463253689064561E-4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5.6967058514968265</v>
      </c>
      <c r="H354" s="10">
        <f t="shared" si="41"/>
        <v>-0.21880547810812787</v>
      </c>
      <c r="I354">
        <f t="shared" si="37"/>
        <v>-2.6256657372975343</v>
      </c>
      <c r="K354">
        <f t="shared" si="38"/>
        <v>-0.23174545631465118</v>
      </c>
      <c r="M354">
        <f t="shared" si="39"/>
        <v>-0.23174545631465118</v>
      </c>
      <c r="N354" s="13">
        <f t="shared" si="40"/>
        <v>1.674430359852984E-4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5.7077096374630694</v>
      </c>
      <c r="H355" s="10">
        <f t="shared" si="41"/>
        <v>-0.21605576265118875</v>
      </c>
      <c r="I355">
        <f t="shared" si="37"/>
        <v>-2.592669151814265</v>
      </c>
      <c r="K355">
        <f t="shared" si="38"/>
        <v>-0.22910276181408665</v>
      </c>
      <c r="M355">
        <f t="shared" si="39"/>
        <v>-0.22910276181408665</v>
      </c>
      <c r="N355" s="13">
        <f t="shared" si="40"/>
        <v>1.7022418715665832E-4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5.7187134234293131</v>
      </c>
      <c r="H356" s="10">
        <f t="shared" si="41"/>
        <v>-0.2133381899251352</v>
      </c>
      <c r="I356">
        <f t="shared" si="37"/>
        <v>-2.5600582791016224</v>
      </c>
      <c r="K356">
        <f t="shared" si="38"/>
        <v>-0.22649017458346241</v>
      </c>
      <c r="M356">
        <f t="shared" si="39"/>
        <v>-0.22649017458346241</v>
      </c>
      <c r="N356" s="13">
        <f t="shared" si="40"/>
        <v>1.7297470045287414E-4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5.7297172093955568</v>
      </c>
      <c r="H357" s="10">
        <f t="shared" si="41"/>
        <v>-0.21065241713527821</v>
      </c>
      <c r="I357">
        <f t="shared" si="37"/>
        <v>-2.5278290056233388</v>
      </c>
      <c r="K357">
        <f t="shared" si="38"/>
        <v>-0.22390735303337678</v>
      </c>
      <c r="M357">
        <f t="shared" si="39"/>
        <v>-0.22390735303337678</v>
      </c>
      <c r="N357" s="13">
        <f t="shared" si="40"/>
        <v>1.7569332566270195E-4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5.7407209953617988</v>
      </c>
      <c r="H358" s="10">
        <f t="shared" si="41"/>
        <v>-0.20799810477677655</v>
      </c>
      <c r="I358">
        <f t="shared" si="37"/>
        <v>-2.4959772573213188</v>
      </c>
      <c r="K358">
        <f t="shared" si="38"/>
        <v>-0.2213539593933522</v>
      </c>
      <c r="M358">
        <f t="shared" si="39"/>
        <v>-0.2213539593933522</v>
      </c>
      <c r="N358" s="13">
        <f t="shared" si="40"/>
        <v>1.7837885253910515E-4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5.7517247813280434</v>
      </c>
      <c r="H359" s="10">
        <f t="shared" si="41"/>
        <v>-0.20537491660502047</v>
      </c>
      <c r="I359">
        <f t="shared" si="37"/>
        <v>-2.4644989992602455</v>
      </c>
      <c r="K359">
        <f t="shared" si="38"/>
        <v>-0.2188296596712363</v>
      </c>
      <c r="M359">
        <f t="shared" si="39"/>
        <v>-0.2188296596712363</v>
      </c>
      <c r="N359" s="13">
        <f t="shared" si="40"/>
        <v>1.8103011097788294E-4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5.7627285672942863</v>
      </c>
      <c r="H360" s="10">
        <f t="shared" si="41"/>
        <v>-0.20278251960632437</v>
      </c>
      <c r="I360">
        <f t="shared" si="37"/>
        <v>-2.4333902352758923</v>
      </c>
      <c r="K360">
        <f t="shared" si="38"/>
        <v>-0.21633412361296536</v>
      </c>
      <c r="M360">
        <f t="shared" si="39"/>
        <v>-0.21633412361296536</v>
      </c>
      <c r="N360" s="13">
        <f t="shared" si="40"/>
        <v>1.836459711528081E-4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5.77373235326053</v>
      </c>
      <c r="H361" s="10">
        <f t="shared" si="41"/>
        <v>-0.20022058396892817</v>
      </c>
      <c r="I361">
        <f t="shared" si="37"/>
        <v>-2.402647007627138</v>
      </c>
      <c r="K361">
        <f t="shared" si="38"/>
        <v>-0.21386702466267396</v>
      </c>
      <c r="M361">
        <f t="shared" si="39"/>
        <v>-0.21386702466267396</v>
      </c>
      <c r="N361" s="13">
        <f t="shared" si="40"/>
        <v>1.8622534360792116E-4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5.7847361392267729</v>
      </c>
      <c r="H362" s="10">
        <f t="shared" si="41"/>
        <v>-0.19768878305429741</v>
      </c>
      <c r="I362">
        <f t="shared" si="37"/>
        <v>-2.372265396651569</v>
      </c>
      <c r="K362">
        <f t="shared" si="38"/>
        <v>-0.21142803992316994</v>
      </c>
      <c r="M362">
        <f t="shared" si="39"/>
        <v>-0.21142803992316994</v>
      </c>
      <c r="N362" s="13">
        <f t="shared" si="40"/>
        <v>1.8876717930886114E-4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5.7957399251930166</v>
      </c>
      <c r="H363" s="10">
        <f t="shared" si="41"/>
        <v>-0.19518679336872397</v>
      </c>
      <c r="I363">
        <f t="shared" si="37"/>
        <v>-2.3422415204246878</v>
      </c>
      <c r="K363">
        <f t="shared" si="38"/>
        <v>-0.20901685011675489</v>
      </c>
      <c r="M363">
        <f t="shared" si="39"/>
        <v>-0.20901685011675489</v>
      </c>
      <c r="N363" s="13">
        <f t="shared" si="40"/>
        <v>1.9127046965375564E-4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5.8067437111592595</v>
      </c>
      <c r="H364" s="10">
        <f t="shared" si="41"/>
        <v>-0.19271429453521702</v>
      </c>
      <c r="I364">
        <f t="shared" si="37"/>
        <v>-2.3125715344226041</v>
      </c>
      <c r="K364">
        <f t="shared" si="38"/>
        <v>-0.20663313954640494</v>
      </c>
      <c r="M364">
        <f t="shared" si="39"/>
        <v>-0.20663313954640494</v>
      </c>
      <c r="N364" s="13">
        <f t="shared" si="40"/>
        <v>1.9373424644547098E-4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5.8177474971255032</v>
      </c>
      <c r="H365" s="10">
        <f t="shared" si="41"/>
        <v>-0.19027096926568493</v>
      </c>
      <c r="I365">
        <f t="shared" si="37"/>
        <v>-2.2832516311882189</v>
      </c>
      <c r="K365">
        <f t="shared" si="38"/>
        <v>-0.20427659605730178</v>
      </c>
      <c r="M365">
        <f t="shared" si="39"/>
        <v>-0.20427659605730178</v>
      </c>
      <c r="N365" s="13">
        <f t="shared" si="40"/>
        <v>1.9615758182605565E-4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5.8287512830917469</v>
      </c>
      <c r="H366" s="10">
        <f t="shared" si="41"/>
        <v>-0.18785650333340084</v>
      </c>
      <c r="I366">
        <f t="shared" si="37"/>
        <v>-2.25427804000081</v>
      </c>
      <c r="K366">
        <f t="shared" si="38"/>
        <v>-0.20194691099871609</v>
      </c>
      <c r="M366">
        <f t="shared" si="39"/>
        <v>-0.20194691099871609</v>
      </c>
      <c r="N366" s="13">
        <f t="shared" si="40"/>
        <v>1.9853958817477466E-4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5.8397550690579898</v>
      </c>
      <c r="H367" s="10">
        <f t="shared" si="41"/>
        <v>-0.18547058554574938</v>
      </c>
      <c r="I367">
        <f t="shared" si="37"/>
        <v>-2.2256470265489927</v>
      </c>
      <c r="K367">
        <f t="shared" si="38"/>
        <v>-0.19964377918624304</v>
      </c>
      <c r="M367">
        <f t="shared" si="39"/>
        <v>-0.19964377918624304</v>
      </c>
      <c r="N367" s="13">
        <f t="shared" si="40"/>
        <v>2.0087941797092989E-4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5.8507588550242335</v>
      </c>
      <c r="H368" s="10">
        <f t="shared" si="41"/>
        <v>-0.18311290771724903</v>
      </c>
      <c r="I368">
        <f t="shared" si="37"/>
        <v>-2.1973548926069881</v>
      </c>
      <c r="K368">
        <f t="shared" si="38"/>
        <v>-0.19736689886438721</v>
      </c>
      <c r="M368">
        <f t="shared" si="39"/>
        <v>-0.19736689886438721</v>
      </c>
      <c r="N368" s="13">
        <f t="shared" si="40"/>
        <v>2.0317626362269372E-4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5.8617626409904773</v>
      </c>
      <c r="H369" s="10">
        <f t="shared" si="41"/>
        <v>-0.18078316464284774</v>
      </c>
      <c r="I369">
        <f t="shared" si="37"/>
        <v>-2.169397975714173</v>
      </c>
      <c r="K369">
        <f t="shared" si="38"/>
        <v>-0.19511597166949712</v>
      </c>
      <c r="M369">
        <f t="shared" si="39"/>
        <v>-0.19511597166949712</v>
      </c>
      <c r="N369" s="13">
        <f t="shared" si="40"/>
        <v>2.0542935726316984E-4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5.8727664269567201</v>
      </c>
      <c r="H370" s="10">
        <f t="shared" si="41"/>
        <v>-0.17848105407148607</v>
      </c>
      <c r="I370">
        <f t="shared" si="37"/>
        <v>-2.1417726488578328</v>
      </c>
      <c r="K370">
        <f t="shared" si="38"/>
        <v>-0.19289070259304772</v>
      </c>
      <c r="M370">
        <f t="shared" si="39"/>
        <v>-0.19289070259304772</v>
      </c>
      <c r="N370" s="13">
        <f t="shared" si="40"/>
        <v>2.076379705149439E-4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5.8837702129229639</v>
      </c>
      <c r="H371" s="10">
        <f t="shared" si="41"/>
        <v>-0.17620627667992533</v>
      </c>
      <c r="I371">
        <f t="shared" si="37"/>
        <v>-2.1144753201591042</v>
      </c>
      <c r="K371">
        <f t="shared" si="38"/>
        <v>-0.19069079994526816</v>
      </c>
      <c r="M371">
        <f t="shared" si="39"/>
        <v>-0.19069079994526816</v>
      </c>
      <c r="N371" s="13">
        <f t="shared" si="40"/>
        <v>2.0980141422425772E-4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5.8947739988892076</v>
      </c>
      <c r="H372" s="10">
        <f t="shared" si="41"/>
        <v>-0.17395853604683537</v>
      </c>
      <c r="I372">
        <f t="shared" si="37"/>
        <v>-2.0875024325620242</v>
      </c>
      <c r="K372">
        <f t="shared" si="38"/>
        <v>-0.1885159753191166</v>
      </c>
      <c r="M372">
        <f t="shared" si="39"/>
        <v>-0.1885159753191166</v>
      </c>
      <c r="N372" s="13">
        <f t="shared" si="40"/>
        <v>2.1191903816615589E-4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5.9057777848554496</v>
      </c>
      <c r="H373" s="10">
        <f t="shared" si="41"/>
        <v>-0.17173753862714017</v>
      </c>
      <c r="I373">
        <f t="shared" si="37"/>
        <v>-2.0608504635256821</v>
      </c>
      <c r="K373">
        <f t="shared" si="38"/>
        <v>-0.18636594355459665</v>
      </c>
      <c r="M373">
        <f t="shared" si="39"/>
        <v>-0.18636594355459665</v>
      </c>
      <c r="N373" s="13">
        <f t="shared" si="40"/>
        <v>2.1399023072163315E-4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5.9167815708216942</v>
      </c>
      <c r="H374" s="10">
        <f t="shared" si="41"/>
        <v>-0.1695429937266143</v>
      </c>
      <c r="I374">
        <f t="shared" si="37"/>
        <v>-2.0345159247193716</v>
      </c>
      <c r="K374">
        <f t="shared" si="38"/>
        <v>-0.18424042270341653</v>
      </c>
      <c r="M374">
        <f t="shared" si="39"/>
        <v>-0.18424042270341653</v>
      </c>
      <c r="N374" s="13">
        <f t="shared" si="40"/>
        <v>2.1601441852814597E-4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5.9277853567879371</v>
      </c>
      <c r="H375" s="10">
        <f t="shared" si="41"/>
        <v>-0.16737461347673047</v>
      </c>
      <c r="I375">
        <f t="shared" si="37"/>
        <v>-2.0084953617207657</v>
      </c>
      <c r="K375">
        <f t="shared" si="38"/>
        <v>-0.18213913399399087</v>
      </c>
      <c r="M375">
        <f t="shared" si="39"/>
        <v>-0.18213913399399087</v>
      </c>
      <c r="N375" s="13">
        <f t="shared" si="40"/>
        <v>2.1799106610460343E-4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5.9387891427541817</v>
      </c>
      <c r="H376" s="10">
        <f t="shared" si="41"/>
        <v>-0.16523211280975034</v>
      </c>
      <c r="I376">
        <f t="shared" si="37"/>
        <v>-1.9827853537170039</v>
      </c>
      <c r="K376">
        <f t="shared" si="38"/>
        <v>-0.18006180179677636</v>
      </c>
      <c r="M376">
        <f t="shared" si="39"/>
        <v>-0.18006180179677636</v>
      </c>
      <c r="N376" s="13">
        <f t="shared" si="40"/>
        <v>2.1991967545192094E-4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5.9497929287204236</v>
      </c>
      <c r="H377" s="10">
        <f t="shared" si="41"/>
        <v>-0.16311520943405866</v>
      </c>
      <c r="I377">
        <f t="shared" si="37"/>
        <v>-1.9573825132087039</v>
      </c>
      <c r="K377">
        <f t="shared" si="38"/>
        <v>-0.17800815358995078</v>
      </c>
      <c r="M377">
        <f t="shared" si="39"/>
        <v>-0.17800815358995078</v>
      </c>
      <c r="N377" s="13">
        <f t="shared" si="40"/>
        <v>2.2179978563052137E-4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5.9607967146866683</v>
      </c>
      <c r="H378" s="10">
        <f t="shared" si="41"/>
        <v>-0.16102362380973384</v>
      </c>
      <c r="I378">
        <f t="shared" si="37"/>
        <v>-1.9322834857168061</v>
      </c>
      <c r="K378">
        <f t="shared" si="38"/>
        <v>-0.17597791992542064</v>
      </c>
      <c r="M378">
        <f t="shared" si="39"/>
        <v>-0.17597791992542064</v>
      </c>
      <c r="N378" s="13">
        <f t="shared" si="40"/>
        <v>2.2363097231564529E-4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5.9718005006529102</v>
      </c>
      <c r="H379" s="10">
        <f t="shared" si="41"/>
        <v>-0.15895707912435442</v>
      </c>
      <c r="I379">
        <f t="shared" si="37"/>
        <v>-1.907484949492253</v>
      </c>
      <c r="K379">
        <f t="shared" si="38"/>
        <v>-0.17397083439516944</v>
      </c>
      <c r="M379">
        <f t="shared" si="39"/>
        <v>-0.17397083439516944</v>
      </c>
      <c r="N379" s="13">
        <f t="shared" si="40"/>
        <v>2.2541284733192601E-4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5.9828042866191549</v>
      </c>
      <c r="H380" s="10">
        <f t="shared" si="41"/>
        <v>-0.15691530126903502</v>
      </c>
      <c r="I380">
        <f t="shared" si="37"/>
        <v>-1.8829836152284203</v>
      </c>
      <c r="K380">
        <f t="shared" si="38"/>
        <v>-0.17198663359792987</v>
      </c>
      <c r="M380">
        <f t="shared" si="39"/>
        <v>-0.17198663359792987</v>
      </c>
      <c r="N380" s="13">
        <f t="shared" si="40"/>
        <v>2.2714505816799103E-4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5.9938080725853977</v>
      </c>
      <c r="H381" s="10">
        <f t="shared" si="41"/>
        <v>-0.15489801881469145</v>
      </c>
      <c r="I381">
        <f t="shared" si="37"/>
        <v>-1.8587762257762974</v>
      </c>
      <c r="K381">
        <f t="shared" si="38"/>
        <v>-0.17002505710619331</v>
      </c>
      <c r="M381">
        <f t="shared" si="39"/>
        <v>-0.17002505710619331</v>
      </c>
      <c r="N381" s="13">
        <f t="shared" si="40"/>
        <v>2.2882728747256349E-4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6.0048118585516406</v>
      </c>
      <c r="H382" s="10">
        <f t="shared" si="41"/>
        <v>-0.15290496298852835</v>
      </c>
      <c r="I382">
        <f t="shared" si="37"/>
        <v>-1.8348595558623402</v>
      </c>
      <c r="K382">
        <f t="shared" si="38"/>
        <v>-0.16808584743354041</v>
      </c>
      <c r="M382">
        <f t="shared" si="39"/>
        <v>-0.16808584743354041</v>
      </c>
      <c r="N382" s="13">
        <f t="shared" si="40"/>
        <v>2.3045925253280914E-4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6.0158156445178843</v>
      </c>
      <c r="H383" s="10">
        <f t="shared" si="41"/>
        <v>-0.15093586765074873</v>
      </c>
      <c r="I383">
        <f t="shared" si="37"/>
        <v>-1.8112304118089848</v>
      </c>
      <c r="K383">
        <f t="shared" si="38"/>
        <v>-0.166168750002302</v>
      </c>
      <c r="M383">
        <f t="shared" si="39"/>
        <v>-0.166168750002302</v>
      </c>
      <c r="N383" s="13">
        <f t="shared" si="40"/>
        <v>2.3204070473626284E-4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6.026819430484128</v>
      </c>
      <c r="H384" s="10">
        <f t="shared" si="41"/>
        <v>-0.14899046927148091</v>
      </c>
      <c r="I384">
        <f t="shared" si="37"/>
        <v>-1.7878856312577709</v>
      </c>
      <c r="K384">
        <f t="shared" si="38"/>
        <v>-0.16427351311154165</v>
      </c>
      <c r="M384">
        <f t="shared" si="39"/>
        <v>-0.16427351311154165</v>
      </c>
      <c r="N384" s="13">
        <f t="shared" si="40"/>
        <v>2.335714290172185E-4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6.0378232164503709</v>
      </c>
      <c r="H385" s="10">
        <f t="shared" si="41"/>
        <v>-0.14706850690791928</v>
      </c>
      <c r="I385">
        <f t="shared" si="37"/>
        <v>-1.7648220828950314</v>
      </c>
      <c r="K385">
        <f t="shared" si="38"/>
        <v>-0.16239988790535964</v>
      </c>
      <c r="M385">
        <f t="shared" si="39"/>
        <v>-0.16239988790535964</v>
      </c>
      <c r="N385" s="13">
        <f t="shared" si="40"/>
        <v>2.3505124328867532E-4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6.0488270024166146</v>
      </c>
      <c r="H386" s="10">
        <f t="shared" si="41"/>
        <v>-0.14516972218167723</v>
      </c>
      <c r="I386">
        <f t="shared" si="37"/>
        <v>-1.7420366661801268</v>
      </c>
      <c r="K386">
        <f t="shared" si="38"/>
        <v>-0.16054762834151759</v>
      </c>
      <c r="M386">
        <f t="shared" si="39"/>
        <v>-0.16054762834151759</v>
      </c>
      <c r="N386" s="13">
        <f t="shared" si="40"/>
        <v>2.3647999786085609E-4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6.0598307883828584</v>
      </c>
      <c r="H387" s="10">
        <f t="shared" si="41"/>
        <v>-0.14329385925634691</v>
      </c>
      <c r="I387">
        <f t="shared" si="37"/>
        <v>-1.7195263110761629</v>
      </c>
      <c r="K387">
        <f t="shared" si="38"/>
        <v>-0.15871649116037917</v>
      </c>
      <c r="M387">
        <f t="shared" si="39"/>
        <v>-0.15871649116037917</v>
      </c>
      <c r="N387" s="13">
        <f t="shared" si="40"/>
        <v>2.3785757484727366E-4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6.0708345743491021</v>
      </c>
      <c r="H388" s="10">
        <f t="shared" si="41"/>
        <v>-0.1414406648152656</v>
      </c>
      <c r="I388">
        <f t="shared" si="37"/>
        <v>-1.6972879777831871</v>
      </c>
      <c r="K388">
        <f t="shared" si="38"/>
        <v>-0.15690623585416691</v>
      </c>
      <c r="M388">
        <f t="shared" si="39"/>
        <v>-0.15690623585416691</v>
      </c>
      <c r="N388" s="13">
        <f t="shared" si="40"/>
        <v>2.3918388755930295E-4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6.081838360315345</v>
      </c>
      <c r="H389" s="10">
        <f t="shared" si="41"/>
        <v>-0.13960988803948282</v>
      </c>
      <c r="I389">
        <f t="shared" si="37"/>
        <v>-1.6753186564737939</v>
      </c>
      <c r="K389">
        <f t="shared" si="38"/>
        <v>-0.15511662463653153</v>
      </c>
      <c r="M389">
        <f t="shared" si="39"/>
        <v>-0.15511662463653153</v>
      </c>
      <c r="N389" s="13">
        <f t="shared" si="40"/>
        <v>2.4045887989024978E-4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6.0928421462815878</v>
      </c>
      <c r="H390" s="10">
        <f t="shared" si="41"/>
        <v>-0.13780128058592764</v>
      </c>
      <c r="I390">
        <f t="shared" si="37"/>
        <v>-1.6536153670311315</v>
      </c>
      <c r="K390">
        <f t="shared" si="38"/>
        <v>-0.1533474224124324</v>
      </c>
      <c r="M390">
        <f t="shared" si="39"/>
        <v>-0.1533474224124324</v>
      </c>
      <c r="N390" s="13">
        <f t="shared" si="40"/>
        <v>2.4168252568980097E-4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6.1038459322478325</v>
      </c>
      <c r="H391" s="10">
        <f t="shared" si="41"/>
        <v>-0.13601459656577142</v>
      </c>
      <c r="I391">
        <f t="shared" si="37"/>
        <v>-1.632175158789257</v>
      </c>
      <c r="K391">
        <f t="shared" si="38"/>
        <v>-0.1515983967483252</v>
      </c>
      <c r="M391">
        <f t="shared" si="39"/>
        <v>-0.1515983967483252</v>
      </c>
      <c r="N391" s="13">
        <f t="shared" si="40"/>
        <v>2.4285482812976342E-4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6.1148497182140744</v>
      </c>
      <c r="H392" s="10">
        <f t="shared" si="41"/>
        <v>-0.13424959252298529</v>
      </c>
      <c r="I392">
        <f t="shared" si="37"/>
        <v>-1.6109951102758235</v>
      </c>
      <c r="K392">
        <f t="shared" si="38"/>
        <v>-0.149869317842659</v>
      </c>
      <c r="M392">
        <f t="shared" si="39"/>
        <v>-0.149869317842659</v>
      </c>
      <c r="N392" s="13">
        <f t="shared" si="40"/>
        <v>2.4397581906205582E-4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6.125853504180319</v>
      </c>
      <c r="H393" s="10">
        <f t="shared" si="41"/>
        <v>-0.13250602741308679</v>
      </c>
      <c r="I393">
        <f t="shared" si="37"/>
        <v>-1.5900723289570413</v>
      </c>
      <c r="K393">
        <f t="shared" si="38"/>
        <v>-0.14815995849667274</v>
      </c>
      <c r="M393">
        <f t="shared" si="39"/>
        <v>-0.14815995849667274</v>
      </c>
      <c r="N393" s="13">
        <f t="shared" si="40"/>
        <v>2.450455583696585E-4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6.136857290146561</v>
      </c>
      <c r="H394" s="10">
        <f t="shared" si="41"/>
        <v>-0.13078366258207622</v>
      </c>
      <c r="I394">
        <f t="shared" si="37"/>
        <v>-1.5694039509849147</v>
      </c>
      <c r="K394">
        <f t="shared" si="38"/>
        <v>-0.14647009408549819</v>
      </c>
      <c r="M394">
        <f t="shared" si="39"/>
        <v>-0.14647009408549819</v>
      </c>
      <c r="N394" s="13">
        <f t="shared" si="40"/>
        <v>2.4606413331154929E-4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6.1478610761128056</v>
      </c>
      <c r="H395" s="10">
        <f t="shared" si="41"/>
        <v>-0.1290822617455569</v>
      </c>
      <c r="I395">
        <f t="shared" si="37"/>
        <v>-1.5489871409466827</v>
      </c>
      <c r="K395">
        <f t="shared" si="38"/>
        <v>-0.14479950252955789</v>
      </c>
      <c r="M395">
        <f t="shared" si="39"/>
        <v>-0.14479950252955789</v>
      </c>
      <c r="N395" s="13">
        <f t="shared" si="40"/>
        <v>2.4703165786226427E-4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6.1588648620790485</v>
      </c>
      <c r="H396" s="10">
        <f t="shared" si="41"/>
        <v>-0.12740159096803957</v>
      </c>
      <c r="I396">
        <f t="shared" si="37"/>
        <v>-1.5288190916164748</v>
      </c>
      <c r="K396">
        <f t="shared" si="38"/>
        <v>-0.14314796426626455</v>
      </c>
      <c r="M396">
        <f t="shared" si="39"/>
        <v>-0.14314796426626455</v>
      </c>
      <c r="N396" s="13">
        <f t="shared" si="40"/>
        <v>2.4794827204705264E-4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6.1698686480452931</v>
      </c>
      <c r="H397" s="10">
        <f t="shared" si="41"/>
        <v>-0.12574141864242591</v>
      </c>
      <c r="I397">
        <f t="shared" si="37"/>
        <v>-1.5088970237091108</v>
      </c>
      <c r="K397">
        <f t="shared" si="38"/>
        <v>-0.1415152622220103</v>
      </c>
      <c r="M397">
        <f t="shared" si="39"/>
        <v>-0.1415152622220103</v>
      </c>
      <c r="N397" s="13">
        <f t="shared" si="40"/>
        <v>2.488141412731957E-4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6.1808724340115351</v>
      </c>
      <c r="H398" s="10">
        <f t="shared" si="41"/>
        <v>-0.12410151546967087</v>
      </c>
      <c r="I398">
        <f t="shared" si="37"/>
        <v>-1.4892181856360505</v>
      </c>
      <c r="K398">
        <f t="shared" si="38"/>
        <v>-0.13990118178445374</v>
      </c>
      <c r="M398">
        <f t="shared" si="39"/>
        <v>-0.13990118178445374</v>
      </c>
      <c r="N398" s="13">
        <f t="shared" si="40"/>
        <v>2.4962945565848454E-4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6.1918762199777797</v>
      </c>
      <c r="H399" s="10">
        <f t="shared" si="41"/>
        <v>-0.12248165443861943</v>
      </c>
      <c r="I399">
        <f t="shared" si="37"/>
        <v>-1.4697798532634332</v>
      </c>
      <c r="K399">
        <f t="shared" si="38"/>
        <v>-0.13830551077509143</v>
      </c>
      <c r="M399">
        <f t="shared" si="39"/>
        <v>-0.13830551077509143</v>
      </c>
      <c r="N399" s="13">
        <f t="shared" si="40"/>
        <v>2.5039442935730506E-4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6.2028800059440226</v>
      </c>
      <c r="H400" s="10">
        <f t="shared" si="41"/>
        <v>-0.12088161080601705</v>
      </c>
      <c r="I400">
        <f t="shared" si="37"/>
        <v>-1.4505793296722045</v>
      </c>
      <c r="K400">
        <f t="shared" si="38"/>
        <v>-0.13672803942212255</v>
      </c>
      <c r="M400">
        <f t="shared" si="39"/>
        <v>-0.13672803942212255</v>
      </c>
      <c r="N400" s="13">
        <f t="shared" si="40"/>
        <v>2.5110929988532757E-4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6.2138837919102672</v>
      </c>
      <c r="H401" s="10">
        <f t="shared" si="41"/>
        <v>-0.11930116207669011</v>
      </c>
      <c r="I401">
        <f t="shared" si="37"/>
        <v>-1.4316139449202814</v>
      </c>
      <c r="K401">
        <f t="shared" si="38"/>
        <v>-0.13516856033359351</v>
      </c>
      <c r="M401">
        <f t="shared" si="39"/>
        <v>-0.13516856033359351</v>
      </c>
      <c r="N401" s="13">
        <f t="shared" si="40"/>
        <v>2.5177432744318082E-4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6.2248875778765091</v>
      </c>
      <c r="H402" s="10">
        <f t="shared" si="41"/>
        <v>-0.11774008798389553</v>
      </c>
      <c r="I402">
        <f t="shared" si="37"/>
        <v>-1.4128810558067464</v>
      </c>
      <c r="K402">
        <f t="shared" si="38"/>
        <v>-0.13362686847083077</v>
      </c>
      <c r="M402">
        <f t="shared" si="39"/>
        <v>-0.13362686847083077</v>
      </c>
      <c r="N402" s="13">
        <f t="shared" si="40"/>
        <v>2.5238979424006645E-4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6"/>
        <v>6.2358913638427529</v>
      </c>
      <c r="H403" s="10">
        <f t="shared" si="41"/>
        <v>-0.11619817046983524</v>
      </c>
      <c r="I403">
        <f t="shared" si="37"/>
        <v>-1.3943780456380228</v>
      </c>
      <c r="K403">
        <f t="shared" si="38"/>
        <v>-0.13210276112214916</v>
      </c>
      <c r="M403">
        <f t="shared" si="39"/>
        <v>-0.13210276112214916</v>
      </c>
      <c r="N403" s="13">
        <f t="shared" si="40"/>
        <v>2.5295600381767137E-4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3">$E$11*(D404/$E$12+1)</f>
        <v>6.2468951498089957</v>
      </c>
      <c r="H404" s="10">
        <f t="shared" si="41"/>
        <v>-0.11467519366633602</v>
      </c>
      <c r="I404">
        <f t="shared" ref="I404:I467" si="44">H404*$E$6</f>
        <v>-1.3761023239960322</v>
      </c>
      <c r="K404">
        <f t="shared" ref="K404:K467" si="45">$L$9*$L$4*EXP(-$L$6*(G404/$L$10-1))+6*$L$4*EXP(-$L$6*(SQRT(2)*G404/$L$10-1))-SQRT($L$9*$L$5^2*EXP(-2*$L$7*(G404/$L$10-1))+6*$L$5^2*EXP(-2*$L$7*(SQRT(2)*G404/$L$10-1)))</f>
        <v>-0.13059603787684257</v>
      </c>
      <c r="M404">
        <f t="shared" ref="M404:M467" si="46">$L$9*$O$6*EXP(-$O$4*(G404/$L$10-1))+6*$O$6*EXP(-$O$4*(SQRT(2)*G404/$L$10-1))-SQRT($L$9*$O$7^2*EXP(-2*$O$5*(G404/$L$10-1))+6*$O$7^2*EXP(-2*$O$5*(SQRT(2)*G404/$L$10-1)))</f>
        <v>-0.13059603787684257</v>
      </c>
      <c r="N404" s="13">
        <f t="shared" ref="N404:N467" si="47">(M404-H404)^2*O404</f>
        <v>2.5347328037521983E-4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6.2578989357752395</v>
      </c>
      <c r="H405" s="10">
        <f t="shared" ref="H405:H469" si="48">-(-$B$4)*(1+D405+$E$5*D405^3)*EXP(-D405)</f>
        <v>-0.11317094387568968</v>
      </c>
      <c r="I405">
        <f t="shared" si="44"/>
        <v>-1.3580513265082761</v>
      </c>
      <c r="K405">
        <f t="shared" si="45"/>
        <v>-0.12910650059944795</v>
      </c>
      <c r="M405">
        <f t="shared" si="46"/>
        <v>-0.12910650059944795</v>
      </c>
      <c r="N405" s="13">
        <f t="shared" si="47"/>
        <v>2.5394196809611725E-4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6.2689027217414832</v>
      </c>
      <c r="H406" s="10">
        <f t="shared" si="48"/>
        <v>-0.11168520955165423</v>
      </c>
      <c r="I406">
        <f t="shared" si="44"/>
        <v>-1.3402225146198508</v>
      </c>
      <c r="K406">
        <f t="shared" si="45"/>
        <v>-0.1276339534042836</v>
      </c>
      <c r="M406">
        <f t="shared" si="46"/>
        <v>-0.1276339534042836</v>
      </c>
      <c r="N406" s="13">
        <f t="shared" si="47"/>
        <v>2.5436243047678318E-4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6.2799065077077252</v>
      </c>
      <c r="H407" s="10">
        <f t="shared" si="48"/>
        <v>-0.11021778128061141</v>
      </c>
      <c r="I407">
        <f t="shared" si="44"/>
        <v>-1.3226133753673368</v>
      </c>
      <c r="K407">
        <f t="shared" si="45"/>
        <v>-0.12617820263025847</v>
      </c>
      <c r="M407">
        <f t="shared" si="46"/>
        <v>-0.12617820263025847</v>
      </c>
      <c r="N407" s="13">
        <f t="shared" si="47"/>
        <v>2.5473504965826981E-4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6.2909102936739698</v>
      </c>
      <c r="H408" s="10">
        <f t="shared" si="48"/>
        <v>-0.10876845176288073</v>
      </c>
      <c r="I408">
        <f t="shared" si="44"/>
        <v>-1.3052214211545687</v>
      </c>
      <c r="K408">
        <f t="shared" si="45"/>
        <v>-0.1247390568159495</v>
      </c>
      <c r="M408">
        <f t="shared" si="46"/>
        <v>-0.1247390568159495</v>
      </c>
      <c r="N408" s="13">
        <f t="shared" si="47"/>
        <v>2.5506022576110576E-4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6.3019140796402118</v>
      </c>
      <c r="H409" s="10">
        <f t="shared" si="48"/>
        <v>-0.1073370157941871</v>
      </c>
      <c r="I409">
        <f t="shared" si="44"/>
        <v>-1.2880441895302452</v>
      </c>
      <c r="K409">
        <f t="shared" si="45"/>
        <v>-0.12331632667494719</v>
      </c>
      <c r="M409">
        <f t="shared" si="46"/>
        <v>-0.12331632667494719</v>
      </c>
      <c r="N409" s="13">
        <f t="shared" si="47"/>
        <v>2.5533837622397767E-4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6.3129178656064564</v>
      </c>
      <c r="H410" s="10">
        <f t="shared" si="48"/>
        <v>-0.10592327024727932</v>
      </c>
      <c r="I410">
        <f t="shared" si="44"/>
        <v>-1.2710792429673519</v>
      </c>
      <c r="K410">
        <f t="shared" si="45"/>
        <v>-0.12190982507146156</v>
      </c>
      <c r="M410">
        <f t="shared" si="46"/>
        <v>-0.12190982507146156</v>
      </c>
      <c r="N410" s="13">
        <f t="shared" si="47"/>
        <v>2.5556993514658433E-4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6.3239216515726993</v>
      </c>
      <c r="H411" s="10">
        <f t="shared" si="48"/>
        <v>-0.10452701405369984</v>
      </c>
      <c r="I411">
        <f t="shared" si="44"/>
        <v>-1.254324168644398</v>
      </c>
      <c r="K411">
        <f t="shared" si="45"/>
        <v>-0.12051936699619398</v>
      </c>
      <c r="M411">
        <f t="shared" si="46"/>
        <v>-0.12051936699619398</v>
      </c>
      <c r="N411" s="13">
        <f t="shared" si="47"/>
        <v>2.5575535263730096E-4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6.3349254375389439</v>
      </c>
      <c r="H412" s="10">
        <f t="shared" si="48"/>
        <v>-0.10314804818570093</v>
      </c>
      <c r="I412">
        <f t="shared" si="44"/>
        <v>-1.2377765782284111</v>
      </c>
      <c r="K412">
        <f t="shared" si="45"/>
        <v>-0.11914476954246388</v>
      </c>
      <c r="M412">
        <f t="shared" si="46"/>
        <v>-0.11914476954246388</v>
      </c>
      <c r="N412" s="13">
        <f t="shared" si="47"/>
        <v>2.5589509416591569E-4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6.3459292235051858</v>
      </c>
      <c r="H413" s="10">
        <f t="shared" si="48"/>
        <v>-0.10178617563830872</v>
      </c>
      <c r="I413">
        <f t="shared" si="44"/>
        <v>-1.2214341076597046</v>
      </c>
      <c r="K413">
        <f t="shared" si="45"/>
        <v>-0.1177858518825963</v>
      </c>
      <c r="M413">
        <f t="shared" si="46"/>
        <v>-0.1177858518825963</v>
      </c>
      <c r="N413" s="13">
        <f t="shared" si="47"/>
        <v>2.5598963992202035E-4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6.3569330094714305</v>
      </c>
      <c r="H414" s="10">
        <f t="shared" si="48"/>
        <v>-0.10044120141153026</v>
      </c>
      <c r="I414">
        <f t="shared" si="44"/>
        <v>-1.2052944169383633</v>
      </c>
      <c r="K414">
        <f t="shared" si="45"/>
        <v>-0.11644243524455998</v>
      </c>
      <c r="M414">
        <f t="shared" si="46"/>
        <v>-0.11644243524455998</v>
      </c>
      <c r="N414" s="13">
        <f t="shared" si="47"/>
        <v>2.5603948417929492E-4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6.3679367954376733</v>
      </c>
      <c r="H415" s="10">
        <f t="shared" si="48"/>
        <v>-9.9112932492704559E-2</v>
      </c>
      <c r="I415">
        <f t="shared" si="44"/>
        <v>-1.1893551899124546</v>
      </c>
      <c r="K415">
        <f t="shared" si="45"/>
        <v>-0.11511434288886156</v>
      </c>
      <c r="M415">
        <f t="shared" si="46"/>
        <v>-0.11511434288886156</v>
      </c>
      <c r="N415" s="13">
        <f t="shared" si="47"/>
        <v>2.5604513466624142E-4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6.378940581403918</v>
      </c>
      <c r="H416" s="10">
        <f t="shared" si="48"/>
        <v>-9.7801177838993614E-2</v>
      </c>
      <c r="I416">
        <f t="shared" si="44"/>
        <v>-1.1736141340679234</v>
      </c>
      <c r="K416">
        <f t="shared" si="45"/>
        <v>-0.11380140008568525</v>
      </c>
      <c r="M416">
        <f t="shared" si="46"/>
        <v>-0.11380140008568525</v>
      </c>
      <c r="N416" s="13">
        <f t="shared" si="47"/>
        <v>2.5600711194352589E-4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6.3899443673701599</v>
      </c>
      <c r="H417" s="10">
        <f t="shared" si="48"/>
        <v>-9.6505748360014063E-2</v>
      </c>
      <c r="I417">
        <f t="shared" si="44"/>
        <v>-1.1580689803201687</v>
      </c>
      <c r="K417">
        <f t="shared" si="45"/>
        <v>-0.11250343409228451</v>
      </c>
      <c r="M417">
        <f t="shared" si="46"/>
        <v>-0.11250343409228451</v>
      </c>
      <c r="N417" s="13">
        <f t="shared" si="47"/>
        <v>2.5592594878848951E-4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6.4009481533364037</v>
      </c>
      <c r="H418" s="10">
        <f t="shared" si="48"/>
        <v>-9.5226456900605536E-2</v>
      </c>
      <c r="I418">
        <f t="shared" si="44"/>
        <v>-1.1427174828072664</v>
      </c>
      <c r="K418">
        <f t="shared" si="45"/>
        <v>-0.11122027413061444</v>
      </c>
      <c r="M418">
        <f t="shared" si="46"/>
        <v>-0.11122027413061444</v>
      </c>
      <c r="N418" s="13">
        <f t="shared" si="47"/>
        <v>2.5580218958692983E-4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6.4119519393026465</v>
      </c>
      <c r="H419" s="10">
        <f t="shared" si="48"/>
        <v>-9.3963118223736417E-2</v>
      </c>
      <c r="I419">
        <f t="shared" si="44"/>
        <v>-1.1275574186848369</v>
      </c>
      <c r="K419">
        <f t="shared" si="45"/>
        <v>-0.10995175136521036</v>
      </c>
      <c r="M419">
        <f t="shared" si="46"/>
        <v>-0.10995175136521036</v>
      </c>
      <c r="N419" s="13">
        <f t="shared" si="47"/>
        <v>2.5563638973263901E-4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6.4229557252688902</v>
      </c>
      <c r="H420" s="10">
        <f t="shared" si="48"/>
        <v>-9.2715548993543395E-2</v>
      </c>
      <c r="I420">
        <f t="shared" si="44"/>
        <v>-1.1125865879225207</v>
      </c>
      <c r="K420">
        <f t="shared" si="45"/>
        <v>-0.10869769888130498</v>
      </c>
      <c r="M420">
        <f t="shared" si="46"/>
        <v>-0.10869769888130498</v>
      </c>
      <c r="N420" s="13">
        <f t="shared" si="47"/>
        <v>2.5542911503487772E-4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6.433959511235134</v>
      </c>
      <c r="H421" s="10">
        <f t="shared" si="48"/>
        <v>-9.1483567758505177E-2</v>
      </c>
      <c r="I421">
        <f t="shared" si="44"/>
        <v>-1.0978028131020621</v>
      </c>
      <c r="K421">
        <f t="shared" si="45"/>
        <v>-0.10745795166318456</v>
      </c>
      <c r="M421">
        <f t="shared" si="46"/>
        <v>-0.10745795166318456</v>
      </c>
      <c r="N421" s="13">
        <f t="shared" si="47"/>
        <v>2.5518094113407966E-4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6.4449632972013768</v>
      </c>
      <c r="H422" s="10">
        <f t="shared" si="48"/>
        <v>-9.0266994934747283E-2</v>
      </c>
      <c r="I422">
        <f t="shared" si="44"/>
        <v>-1.0832039392169674</v>
      </c>
      <c r="K422">
        <f t="shared" si="45"/>
        <v>-0.1062323465727802</v>
      </c>
      <c r="M422">
        <f t="shared" si="46"/>
        <v>-0.1062323465727802</v>
      </c>
      <c r="N422" s="13">
        <f t="shared" si="47"/>
        <v>2.5489245292604048E-4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6.4559670831676206</v>
      </c>
      <c r="H423" s="10">
        <f t="shared" si="48"/>
        <v>-8.906565278947802E-2</v>
      </c>
      <c r="I423">
        <f t="shared" si="44"/>
        <v>-1.0687878334737362</v>
      </c>
      <c r="K423">
        <f t="shared" si="45"/>
        <v>-0.10502072232849385</v>
      </c>
      <c r="M423">
        <f t="shared" si="46"/>
        <v>-0.10502072232849385</v>
      </c>
      <c r="N423" s="13">
        <f t="shared" si="47"/>
        <v>2.5456424399483094E-4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6.4669708691338643</v>
      </c>
      <c r="H424" s="10">
        <f t="shared" si="48"/>
        <v>-8.7879365424552672E-2</v>
      </c>
      <c r="I424">
        <f t="shared" si="44"/>
        <v>-1.0545523850946321</v>
      </c>
      <c r="K424">
        <f t="shared" si="45"/>
        <v>-0.10382291948425482</v>
      </c>
      <c r="M424">
        <f t="shared" si="46"/>
        <v>-0.10382291948425482</v>
      </c>
      <c r="N424" s="13">
        <f t="shared" si="47"/>
        <v>2.5419691605464473E-4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6.4779746551001081</v>
      </c>
      <c r="H425" s="10">
        <f t="shared" si="48"/>
        <v>-8.670795876016614E-2</v>
      </c>
      <c r="I425">
        <f t="shared" si="44"/>
        <v>-1.0404955051219937</v>
      </c>
      <c r="K425">
        <f t="shared" si="45"/>
        <v>-0.10263878040880536</v>
      </c>
      <c r="M425">
        <f t="shared" si="46"/>
        <v>-0.10263878040880536</v>
      </c>
      <c r="N425" s="13">
        <f t="shared" si="47"/>
        <v>2.5379107840075215E-4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6.4889784410663509</v>
      </c>
      <c r="H426" s="10">
        <f t="shared" si="48"/>
        <v>-8.5551260518671304E-2</v>
      </c>
      <c r="I426">
        <f t="shared" si="44"/>
        <v>-1.0266151262240557</v>
      </c>
      <c r="K426">
        <f t="shared" si="45"/>
        <v>-0.10146814926521393</v>
      </c>
      <c r="M426">
        <f t="shared" si="46"/>
        <v>-0.10146814926521393</v>
      </c>
      <c r="N426" s="13">
        <f t="shared" si="47"/>
        <v>2.5334734736981522E-4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6.4999822270325947</v>
      </c>
      <c r="H427" s="10">
        <f t="shared" si="48"/>
        <v>-8.4409100208522908E-2</v>
      </c>
      <c r="I427">
        <f t="shared" si="44"/>
        <v>-1.012909202502275</v>
      </c>
      <c r="K427">
        <f t="shared" si="45"/>
        <v>-0.10031087199061212</v>
      </c>
      <c r="M427">
        <f t="shared" si="46"/>
        <v>-0.10031087199061212</v>
      </c>
      <c r="N427" s="13">
        <f t="shared" si="47"/>
        <v>2.5286634580964858E-4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6.5109860129988366</v>
      </c>
      <c r="H428" s="10">
        <f t="shared" si="48"/>
        <v>-8.3281309108344845E-2</v>
      </c>
      <c r="I428">
        <f t="shared" si="44"/>
        <v>-0.99937570930013808</v>
      </c>
      <c r="K428">
        <f t="shared" si="45"/>
        <v>-9.9166796276154753E-2</v>
      </c>
      <c r="M428">
        <f t="shared" si="46"/>
        <v>-9.9166796276154753E-2</v>
      </c>
      <c r="N428" s="13">
        <f t="shared" si="47"/>
        <v>2.5234870255865329E-4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6.5219897989650812</v>
      </c>
      <c r="H429" s="10">
        <f t="shared" si="48"/>
        <v>-8.2167720251120471E-2</v>
      </c>
      <c r="I429">
        <f t="shared" si="44"/>
        <v>-0.98601264301344571</v>
      </c>
      <c r="K429">
        <f t="shared" si="45"/>
        <v>-9.8035771547198947E-2</v>
      </c>
      <c r="M429">
        <f t="shared" si="46"/>
        <v>-9.8035771547198947E-2</v>
      </c>
      <c r="N429" s="13">
        <f t="shared" si="47"/>
        <v>2.5179505193497777E-4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6.5329935849313241</v>
      </c>
      <c r="H430" s="10">
        <f t="shared" si="48"/>
        <v>-8.1068168408503505E-2</v>
      </c>
      <c r="I430">
        <f t="shared" si="44"/>
        <v>-0.97281802090204206</v>
      </c>
      <c r="K430">
        <f t="shared" si="45"/>
        <v>-9.6917648943703763E-2</v>
      </c>
      <c r="M430">
        <f t="shared" si="46"/>
        <v>-9.6917648943703763E-2</v>
      </c>
      <c r="N430" s="13">
        <f t="shared" si="47"/>
        <v>2.5120603323569189E-4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6.5439973708975687</v>
      </c>
      <c r="H431" s="10">
        <f t="shared" si="48"/>
        <v>-7.9982490075250115E-2</v>
      </c>
      <c r="I431">
        <f t="shared" si="44"/>
        <v>-0.95978988090300144</v>
      </c>
      <c r="K431">
        <f t="shared" si="45"/>
        <v>-9.5812281300841892E-2</v>
      </c>
      <c r="M431">
        <f t="shared" si="46"/>
        <v>-9.5812281300841892E-2</v>
      </c>
      <c r="N431" s="13">
        <f t="shared" si="47"/>
        <v>2.5058229024582245E-4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6.5550011568638107</v>
      </c>
      <c r="H432" s="10">
        <f t="shared" si="48"/>
        <v>-7.8910523453769046E-2</v>
      </c>
      <c r="I432">
        <f t="shared" si="44"/>
        <v>-0.94692628144522861</v>
      </c>
      <c r="K432">
        <f t="shared" si="45"/>
        <v>-9.4719523129829258E-2</v>
      </c>
      <c r="M432">
        <f t="shared" si="46"/>
        <v>-9.4719523129829258E-2</v>
      </c>
      <c r="N432" s="13">
        <f t="shared" si="47"/>
        <v>2.4992447075767189E-4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6.5660049428300553</v>
      </c>
      <c r="H433" s="10">
        <f t="shared" si="48"/>
        <v>-7.7852108438790119E-2</v>
      </c>
      <c r="I433">
        <f t="shared" si="44"/>
        <v>-0.93422530126548142</v>
      </c>
      <c r="K433">
        <f t="shared" si="45"/>
        <v>-9.3639230598962148E-2</v>
      </c>
      <c r="M433">
        <f t="shared" si="46"/>
        <v>-9.3639230598962148E-2</v>
      </c>
      <c r="N433" s="13">
        <f t="shared" si="47"/>
        <v>2.4923322610019474E-4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6.5770087287962973</v>
      </c>
      <c r="H434" s="10">
        <f t="shared" si="48"/>
        <v>-7.6807086602149674E-2</v>
      </c>
      <c r="I434">
        <f t="shared" si="44"/>
        <v>-0.92168503922579603</v>
      </c>
      <c r="K434">
        <f t="shared" si="45"/>
        <v>-9.2571261514867179E-2</v>
      </c>
      <c r="M434">
        <f t="shared" si="46"/>
        <v>-9.2571261514867179E-2</v>
      </c>
      <c r="N434" s="13">
        <f t="shared" si="47"/>
        <v>2.4850921067875195E-4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6.588012514762541</v>
      </c>
      <c r="H435" s="10">
        <f t="shared" si="48"/>
        <v>-7.5775301177691101E-2</v>
      </c>
      <c r="I435">
        <f t="shared" si="44"/>
        <v>-0.90930361413229321</v>
      </c>
      <c r="K435">
        <f t="shared" si="45"/>
        <v>-9.1515475303955415E-2</v>
      </c>
      <c r="M435">
        <f t="shared" si="46"/>
        <v>-9.1515475303955415E-2</v>
      </c>
      <c r="N435" s="13">
        <f t="shared" si="47"/>
        <v>2.4775308152512056E-4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6.5990163007287848</v>
      </c>
      <c r="H436" s="10">
        <f t="shared" si="48"/>
        <v>-7.4756597046280793E-2</v>
      </c>
      <c r="I436">
        <f t="shared" si="44"/>
        <v>-0.89707916455536951</v>
      </c>
      <c r="K436">
        <f t="shared" si="45"/>
        <v>-9.0471732994084494E-2</v>
      </c>
      <c r="M436">
        <f t="shared" si="46"/>
        <v>-9.0471732994084494E-2</v>
      </c>
      <c r="N436" s="13">
        <f t="shared" si="47"/>
        <v>2.4696549785795216E-4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6.6100200866950285</v>
      </c>
      <c r="H437" s="10">
        <f t="shared" si="48"/>
        <v>-7.3750820720936944E-2</v>
      </c>
      <c r="I437">
        <f t="shared" si="44"/>
        <v>-0.88500984865124332</v>
      </c>
      <c r="K437">
        <f t="shared" si="45"/>
        <v>-8.94398971964218E-2</v>
      </c>
      <c r="M437">
        <f t="shared" si="46"/>
        <v>-8.94398971964218E-2</v>
      </c>
      <c r="N437" s="13">
        <f t="shared" si="47"/>
        <v>2.4614712065361232E-4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6.6210238726612713</v>
      </c>
      <c r="H438" s="10">
        <f t="shared" si="48"/>
        <v>-7.2757820332071677E-2</v>
      </c>
      <c r="I438">
        <f t="shared" si="44"/>
        <v>-0.87309384398486012</v>
      </c>
      <c r="K438">
        <f t="shared" si="45"/>
        <v>-8.8419832087509267E-2</v>
      </c>
      <c r="M438">
        <f t="shared" si="46"/>
        <v>-8.8419832087509267E-2</v>
      </c>
      <c r="N438" s="13">
        <f t="shared" si="47"/>
        <v>2.4529861222746531E-4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6.6320276586275151</v>
      </c>
      <c r="H439" s="10">
        <f t="shared" si="48"/>
        <v>-7.177744561284416E-2</v>
      </c>
      <c r="I439">
        <f t="shared" si="44"/>
        <v>-0.86132934735412992</v>
      </c>
      <c r="K439">
        <f t="shared" si="45"/>
        <v>-8.7411403391527545E-2</v>
      </c>
      <c r="M439">
        <f t="shared" si="46"/>
        <v>-8.7411403391527545E-2</v>
      </c>
      <c r="N439" s="13">
        <f t="shared" si="47"/>
        <v>2.4442063582565473E-4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6.6430314445937588</v>
      </c>
      <c r="H440" s="10">
        <f t="shared" si="48"/>
        <v>-7.0809547884625054E-2</v>
      </c>
      <c r="I440">
        <f t="shared" si="44"/>
        <v>-0.8497145746155006</v>
      </c>
      <c r="K440">
        <f t="shared" si="45"/>
        <v>-8.6414478362756411E-2</v>
      </c>
      <c r="M440">
        <f t="shared" si="46"/>
        <v>-8.6414478362756411E-2</v>
      </c>
      <c r="N440" s="13">
        <f t="shared" si="47"/>
        <v>2.4351385522731293E-4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6.6540352305600017</v>
      </c>
      <c r="H441" s="10">
        <f t="shared" si="48"/>
        <v>-6.9853980042569902E-2</v>
      </c>
      <c r="I441">
        <f t="shared" si="44"/>
        <v>-0.83824776051083882</v>
      </c>
      <c r="K441">
        <f t="shared" si="45"/>
        <v>-8.542892576823008E-2</v>
      </c>
      <c r="M441">
        <f t="shared" si="46"/>
        <v>-8.542892576823008E-2</v>
      </c>
      <c r="N441" s="13">
        <f t="shared" si="47"/>
        <v>2.4257893435726023E-4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6.6650390165262454</v>
      </c>
      <c r="H442" s="10">
        <f t="shared" si="48"/>
        <v>-6.8910596541302147E-2</v>
      </c>
      <c r="I442">
        <f t="shared" si="44"/>
        <v>-0.8269271584956257</v>
      </c>
      <c r="K442">
        <f t="shared" si="45"/>
        <v>-8.4454615870585933E-2</v>
      </c>
      <c r="M442">
        <f t="shared" si="46"/>
        <v>-8.4454615870585933E-2</v>
      </c>
      <c r="N442" s="13">
        <f t="shared" si="47"/>
        <v>2.41616536909148E-4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6.6760428024924892</v>
      </c>
      <c r="H443" s="10">
        <f t="shared" si="48"/>
        <v>-6.7979253380703403E-2</v>
      </c>
      <c r="I443">
        <f t="shared" si="44"/>
        <v>-0.81575104056844083</v>
      </c>
      <c r="K443">
        <f t="shared" si="45"/>
        <v>-8.349142041110344E-2</v>
      </c>
      <c r="M443">
        <f t="shared" si="46"/>
        <v>-8.349142041110344E-2</v>
      </c>
      <c r="N443" s="13">
        <f t="shared" si="47"/>
        <v>2.4062732597902991E-4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6.687046588458732</v>
      </c>
      <c r="H444" s="10">
        <f t="shared" si="48"/>
        <v>-6.7059808091811182E-2</v>
      </c>
      <c r="I444">
        <f t="shared" si="44"/>
        <v>-0.80471769710173424</v>
      </c>
      <c r="K444">
        <f t="shared" si="45"/>
        <v>-8.2539212592931926E-2</v>
      </c>
      <c r="M444">
        <f t="shared" si="46"/>
        <v>-8.2539212592931926E-2</v>
      </c>
      <c r="N444" s="13">
        <f t="shared" si="47"/>
        <v>2.3961196370931716E-4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6.6980503744249749</v>
      </c>
      <c r="H445" s="10">
        <f t="shared" si="48"/>
        <v>-6.6152119722822353E-2</v>
      </c>
      <c r="I445">
        <f t="shared" si="44"/>
        <v>-0.79382543667386818</v>
      </c>
      <c r="K445">
        <f t="shared" si="45"/>
        <v>-8.1597867064506002E-2</v>
      </c>
      <c r="M445">
        <f t="shared" si="46"/>
        <v>-8.1597867064506002E-2</v>
      </c>
      <c r="N445" s="13">
        <f t="shared" si="47"/>
        <v>2.3857111094312752E-4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6.7090541603912195</v>
      </c>
      <c r="H446" s="10">
        <f t="shared" si="48"/>
        <v>-6.5256048825202542E-2</v>
      </c>
      <c r="I446">
        <f t="shared" si="44"/>
        <v>-0.78307258590243056</v>
      </c>
      <c r="K446">
        <f t="shared" si="45"/>
        <v>-8.0667259903144523E-2</v>
      </c>
      <c r="M446">
        <f t="shared" si="46"/>
        <v>-8.0667259903144523E-2</v>
      </c>
      <c r="N446" s="13">
        <f t="shared" si="47"/>
        <v>2.3750542688888161E-4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6.7200579463574615</v>
      </c>
      <c r="H447" s="10">
        <f t="shared" si="48"/>
        <v>-6.4371457439899193E-2</v>
      </c>
      <c r="I447">
        <f t="shared" si="44"/>
        <v>-0.77245748927879032</v>
      </c>
      <c r="K447">
        <f t="shared" si="45"/>
        <v>-7.9747268598834409E-2</v>
      </c>
      <c r="M447">
        <f t="shared" si="46"/>
        <v>-7.9747268598834409E-2</v>
      </c>
      <c r="N447" s="13">
        <f t="shared" si="47"/>
        <v>2.3641556879523668E-4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6.7310617323237061</v>
      </c>
      <c r="H448" s="10">
        <f t="shared" si="48"/>
        <v>-6.3498209083659191E-2</v>
      </c>
      <c r="I448">
        <f t="shared" si="44"/>
        <v>-0.76197850900391029</v>
      </c>
      <c r="K448">
        <f t="shared" si="45"/>
        <v>-7.8837772038193032E-2</v>
      </c>
      <c r="M448">
        <f t="shared" si="46"/>
        <v>-7.8837772038193032E-2</v>
      </c>
      <c r="N448" s="13">
        <f t="shared" si="47"/>
        <v>2.35302191636107E-4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6.7420655182899489</v>
      </c>
      <c r="H449" s="10">
        <f t="shared" si="48"/>
        <v>-6.2636168735448514E-2</v>
      </c>
      <c r="I449">
        <f t="shared" si="44"/>
        <v>-0.75163402482538211</v>
      </c>
      <c r="K449">
        <f t="shared" si="45"/>
        <v>-7.7938650488612801E-2</v>
      </c>
      <c r="M449">
        <f t="shared" si="46"/>
        <v>-7.7938650488612801E-2</v>
      </c>
      <c r="N449" s="13">
        <f t="shared" si="47"/>
        <v>2.3416594780592597E-4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6.7530693042561918</v>
      </c>
      <c r="H450" s="10">
        <f t="shared" si="48"/>
        <v>-6.1785202822974811E-2</v>
      </c>
      <c r="I450">
        <f t="shared" si="44"/>
        <v>-0.74142243387569773</v>
      </c>
      <c r="K450">
        <f t="shared" si="45"/>
        <v>-7.7049785582579758E-2</v>
      </c>
      <c r="M450">
        <f t="shared" si="46"/>
        <v>-7.7049785582579758E-2</v>
      </c>
      <c r="N450" s="13">
        <f t="shared" si="47"/>
        <v>2.3300748682482858E-4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6.7640730902224355</v>
      </c>
      <c r="H451" s="10">
        <f t="shared" si="48"/>
        <v>-6.0945179209310495E-2</v>
      </c>
      <c r="I451">
        <f t="shared" si="44"/>
        <v>-0.73134215051172591</v>
      </c>
      <c r="K451">
        <f t="shared" si="45"/>
        <v>-7.6171060302170329E-2</v>
      </c>
      <c r="M451">
        <f t="shared" si="46"/>
        <v>-7.6171060302170329E-2</v>
      </c>
      <c r="N451" s="13">
        <f t="shared" si="47"/>
        <v>2.318274550539066E-4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6.7750768761886793</v>
      </c>
      <c r="H452" s="10">
        <f t="shared" si="48"/>
        <v>-6.0115967179617251E-2</v>
      </c>
      <c r="I452">
        <f t="shared" si="44"/>
        <v>-0.72139160615540698</v>
      </c>
      <c r="K452">
        <f t="shared" si="45"/>
        <v>-7.5302358963719979E-2</v>
      </c>
      <c r="M452">
        <f t="shared" si="46"/>
        <v>-7.5302358963719979E-2</v>
      </c>
      <c r="N452" s="13">
        <f t="shared" si="47"/>
        <v>2.3062649542026284E-4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6.7860806621549221</v>
      </c>
      <c r="H453" s="10">
        <f t="shared" si="48"/>
        <v>-5.929743742796964E-2</v>
      </c>
      <c r="I453">
        <f t="shared" si="44"/>
        <v>-0.71156924913563568</v>
      </c>
      <c r="K453">
        <f t="shared" si="45"/>
        <v>-7.4443567202663832E-2</v>
      </c>
      <c r="M453">
        <f t="shared" si="46"/>
        <v>-7.4443567202663832E-2</v>
      </c>
      <c r="N453" s="13">
        <f t="shared" si="47"/>
        <v>2.2940524715187795E-4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6.7970844481211659</v>
      </c>
      <c r="H454" s="10">
        <f t="shared" si="48"/>
        <v>-5.8489462044278497E-2</v>
      </c>
      <c r="I454">
        <f t="shared" si="44"/>
        <v>-0.70187354453134199</v>
      </c>
      <c r="K454">
        <f t="shared" si="45"/>
        <v>-7.35945719585476E-2</v>
      </c>
      <c r="M454">
        <f t="shared" si="46"/>
        <v>-7.35945719585476E-2</v>
      </c>
      <c r="N454" s="13">
        <f t="shared" si="47"/>
        <v>2.2816434552215076E-4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6.8080882340874096</v>
      </c>
      <c r="H455" s="10">
        <f t="shared" si="48"/>
        <v>-5.7691914501312273E-2</v>
      </c>
      <c r="I455">
        <f t="shared" si="44"/>
        <v>-0.69230297401574725</v>
      </c>
      <c r="K455">
        <f t="shared" si="45"/>
        <v>-7.2755261460206139E-2</v>
      </c>
      <c r="M455">
        <f t="shared" si="46"/>
        <v>-7.2755261460206139E-2</v>
      </c>
      <c r="N455" s="13">
        <f t="shared" si="47"/>
        <v>2.2690442160401707E-4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6.8190920200536524</v>
      </c>
      <c r="H456" s="10">
        <f t="shared" si="48"/>
        <v>-5.6904669641816494E-2</v>
      </c>
      <c r="I456">
        <f t="shared" si="44"/>
        <v>-0.68285603570179787</v>
      </c>
      <c r="K456">
        <f t="shared" si="45"/>
        <v>-7.1925525211108385E-2</v>
      </c>
      <c r="M456">
        <f t="shared" si="46"/>
        <v>-7.1925525211108385E-2</v>
      </c>
      <c r="N456" s="13">
        <f t="shared" si="47"/>
        <v>2.2562610203352723E-4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6.8300958060198962</v>
      </c>
      <c r="H457" s="10">
        <f t="shared" si="48"/>
        <v>-5.6127603665729948E-2</v>
      </c>
      <c r="I457">
        <f t="shared" si="44"/>
        <v>-0.67353124398875941</v>
      </c>
      <c r="K457">
        <f t="shared" si="45"/>
        <v>-7.1105253974866472E-2</v>
      </c>
      <c r="M457">
        <f t="shared" si="46"/>
        <v>-7.1105253974866472E-2</v>
      </c>
      <c r="N457" s="13">
        <f t="shared" si="47"/>
        <v>2.2433000878277742E-4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6.8410995919861399</v>
      </c>
      <c r="H458" s="10">
        <f t="shared" si="48"/>
        <v>-5.5360594117497497E-2</v>
      </c>
      <c r="I458">
        <f t="shared" si="44"/>
        <v>-0.66432712940996996</v>
      </c>
      <c r="K458">
        <f t="shared" si="45"/>
        <v>-7.0294339760908264E-2</v>
      </c>
      <c r="M458">
        <f t="shared" si="46"/>
        <v>-7.0294339760908264E-2</v>
      </c>
      <c r="N458" s="13">
        <f t="shared" si="47"/>
        <v>2.2301675894209006E-4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6.8521033779523828</v>
      </c>
      <c r="H459" s="10">
        <f t="shared" si="48"/>
        <v>-5.4603519873478723E-2</v>
      </c>
      <c r="I459">
        <f t="shared" si="44"/>
        <v>-0.65524223848174468</v>
      </c>
      <c r="K459">
        <f t="shared" si="45"/>
        <v>-6.9492675810310114E-2</v>
      </c>
      <c r="M459">
        <f t="shared" si="46"/>
        <v>-6.9492675810310114E-2</v>
      </c>
      <c r="N459" s="13">
        <f t="shared" si="47"/>
        <v>2.2168696451128146E-4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6.8631071639186256</v>
      </c>
      <c r="H460" s="10">
        <f t="shared" si="48"/>
        <v>-5.3856261129451251E-2</v>
      </c>
      <c r="I460">
        <f t="shared" si="44"/>
        <v>-0.64627513355341504</v>
      </c>
      <c r="K460">
        <f t="shared" si="45"/>
        <v>-6.8700156581789018E-2</v>
      </c>
      <c r="M460">
        <f t="shared" si="46"/>
        <v>-6.8700156581789018E-2</v>
      </c>
      <c r="N460" s="13">
        <f t="shared" si="47"/>
        <v>2.2034123219993385E-4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6.8741109498848703</v>
      </c>
      <c r="H461" s="10">
        <f t="shared" si="48"/>
        <v>-5.3118699388209172E-2</v>
      </c>
      <c r="I461">
        <f t="shared" si="44"/>
        <v>-0.63742439265851003</v>
      </c>
      <c r="K461">
        <f t="shared" si="45"/>
        <v>-6.7916677737852468E-2</v>
      </c>
      <c r="M461">
        <f t="shared" si="46"/>
        <v>-6.7916677737852468E-2</v>
      </c>
      <c r="N461" s="13">
        <f t="shared" si="47"/>
        <v>2.1898016323651176E-4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6.8851147358511122</v>
      </c>
      <c r="H462" s="10">
        <f t="shared" si="48"/>
        <v>-5.2390717447254535E-2</v>
      </c>
      <c r="I462">
        <f t="shared" si="44"/>
        <v>-0.6286886093670544</v>
      </c>
      <c r="K462">
        <f t="shared" si="45"/>
        <v>-6.7142136131104382E-2</v>
      </c>
      <c r="M462">
        <f t="shared" si="46"/>
        <v>-6.7142136131104382E-2</v>
      </c>
      <c r="N462" s="13">
        <f t="shared" si="47"/>
        <v>2.1760435318623437E-4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6.8961185218173569</v>
      </c>
      <c r="H463" s="10">
        <f t="shared" si="48"/>
        <v>-5.1672199386582948E-2</v>
      </c>
      <c r="I463">
        <f t="shared" si="44"/>
        <v>-0.62006639263899532</v>
      </c>
      <c r="K463">
        <f t="shared" si="45"/>
        <v>-6.6376429790703836E-2</v>
      </c>
      <c r="M463">
        <f t="shared" si="46"/>
        <v>-6.6376429790703836E-2</v>
      </c>
      <c r="N463" s="13">
        <f t="shared" si="47"/>
        <v>2.1621439177747315E-4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6.9071223077835997</v>
      </c>
      <c r="H464" s="10">
        <f t="shared" si="48"/>
        <v>-5.096303055656095E-2</v>
      </c>
      <c r="I464">
        <f t="shared" si="44"/>
        <v>-0.61155636667873137</v>
      </c>
      <c r="K464">
        <f t="shared" si="45"/>
        <v>-6.5619457908978412E-2</v>
      </c>
      <c r="M464">
        <f t="shared" si="46"/>
        <v>-6.5619457908978412E-2</v>
      </c>
      <c r="N464" s="13">
        <f t="shared" si="47"/>
        <v>2.1481086273669077E-4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6.9181260937498426</v>
      </c>
      <c r="H465" s="10">
        <f t="shared" si="48"/>
        <v>-5.0263097565896177E-2</v>
      </c>
      <c r="I465">
        <f t="shared" si="44"/>
        <v>-0.60315717079075415</v>
      </c>
      <c r="K465">
        <f t="shared" si="45"/>
        <v>-6.4871120828186107E-2</v>
      </c>
      <c r="M465">
        <f t="shared" si="46"/>
        <v>-6.4871120828186107E-2</v>
      </c>
      <c r="N465" s="13">
        <f t="shared" si="47"/>
        <v>2.1339434363160375E-4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6.9291298797160863</v>
      </c>
      <c r="H466" s="10">
        <f t="shared" si="48"/>
        <v>-4.9572288269698367E-2</v>
      </c>
      <c r="I466">
        <f t="shared" si="44"/>
        <v>-0.5948674592363804</v>
      </c>
      <c r="K466">
        <f t="shared" si="45"/>
        <v>-6.4131320027427857E-2</v>
      </c>
      <c r="M466">
        <f t="shared" si="46"/>
        <v>-6.4131320027427857E-2</v>
      </c>
      <c r="N466" s="13">
        <f t="shared" si="47"/>
        <v>2.1196540572257586E-4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6.94013366568233</v>
      </c>
      <c r="H467" s="10">
        <f t="shared" si="48"/>
        <v>-4.8890491757631799E-2</v>
      </c>
      <c r="I467">
        <f t="shared" si="44"/>
        <v>-0.58668590109158159</v>
      </c>
      <c r="K467">
        <f t="shared" si="45"/>
        <v>-6.3399958109707236E-2</v>
      </c>
      <c r="M467">
        <f t="shared" si="46"/>
        <v>-6.3399958109707236E-2</v>
      </c>
      <c r="N467" s="13">
        <f t="shared" si="47"/>
        <v>2.105246138220093E-4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6.9511374516485729</v>
      </c>
      <c r="H468" s="10">
        <f t="shared" si="48"/>
        <v>-4.8217598342157539E-2</v>
      </c>
      <c r="I468">
        <f t="shared" ref="I468:I469" si="50">H468*$E$6</f>
        <v>-0.57861118010589041</v>
      </c>
      <c r="K468">
        <f t="shared" ref="K468:K469" si="51">$L$9*$L$4*EXP(-$L$6*(G468/$L$10-1))+6*$L$4*EXP(-$L$6*(SQRT(2)*G468/$L$10-1))-SQRT($L$9*$L$5^2*EXP(-2*$L$7*(G468/$L$10-1))+6*$L$5^2*EXP(-2*$L$7*(SQRT(2)*G468/$L$10-1)))</f>
        <v>-6.2676938789135869E-2</v>
      </c>
      <c r="M468">
        <f t="shared" ref="M468:M469" si="52">$L$9*$O$6*EXP(-$O$4*(G468/$L$10-1))+6*$O$6*EXP(-$O$4*(SQRT(2)*G468/$L$10-1))-SQRT($L$9*$O$7^2*EXP(-2*$O$5*(G468/$L$10-1))+6*$O$7^2*EXP(-2*$O$5*(SQRT(2)*G468/$L$10-1)))</f>
        <v>-6.2676938789135869E-2</v>
      </c>
      <c r="N468" s="13">
        <f t="shared" ref="N468:N469" si="53">(M468-H468)^2*O468</f>
        <v>2.090725261616235E-4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6.9621412376148175</v>
      </c>
      <c r="H469" s="10">
        <f t="shared" si="48"/>
        <v>-4.7553499546865871E-2</v>
      </c>
      <c r="I469">
        <f t="shared" si="50"/>
        <v>-0.5706419945623904</v>
      </c>
      <c r="K469">
        <f t="shared" si="51"/>
        <v>-6.1962166878283209E-2</v>
      </c>
      <c r="M469">
        <f t="shared" si="52"/>
        <v>-6.1962166878283209E-2</v>
      </c>
      <c r="N469" s="13">
        <f t="shared" si="53"/>
        <v>2.0760969426745324E-4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topLeftCell="G1" workbookViewId="0">
      <selection activeCell="X9" sqref="X9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174</v>
      </c>
      <c r="B3" s="68" t="s">
        <v>130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2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0">
        <v>-8.4693000000000005</v>
      </c>
      <c r="D4" s="21" t="s">
        <v>8</v>
      </c>
      <c r="E4" s="4">
        <f>E11</f>
        <v>2.4595728466269828</v>
      </c>
      <c r="F4" t="s">
        <v>188</v>
      </c>
      <c r="K4" s="2" t="s">
        <v>26</v>
      </c>
      <c r="L4" s="4">
        <f>O6</f>
        <v>0.4206271668311759</v>
      </c>
      <c r="N4" s="18" t="s">
        <v>22</v>
      </c>
      <c r="O4" s="4">
        <f>O5*R18</f>
        <v>5.8435909469272733</v>
      </c>
      <c r="P4" s="11" t="s">
        <v>263</v>
      </c>
      <c r="Q4" s="26" t="s">
        <v>28</v>
      </c>
      <c r="AA4" s="27"/>
    </row>
    <row r="5" spans="1:27" x14ac:dyDescent="0.4">
      <c r="A5" s="2" t="s">
        <v>19</v>
      </c>
      <c r="B5" s="70">
        <v>11.454000000000001</v>
      </c>
      <c r="D5" s="2" t="s">
        <v>3</v>
      </c>
      <c r="E5" s="5">
        <f>O10</f>
        <v>4.9963152245224705E-2</v>
      </c>
      <c r="K5" s="2" t="s">
        <v>27</v>
      </c>
      <c r="L5" s="4">
        <f>O7</f>
        <v>3.8328804468839057</v>
      </c>
      <c r="N5" s="12" t="s">
        <v>23</v>
      </c>
      <c r="O5" s="4">
        <v>1.9808782870939907</v>
      </c>
      <c r="P5" t="s">
        <v>50</v>
      </c>
      <c r="Q5" s="28" t="s">
        <v>29</v>
      </c>
      <c r="R5" s="29">
        <f>L10</f>
        <v>2.4595728466269828</v>
      </c>
      <c r="S5" s="29">
        <f>L6</f>
        <v>5.8435909469272733</v>
      </c>
      <c r="T5" s="29">
        <f>L7</f>
        <v>1.9808782870939907</v>
      </c>
      <c r="U5" s="29">
        <f>L4</f>
        <v>0.4206271668311759</v>
      </c>
      <c r="V5" s="29">
        <f>L5</f>
        <v>3.8328804468839057</v>
      </c>
      <c r="W5" s="63">
        <f>$L$10*2/SQRT(3)</f>
        <v>2.8400700901831657</v>
      </c>
      <c r="X5" s="63">
        <f>($L$10*2/SQRT(3)+$L$10*SQRT(2)*2/SQRT(3))/2</f>
        <v>3.4282678649051888</v>
      </c>
      <c r="Y5" s="30" t="s">
        <v>114</v>
      </c>
      <c r="Z5" s="30" t="str">
        <f>B3</f>
        <v>Fe</v>
      </c>
      <c r="AA5" s="31" t="str">
        <f>B3</f>
        <v>Fe</v>
      </c>
    </row>
    <row r="6" spans="1:27" x14ac:dyDescent="0.4">
      <c r="A6" s="2" t="s">
        <v>0</v>
      </c>
      <c r="B6" s="70">
        <v>1.036</v>
      </c>
      <c r="D6" s="2" t="s">
        <v>13</v>
      </c>
      <c r="E6" s="1">
        <v>8</v>
      </c>
      <c r="F6" t="s">
        <v>278</v>
      </c>
      <c r="K6" s="2" t="s">
        <v>22</v>
      </c>
      <c r="L6" s="4">
        <f>O4</f>
        <v>5.8435909469272733</v>
      </c>
      <c r="N6" s="12" t="s">
        <v>26</v>
      </c>
      <c r="O6" s="4">
        <v>0.4206271668311759</v>
      </c>
      <c r="P6" t="s">
        <v>50</v>
      </c>
    </row>
    <row r="7" spans="1:27" x14ac:dyDescent="0.4">
      <c r="A7" s="18" t="s">
        <v>1</v>
      </c>
      <c r="B7" s="70">
        <v>3.9580000000000002</v>
      </c>
      <c r="C7" t="s">
        <v>264</v>
      </c>
      <c r="D7" s="2" t="s">
        <v>31</v>
      </c>
      <c r="E7" s="1">
        <v>2</v>
      </c>
      <c r="F7" t="s">
        <v>275</v>
      </c>
      <c r="K7" s="2" t="s">
        <v>23</v>
      </c>
      <c r="L7" s="4">
        <f>O5</f>
        <v>1.9808782870939907</v>
      </c>
      <c r="N7" s="12" t="s">
        <v>27</v>
      </c>
      <c r="O7" s="4">
        <v>3.8328804468839057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2/SQRT(3)</f>
        <v>1.1547005383792517</v>
      </c>
      <c r="F8" t="s">
        <v>247</v>
      </c>
      <c r="N8" s="11" t="s">
        <v>263</v>
      </c>
      <c r="Q8" s="26" t="s">
        <v>249</v>
      </c>
      <c r="AA8" s="27"/>
    </row>
    <row r="9" spans="1:27" x14ac:dyDescent="0.4">
      <c r="A9" s="11" t="s">
        <v>20</v>
      </c>
      <c r="K9" s="3" t="s">
        <v>13</v>
      </c>
      <c r="L9" s="1">
        <f>E6</f>
        <v>8</v>
      </c>
      <c r="M9" t="s">
        <v>278</v>
      </c>
      <c r="N9" s="3" t="s">
        <v>70</v>
      </c>
      <c r="O9" s="1">
        <f>O4/O5</f>
        <v>2.95</v>
      </c>
      <c r="Q9" s="28" t="s">
        <v>248</v>
      </c>
      <c r="R9" s="29">
        <f>L10</f>
        <v>2.4595728466269828</v>
      </c>
      <c r="S9" s="29">
        <f>O4</f>
        <v>5.8435909469272733</v>
      </c>
      <c r="T9" s="29">
        <f>O5</f>
        <v>1.9808782870939907</v>
      </c>
      <c r="U9" s="29">
        <f>O6</f>
        <v>0.4206271668311759</v>
      </c>
      <c r="V9" s="29">
        <f>O7</f>
        <v>3.8328804468839057</v>
      </c>
      <c r="W9" s="63">
        <f>$L$10*2/SQRT(3)</f>
        <v>2.8400700901831657</v>
      </c>
      <c r="X9" s="63">
        <f>($L$10*2/SQRT(3)+$L$10*SQRT(2)*2/SQRT(3))/2</f>
        <v>3.4282678649051888</v>
      </c>
      <c r="Y9" s="30" t="s">
        <v>114</v>
      </c>
      <c r="Z9" s="30" t="str">
        <f>B3</f>
        <v>Fe</v>
      </c>
      <c r="AA9" s="31" t="str">
        <f>B3</f>
        <v>Fe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2.4595728466269828</v>
      </c>
      <c r="M10" t="s">
        <v>32</v>
      </c>
      <c r="N10" s="3" t="s">
        <v>3</v>
      </c>
      <c r="O10" s="1">
        <f>((SQRT(O9))^3/(O9-1)+(SQRT(1/O9)^3/(1/O9-1))-2)/6</f>
        <v>4.9963152245224705E-2</v>
      </c>
      <c r="W10" s="65"/>
    </row>
    <row r="11" spans="1:27" x14ac:dyDescent="0.4">
      <c r="A11" s="3" t="s">
        <v>35</v>
      </c>
      <c r="B11" s="4">
        <f>($B$5*$E$7)^(1/3)</f>
        <v>2.8400700901831657</v>
      </c>
      <c r="D11" s="3" t="s">
        <v>8</v>
      </c>
      <c r="E11" s="4">
        <f>$B$11/$E$8</f>
        <v>2.4595728466269828</v>
      </c>
      <c r="F11" t="s">
        <v>277</v>
      </c>
      <c r="N11" s="64" t="s">
        <v>265</v>
      </c>
      <c r="O11" s="20">
        <f>G118</f>
        <v>3.1383540416341735</v>
      </c>
      <c r="Q11" s="33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3.1259016065154706</v>
      </c>
      <c r="D12" s="3" t="s">
        <v>2</v>
      </c>
      <c r="E12" s="4">
        <f>(9*$B$6*$B$5/(-$B$4))^(1/2)</f>
        <v>3.5510432631665774</v>
      </c>
      <c r="N12" t="s">
        <v>266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8.3163986015327374E-2</v>
      </c>
      <c r="D14" s="3" t="s">
        <v>14</v>
      </c>
      <c r="E14" s="4">
        <f>-(1+$E$13+$E$5*$E$13^3)*EXP(-$E$13)</f>
        <v>-1</v>
      </c>
      <c r="Q14" s="28" t="s">
        <v>46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-8.4693000000000005</v>
      </c>
    </row>
    <row r="16" spans="1:27" x14ac:dyDescent="0.4">
      <c r="D16" s="3" t="s">
        <v>9</v>
      </c>
      <c r="E16" s="4">
        <f>$E$15*$E$6</f>
        <v>-67.754400000000004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0.29646537773446702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1.7669389741706658</v>
      </c>
      <c r="H19" s="10">
        <f>-(-$B$4)*(1+D19+$E$5*D19^3)*EXP(-D19)</f>
        <v>1.1502489075307696</v>
      </c>
      <c r="I19">
        <f>H19*$E$6</f>
        <v>9.2019912602461567</v>
      </c>
      <c r="K19">
        <f>$L$9*$L$4*EXP(-$L$6*(G19/$L$10-1))+6*$L$4*EXP(-$L$6*(2/SQRT(3)*G19/$L$10-1))-SQRT($L$9*$L$5^2*EXP(-2*$L$7*(G19/$L$10-1))+6*$L$5^2*EXP(-2*$L$7*(2/SQRT(3)*G19/$L$10-1)))</f>
        <v>1.2172243946548527</v>
      </c>
      <c r="M19">
        <f>$L$9*$O$6*EXP(-$O$4*(G19/$L$10-1))+6*$O$6*EXP(-$O$4*(2/SQRT(3)*G19/$L$10-1))-SQRT($L$9*$O$7^2*EXP(-2*$O$5*(G19/$L$10-1))+6*$O$7^2*EXP(-2*$O$5*(2/SQRT(3)*G19/$L$10-1)))</f>
        <v>1.2172243946548527</v>
      </c>
      <c r="N19" s="13">
        <f>(M19-H19)^2*O19</f>
        <v>4.4857158755082184E-3</v>
      </c>
      <c r="O19" s="13">
        <v>1</v>
      </c>
      <c r="P19" s="14">
        <f>SUMSQ(N26:N295)</f>
        <v>7.1635840825824596E-6</v>
      </c>
      <c r="Q19" s="1" t="s">
        <v>65</v>
      </c>
      <c r="R19" s="19">
        <f>O4/(O4-O5)*-B4/SQRT(L9)</f>
        <v>4.5299136955421844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1">$E$11*(D20/$E$12+1)</f>
        <v>1.7807916516197924</v>
      </c>
      <c r="H20" s="10">
        <f>-(-$B$4)*(1+D20+$E$5*D20^3)*EXP(-D20)</f>
        <v>0.60984646811483201</v>
      </c>
      <c r="I20">
        <f t="shared" ref="I20:I83" si="2">H20*$E$6</f>
        <v>4.8787717449186561</v>
      </c>
      <c r="K20">
        <f t="shared" ref="K20:K83" si="3">$L$9*$L$4*EXP(-$L$6*(G20/$L$10-1))+6*$L$4*EXP(-$L$6*(2/SQRT(3)*G20/$L$10-1))-SQRT($L$9*$L$5^2*EXP(-2*$L$7*(G20/$L$10-1))+6*$L$5^2*EXP(-2*$L$7*(2/SQRT(3)*G20/$L$10-1)))</f>
        <v>0.66624463265095812</v>
      </c>
      <c r="M20">
        <f t="shared" ref="M20:M83" si="4">$L$9*$O$6*EXP(-$O$4*(G20/$L$10-1))+6*$O$6*EXP(-$O$4*(2/SQRT(3)*G20/$L$10-1))-SQRT($L$9*$O$7^2*EXP(-2*$O$5*(G20/$L$10-1))+6*$O$7^2*EXP(-2*$O$5*(2/SQRT(3)*G20/$L$10-1)))</f>
        <v>0.66624463265095812</v>
      </c>
      <c r="N20" s="13">
        <f t="shared" ref="N20:N83" si="5">(M20-H20)^2*O20</f>
        <v>3.1807529630439534E-3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1.7946443290689187</v>
      </c>
      <c r="H21" s="10">
        <f t="shared" ref="H21:H84" si="6">-(-$B$4)*(1+D21+$E$5*D21^3)*EXP(-D21)</f>
        <v>9.2993700932349974E-2</v>
      </c>
      <c r="I21">
        <f t="shared" si="2"/>
        <v>0.74394960745879979</v>
      </c>
      <c r="K21">
        <f t="shared" si="3"/>
        <v>0.13989479207009126</v>
      </c>
      <c r="M21">
        <f t="shared" si="4"/>
        <v>0.13989479207009126</v>
      </c>
      <c r="N21" s="13">
        <f t="shared" si="5"/>
        <v>2.1997123499107141E-3</v>
      </c>
      <c r="O21" s="13">
        <v>1</v>
      </c>
      <c r="Q21" s="16" t="s">
        <v>57</v>
      </c>
      <c r="R21" s="19">
        <f>(O7/O6)/(O4/O5)</f>
        <v>3.0889148630282275</v>
      </c>
      <c r="S21" s="1" t="s">
        <v>58</v>
      </c>
      <c r="T21" s="1">
        <f>SQRT(L9)</f>
        <v>2.8284271247461903</v>
      </c>
      <c r="U21" s="1" t="s">
        <v>59</v>
      </c>
      <c r="V21" s="1">
        <f>R21-T21</f>
        <v>0.2604877382820372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1.8084970065180448</v>
      </c>
      <c r="H22" s="10">
        <f t="shared" si="6"/>
        <v>-0.40113360211543697</v>
      </c>
      <c r="I22">
        <f t="shared" si="2"/>
        <v>-3.2090688169234958</v>
      </c>
      <c r="K22">
        <f t="shared" si="3"/>
        <v>-0.36273401030330987</v>
      </c>
      <c r="M22">
        <f t="shared" si="4"/>
        <v>-0.36273401030330987</v>
      </c>
      <c r="N22" s="13">
        <f t="shared" si="5"/>
        <v>1.4745286513379785E-3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1.8223496839671713</v>
      </c>
      <c r="H23" s="10">
        <f t="shared" si="6"/>
        <v>-0.87333316357654889</v>
      </c>
      <c r="I23">
        <f t="shared" si="2"/>
        <v>-6.9866653086123911</v>
      </c>
      <c r="K23">
        <f t="shared" si="3"/>
        <v>-0.84251872544137996</v>
      </c>
      <c r="M23">
        <f t="shared" si="4"/>
        <v>-0.84251872544137996</v>
      </c>
      <c r="N23" s="13">
        <f t="shared" si="5"/>
        <v>9.4952959758615337E-4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1.8362023614162977</v>
      </c>
      <c r="H24" s="10">
        <f t="shared" si="6"/>
        <v>-1.3243770275239017</v>
      </c>
      <c r="I24">
        <f t="shared" si="2"/>
        <v>-10.595016220191214</v>
      </c>
      <c r="K24">
        <f t="shared" si="3"/>
        <v>-1.3003054799791975</v>
      </c>
      <c r="M24">
        <f t="shared" si="4"/>
        <v>-1.3003054799791975</v>
      </c>
      <c r="N24" s="13">
        <f t="shared" si="5"/>
        <v>5.7943940119695463E-4</v>
      </c>
      <c r="O24" s="13">
        <v>1</v>
      </c>
      <c r="Q24" s="17" t="s">
        <v>61</v>
      </c>
      <c r="R24" s="19">
        <f>O5/(O4-O5)*-B4/L9</f>
        <v>0.54290384615384613</v>
      </c>
      <c r="V24" s="15" t="str">
        <f>D3</f>
        <v>BCC</v>
      </c>
      <c r="W24" s="1" t="str">
        <f>E3</f>
        <v>Fe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1.8500550388654238</v>
      </c>
      <c r="H25" s="10">
        <f t="shared" si="6"/>
        <v>-1.755012343038963</v>
      </c>
      <c r="I25">
        <f t="shared" si="2"/>
        <v>-14.040098744311704</v>
      </c>
      <c r="K25">
        <f t="shared" si="3"/>
        <v>-1.7369106457199059</v>
      </c>
      <c r="M25">
        <f t="shared" si="4"/>
        <v>-1.7369106457199059</v>
      </c>
      <c r="N25" s="13">
        <f t="shared" si="5"/>
        <v>3.2767144583075851E-4</v>
      </c>
      <c r="O25" s="13">
        <v>1</v>
      </c>
      <c r="Q25" s="17" t="s">
        <v>62</v>
      </c>
      <c r="R25" s="19">
        <f>O4/(O4-O5)*-B4/SQRT(L9)</f>
        <v>4.5299136955421844</v>
      </c>
      <c r="V25" s="2" t="s">
        <v>106</v>
      </c>
      <c r="W25" s="1">
        <f>(-B4/(12*PI()*B6*W26))^(1/2)</f>
        <v>0.39216494029819043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1.8639077163145503</v>
      </c>
      <c r="H26" s="10">
        <f t="shared" si="6"/>
        <v>-2.1659621247692145</v>
      </c>
      <c r="I26">
        <f t="shared" si="2"/>
        <v>-17.327696998153716</v>
      </c>
      <c r="K26">
        <f t="shared" si="3"/>
        <v>-2.1531218720731218</v>
      </c>
      <c r="M26">
        <f t="shared" si="4"/>
        <v>-2.1531218720731218</v>
      </c>
      <c r="N26" s="13">
        <f t="shared" si="5"/>
        <v>1.6487208929951534E-4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1.8777603937636766</v>
      </c>
      <c r="H27" s="10">
        <f t="shared" si="6"/>
        <v>-2.5579259912068966</v>
      </c>
      <c r="I27">
        <f t="shared" si="2"/>
        <v>-20.463407929655173</v>
      </c>
      <c r="K27">
        <f t="shared" si="3"/>
        <v>-2.5496990827152679</v>
      </c>
      <c r="M27">
        <f t="shared" si="4"/>
        <v>-2.5496990827152679</v>
      </c>
      <c r="N27" s="13">
        <f t="shared" si="5"/>
        <v>6.7682023329631745E-5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3.9580000000000002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1.8916130712128028</v>
      </c>
      <c r="H28" s="10">
        <f t="shared" si="6"/>
        <v>-2.9315808813188373</v>
      </c>
      <c r="I28">
        <f t="shared" si="2"/>
        <v>-23.452647050550699</v>
      </c>
      <c r="K28">
        <f t="shared" si="3"/>
        <v>-2.9273754377151171</v>
      </c>
      <c r="M28">
        <f t="shared" si="4"/>
        <v>-2.9273754377151171</v>
      </c>
      <c r="N28" s="13">
        <f t="shared" si="5"/>
        <v>1.7685755904071275E-5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2.4681359434086114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1.9054657486619293</v>
      </c>
      <c r="H29" s="10">
        <f t="shared" si="6"/>
        <v>-3.2875817501398772</v>
      </c>
      <c r="I29">
        <f t="shared" si="2"/>
        <v>-26.300654001119018</v>
      </c>
      <c r="K29">
        <f t="shared" si="3"/>
        <v>-3.2868582623244649</v>
      </c>
      <c r="M29">
        <f t="shared" si="4"/>
        <v>-3.2868582623244649</v>
      </c>
      <c r="N29" s="13">
        <f t="shared" si="5"/>
        <v>5.2343461905008521E-7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3.8306422018876281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1.9193184261110556</v>
      </c>
      <c r="H30" s="10">
        <f t="shared" si="6"/>
        <v>-3.6265622439256107</v>
      </c>
      <c r="I30">
        <f t="shared" si="2"/>
        <v>-29.012497951404885</v>
      </c>
      <c r="K30">
        <f t="shared" si="3"/>
        <v>-3.6288299435920166</v>
      </c>
      <c r="M30">
        <f t="shared" si="4"/>
        <v>-3.6288299435920166</v>
      </c>
      <c r="N30" s="13">
        <f t="shared" si="5"/>
        <v>5.1424617770176226E-6</v>
      </c>
      <c r="O30" s="13">
        <v>1</v>
      </c>
      <c r="V30" s="22" t="s">
        <v>22</v>
      </c>
      <c r="W30" s="1">
        <f>1/(O5*W25^2)</f>
        <v>3.2824995744394445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1.9331711035601817</v>
      </c>
      <c r="H31" s="10">
        <f t="shared" si="6"/>
        <v>-3.9491353554437914</v>
      </c>
      <c r="I31">
        <f t="shared" si="2"/>
        <v>-31.593082843550331</v>
      </c>
      <c r="K31">
        <f t="shared" si="3"/>
        <v>-3.9539487959183433</v>
      </c>
      <c r="M31">
        <f t="shared" si="4"/>
        <v>-3.9539487959183433</v>
      </c>
      <c r="N31" s="13">
        <f t="shared" si="5"/>
        <v>2.316920920205442E-5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1.9470237810093083</v>
      </c>
      <c r="H32" s="10">
        <f t="shared" si="6"/>
        <v>-4.2558940599678756</v>
      </c>
      <c r="I32">
        <f t="shared" si="2"/>
        <v>-34.047152479743005</v>
      </c>
      <c r="K32">
        <f t="shared" si="3"/>
        <v>-4.2628498966304313</v>
      </c>
      <c r="M32">
        <f t="shared" si="4"/>
        <v>-4.2628498966304313</v>
      </c>
      <c r="N32" s="13">
        <f t="shared" si="5"/>
        <v>4.8383663676154371E-5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1.9608764584584346</v>
      </c>
      <c r="H33" s="10">
        <f t="shared" si="6"/>
        <v>-4.5474119325206361</v>
      </c>
      <c r="I33">
        <f t="shared" si="2"/>
        <v>-36.379295460165089</v>
      </c>
      <c r="K33">
        <f t="shared" si="3"/>
        <v>-4.5561458926169891</v>
      </c>
      <c r="M33">
        <f t="shared" si="4"/>
        <v>-4.5561458926169891</v>
      </c>
      <c r="N33" s="13">
        <f t="shared" si="5"/>
        <v>7.6282058964685916E-5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1.9747291359075607</v>
      </c>
      <c r="H34" s="10">
        <f t="shared" si="6"/>
        <v>-4.824243746900728</v>
      </c>
      <c r="I34">
        <f t="shared" si="2"/>
        <v>-38.593949975205824</v>
      </c>
      <c r="K34">
        <f t="shared" si="3"/>
        <v>-4.8344277790293511</v>
      </c>
      <c r="M34">
        <f t="shared" si="4"/>
        <v>-4.8344277790293511</v>
      </c>
      <c r="N34" s="13">
        <f t="shared" si="5"/>
        <v>1.0371451039682686E-4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1.9885818133566873</v>
      </c>
      <c r="H35" s="10">
        <f t="shared" si="6"/>
        <v>-5.0869260570104355</v>
      </c>
      <c r="I35">
        <f t="shared" si="2"/>
        <v>-40.695408456083484</v>
      </c>
      <c r="K35">
        <f t="shared" si="3"/>
        <v>-5.0982656510176874</v>
      </c>
      <c r="M35">
        <f t="shared" si="4"/>
        <v>-5.0982656510176874</v>
      </c>
      <c r="N35" s="13">
        <f t="shared" si="5"/>
        <v>1.2858639224930135E-4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2.0024344908058134</v>
      </c>
      <c r="H36" s="10">
        <f t="shared" si="6"/>
        <v>-5.3359777609885048</v>
      </c>
      <c r="I36">
        <f t="shared" si="2"/>
        <v>-42.687822087908039</v>
      </c>
      <c r="K36">
        <f t="shared" si="3"/>
        <v>-5.3482094294383522</v>
      </c>
      <c r="M36">
        <f t="shared" si="4"/>
        <v>-5.3482094294383522</v>
      </c>
      <c r="N36" s="13">
        <f t="shared" si="5"/>
        <v>1.4961371306699119E-4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2.0162871682549399</v>
      </c>
      <c r="H37" s="10">
        <f t="shared" si="6"/>
        <v>-5.571900648638084</v>
      </c>
      <c r="I37">
        <f t="shared" si="2"/>
        <v>-44.575205189104672</v>
      </c>
      <c r="K37">
        <f t="shared" si="3"/>
        <v>-5.5847895614360237</v>
      </c>
      <c r="M37">
        <f t="shared" si="4"/>
        <v>-5.5847895614360237</v>
      </c>
      <c r="N37" s="13">
        <f t="shared" si="5"/>
        <v>1.661240731128935E-4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2.0301398457040665</v>
      </c>
      <c r="H38" s="10">
        <f t="shared" si="6"/>
        <v>-5.7951799326263096</v>
      </c>
      <c r="I38">
        <f t="shared" si="2"/>
        <v>-46.361439461010477</v>
      </c>
      <c r="K38">
        <f t="shared" si="3"/>
        <v>-5.8085176967720997</v>
      </c>
      <c r="M38">
        <f t="shared" si="4"/>
        <v>-5.8085176967720997</v>
      </c>
      <c r="N38" s="13">
        <f t="shared" si="5"/>
        <v>1.7789595240872477E-4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2.0439925231531926</v>
      </c>
      <c r="H39" s="10">
        <f t="shared" si="6"/>
        <v>-6.0062847639188659</v>
      </c>
      <c r="I39">
        <f t="shared" si="2"/>
        <v>-48.050278111350927</v>
      </c>
      <c r="K39">
        <f t="shared" si="3"/>
        <v>-6.0198873407411035</v>
      </c>
      <c r="M39">
        <f t="shared" si="4"/>
        <v>-6.0198873407411035</v>
      </c>
      <c r="N39" s="13">
        <f t="shared" si="5"/>
        <v>1.8503009620487676E-4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2.0578452006023191</v>
      </c>
      <c r="H40" s="10">
        <f t="shared" si="6"/>
        <v>-6.2056687319000394</v>
      </c>
      <c r="I40">
        <f t="shared" si="2"/>
        <v>-49.645349855200315</v>
      </c>
      <c r="K40">
        <f t="shared" si="3"/>
        <v>-6.2193744844872132</v>
      </c>
      <c r="M40">
        <f t="shared" si="4"/>
        <v>-6.2193744844872132</v>
      </c>
      <c r="N40" s="13">
        <f t="shared" si="5"/>
        <v>1.8784765398082047E-4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2.0716978780514452</v>
      </c>
      <c r="H41" s="10">
        <f t="shared" si="6"/>
        <v>-6.3937703496163669</v>
      </c>
      <c r="I41">
        <f t="shared" si="2"/>
        <v>-51.150162796930935</v>
      </c>
      <c r="K41">
        <f t="shared" si="3"/>
        <v>-6.4074382135046566</v>
      </c>
      <c r="M41">
        <f t="shared" si="4"/>
        <v>-6.4074382135046566</v>
      </c>
      <c r="N41" s="13">
        <f t="shared" si="5"/>
        <v>1.8681050326881273E-4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2.0855505555005718</v>
      </c>
      <c r="H42" s="10">
        <f t="shared" si="6"/>
        <v>-6.5710135245698158</v>
      </c>
      <c r="I42">
        <f t="shared" si="2"/>
        <v>-52.568108196558526</v>
      </c>
      <c r="K42">
        <f t="shared" si="3"/>
        <v>-6.5845212950787673</v>
      </c>
      <c r="M42">
        <f t="shared" si="4"/>
        <v>-6.5845212950787673</v>
      </c>
      <c r="N42" s="13">
        <f t="shared" si="5"/>
        <v>1.8245986412249897E-4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2.0994032329496979</v>
      </c>
      <c r="H43" s="10">
        <f t="shared" si="6"/>
        <v>-6.737808015474628</v>
      </c>
      <c r="I43">
        <f t="shared" si="2"/>
        <v>-53.902464123797024</v>
      </c>
      <c r="K43">
        <f t="shared" si="3"/>
        <v>-6.7510507453977162</v>
      </c>
      <c r="M43">
        <f t="shared" si="4"/>
        <v>-6.7510507453977162</v>
      </c>
      <c r="N43" s="13">
        <f t="shared" si="5"/>
        <v>1.753698958158548E-4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2.1132559103988244</v>
      </c>
      <c r="H44" s="10">
        <f t="shared" si="6"/>
        <v>-6.894549875380501</v>
      </c>
      <c r="I44">
        <f t="shared" si="2"/>
        <v>-55.156399003044008</v>
      </c>
      <c r="K44">
        <f t="shared" si="3"/>
        <v>-6.9074383770400143</v>
      </c>
      <c r="M44">
        <f t="shared" si="4"/>
        <v>-6.9074383770400143</v>
      </c>
      <c r="N44" s="13">
        <f t="shared" si="5"/>
        <v>1.6611347502727643E-4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2.127108587847951</v>
      </c>
      <c r="H45" s="10">
        <f t="shared" si="6"/>
        <v>-7.0416218815535805</v>
      </c>
      <c r="I45">
        <f t="shared" si="2"/>
        <v>-56.332975052428644</v>
      </c>
      <c r="K45">
        <f t="shared" si="3"/>
        <v>-7.0540813275177108</v>
      </c>
      <c r="M45">
        <f t="shared" si="4"/>
        <v>-7.0540813275177108</v>
      </c>
      <c r="N45" s="13">
        <f t="shared" si="5"/>
        <v>1.5523779373308256E-4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2.1409612652970771</v>
      </c>
      <c r="H46" s="10">
        <f t="shared" si="6"/>
        <v>-7.1793939524958841</v>
      </c>
      <c r="I46">
        <f t="shared" si="2"/>
        <v>-57.435151619967073</v>
      </c>
      <c r="K46">
        <f t="shared" si="3"/>
        <v>-7.1913625695322825</v>
      </c>
      <c r="M46">
        <f t="shared" si="4"/>
        <v>-7.1913625695322825</v>
      </c>
      <c r="N46" s="13">
        <f t="shared" si="5"/>
        <v>1.4324779376396601E-4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2.1548139427462032</v>
      </c>
      <c r="H47" s="10">
        <f t="shared" si="6"/>
        <v>-7.3082235524731871</v>
      </c>
      <c r="I47">
        <f t="shared" si="2"/>
        <v>-58.465788419785497</v>
      </c>
      <c r="K47">
        <f t="shared" si="3"/>
        <v>-7.3196514035767137</v>
      </c>
      <c r="M47">
        <f t="shared" si="4"/>
        <v>-7.3196514035767137</v>
      </c>
      <c r="N47" s="13">
        <f t="shared" si="5"/>
        <v>1.305957808443746E-4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2.1686666201953302</v>
      </c>
      <c r="H48" s="10">
        <f t="shared" si="6"/>
        <v>-7.4284560839111036</v>
      </c>
      <c r="I48">
        <f t="shared" si="2"/>
        <v>-59.427648671288829</v>
      </c>
      <c r="K48">
        <f t="shared" si="3"/>
        <v>-7.4393039334956157</v>
      </c>
      <c r="M48">
        <f t="shared" si="4"/>
        <v>-7.4393039334956157</v>
      </c>
      <c r="N48" s="13">
        <f t="shared" si="5"/>
        <v>1.176758406081999E-4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2.1825192976444567</v>
      </c>
      <c r="H49" s="10">
        <f t="shared" si="6"/>
        <v>-7.540425268009062</v>
      </c>
      <c r="I49">
        <f t="shared" si="2"/>
        <v>-60.323402144072496</v>
      </c>
      <c r="K49">
        <f t="shared" si="3"/>
        <v>-7.5506635255937145</v>
      </c>
      <c r="M49">
        <f t="shared" si="4"/>
        <v>-7.5506635255937145</v>
      </c>
      <c r="N49" s="13">
        <f t="shared" si="5"/>
        <v>1.0482191836969375E-4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2.1963719750935833</v>
      </c>
      <c r="H50" s="10">
        <f t="shared" si="6"/>
        <v>-7.6444535139122358</v>
      </c>
      <c r="I50">
        <f t="shared" si="2"/>
        <v>-61.155628111297887</v>
      </c>
      <c r="K50">
        <f t="shared" si="3"/>
        <v>-7.6540612518628155</v>
      </c>
      <c r="M50">
        <f t="shared" si="4"/>
        <v>-7.6540612518628155</v>
      </c>
      <c r="N50" s="13">
        <f t="shared" si="5"/>
        <v>9.2308628527008947E-5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2.2102246525427094</v>
      </c>
      <c r="H51" s="10">
        <f t="shared" si="6"/>
        <v>-7.7408522767717889</v>
      </c>
      <c r="I51">
        <f t="shared" si="2"/>
        <v>-61.926818214174311</v>
      </c>
      <c r="K51">
        <f t="shared" si="3"/>
        <v>-7.7498163178771087</v>
      </c>
      <c r="M51">
        <f t="shared" si="4"/>
        <v>-7.7498163178771087</v>
      </c>
      <c r="N51" s="13">
        <f t="shared" si="5"/>
        <v>8.0354032937862775E-5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2.2240773299918355</v>
      </c>
      <c r="H52" s="10">
        <f t="shared" si="6"/>
        <v>-7.8299224050148384</v>
      </c>
      <c r="I52">
        <f t="shared" si="2"/>
        <v>-62.639379240118707</v>
      </c>
      <c r="K52">
        <f t="shared" si="3"/>
        <v>-7.838236475887939</v>
      </c>
      <c r="M52">
        <f t="shared" si="4"/>
        <v>-7.838236475887939</v>
      </c>
      <c r="N52" s="13">
        <f t="shared" si="5"/>
        <v>6.9123774482940666E-5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2.237930007440962</v>
      </c>
      <c r="H53" s="10">
        <f t="shared" si="6"/>
        <v>-7.9119544771363381</v>
      </c>
      <c r="I53">
        <f t="shared" si="2"/>
        <v>-63.295635817090705</v>
      </c>
      <c r="K53">
        <f t="shared" si="3"/>
        <v>-7.9196184236304852</v>
      </c>
      <c r="M53">
        <f t="shared" si="4"/>
        <v>-7.9196184236304852</v>
      </c>
      <c r="N53" s="13">
        <f t="shared" si="5"/>
        <v>5.873607586514861E-5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2.2517826848900886</v>
      </c>
      <c r="H54" s="10">
        <f t="shared" si="6"/>
        <v>-7.9872291283165033</v>
      </c>
      <c r="I54">
        <f t="shared" si="2"/>
        <v>-63.897833026532027</v>
      </c>
      <c r="K54">
        <f t="shared" si="3"/>
        <v>-7.9942481893370703</v>
      </c>
      <c r="M54">
        <f t="shared" si="4"/>
        <v>-7.9942481893370703</v>
      </c>
      <c r="N54" s="13">
        <f t="shared" si="5"/>
        <v>4.9267217610442078E-5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2.2656353623392147</v>
      </c>
      <c r="H55" s="10">
        <f t="shared" si="6"/>
        <v>-8.0560173671588089</v>
      </c>
      <c r="I55">
        <f t="shared" si="2"/>
        <v>-64.448138937270471</v>
      </c>
      <c r="K55">
        <f t="shared" si="3"/>
        <v>-8.0624015034346002</v>
      </c>
      <c r="M55">
        <f t="shared" si="4"/>
        <v>-8.0624015034346002</v>
      </c>
      <c r="N55" s="13">
        <f t="shared" si="5"/>
        <v>4.0757195987873943E-5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2.2794880397883412</v>
      </c>
      <c r="H56" s="10">
        <f t="shared" si="6"/>
        <v>-8.1185808828353903</v>
      </c>
      <c r="I56">
        <f t="shared" si="2"/>
        <v>-64.948647062683122</v>
      </c>
      <c r="K56">
        <f t="shared" si="3"/>
        <v>-8.1243441573870872</v>
      </c>
      <c r="M56">
        <f t="shared" si="4"/>
        <v>-8.1243441573870872</v>
      </c>
      <c r="N56" s="13">
        <f t="shared" si="5"/>
        <v>3.3215333558237048E-5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2.2933407172374674</v>
      </c>
      <c r="H57" s="10">
        <f t="shared" si="6"/>
        <v>-8.1751723429186107</v>
      </c>
      <c r="I57">
        <f t="shared" si="2"/>
        <v>-65.401378743348886</v>
      </c>
      <c r="K57">
        <f t="shared" si="3"/>
        <v>-8.1803323501280953</v>
      </c>
      <c r="M57">
        <f t="shared" si="4"/>
        <v>-8.1803323501280953</v>
      </c>
      <c r="N57" s="13">
        <f t="shared" si="5"/>
        <v>2.6625674401933238E-5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2.3071933946865939</v>
      </c>
      <c r="H58" s="10">
        <f t="shared" si="6"/>
        <v>-8.2260356821697158</v>
      </c>
      <c r="I58">
        <f t="shared" si="2"/>
        <v>-65.808285457357727</v>
      </c>
      <c r="K58">
        <f t="shared" si="3"/>
        <v>-8.2306130225126495</v>
      </c>
      <c r="M58">
        <f t="shared" si="4"/>
        <v>-8.2306130225126495</v>
      </c>
      <c r="N58" s="13">
        <f t="shared" si="5"/>
        <v>2.0952044615048098E-5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2.32104607213572</v>
      </c>
      <c r="H59" s="10">
        <f t="shared" si="6"/>
        <v>-8.2714063825479602</v>
      </c>
      <c r="I59">
        <f t="shared" si="2"/>
        <v>-66.171251060383682</v>
      </c>
      <c r="K59">
        <f t="shared" si="3"/>
        <v>-8.2754241802030712</v>
      </c>
      <c r="M59">
        <f t="shared" si="4"/>
        <v>-8.2754241802030712</v>
      </c>
      <c r="N59" s="13">
        <f t="shared" si="5"/>
        <v>1.6142697997415535E-5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2.3348987495848466</v>
      </c>
      <c r="H60" s="10">
        <f t="shared" si="6"/>
        <v>-8.3115117446961122</v>
      </c>
      <c r="I60">
        <f t="shared" si="2"/>
        <v>-66.492093957568898</v>
      </c>
      <c r="K60">
        <f t="shared" si="3"/>
        <v>-8.3149952053889766</v>
      </c>
      <c r="M60">
        <f t="shared" si="4"/>
        <v>-8.3149952053889766</v>
      </c>
      <c r="N60" s="13">
        <f t="shared" si="5"/>
        <v>1.2134498398731509E-5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2.3487514270339731</v>
      </c>
      <c r="H61" s="10">
        <f t="shared" si="6"/>
        <v>-8.3465711511510516</v>
      </c>
      <c r="I61">
        <f t="shared" si="2"/>
        <v>-66.772569209208413</v>
      </c>
      <c r="K61">
        <f t="shared" si="3"/>
        <v>-8.3495471577275993</v>
      </c>
      <c r="M61">
        <f t="shared" si="4"/>
        <v>-8.3495471577275993</v>
      </c>
      <c r="N61" s="13">
        <f t="shared" si="5"/>
        <v>8.8566151436546756E-6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2.3626041044830992</v>
      </c>
      <c r="H62" s="10">
        <f t="shared" si="6"/>
        <v>-8.3767963215212813</v>
      </c>
      <c r="I62">
        <f t="shared" si="2"/>
        <v>-67.01437057217025</v>
      </c>
      <c r="K62">
        <f t="shared" si="3"/>
        <v>-8.3792930648773769</v>
      </c>
      <c r="M62">
        <f t="shared" si="4"/>
        <v>-8.3792930648773769</v>
      </c>
      <c r="N62" s="13">
        <f t="shared" si="5"/>
        <v>6.2337273862076249E-6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2.3764567819322253</v>
      </c>
      <c r="H63" s="10">
        <f t="shared" si="6"/>
        <v>-8.4023915598661727</v>
      </c>
      <c r="I63">
        <f t="shared" si="2"/>
        <v>-67.219132478929382</v>
      </c>
      <c r="K63">
        <f t="shared" si="3"/>
        <v>-8.4044382029846663</v>
      </c>
      <c r="M63">
        <f t="shared" si="4"/>
        <v>-8.4044382029846663</v>
      </c>
      <c r="N63" s="13">
        <f t="shared" si="5"/>
        <v>4.188748054477056E-6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2.3903094593813519</v>
      </c>
      <c r="H64" s="10">
        <f t="shared" si="6"/>
        <v>-8.4235539945053244</v>
      </c>
      <c r="I64">
        <f t="shared" si="2"/>
        <v>-67.388431956042595</v>
      </c>
      <c r="K64">
        <f t="shared" si="3"/>
        <v>-8.4251803674710182</v>
      </c>
      <c r="M64">
        <f t="shared" si="4"/>
        <v>-8.4251803674710182</v>
      </c>
      <c r="N64" s="13">
        <f t="shared" si="5"/>
        <v>2.6450890235396129E-6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2.404162136830478</v>
      </c>
      <c r="H65" s="10">
        <f t="shared" si="6"/>
        <v>-8.4404738104798476</v>
      </c>
      <c r="I65">
        <f t="shared" si="2"/>
        <v>-67.523790483838781</v>
      </c>
      <c r="K65">
        <f t="shared" si="3"/>
        <v>-8.4417101344563967</v>
      </c>
      <c r="M65">
        <f t="shared" si="4"/>
        <v>-8.4417101344563967</v>
      </c>
      <c r="N65" s="13">
        <f t="shared" si="5"/>
        <v>1.5284969749903241E-6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2.4180148142796045</v>
      </c>
      <c r="H66" s="10">
        <f t="shared" si="6"/>
        <v>-8.4533344748811921</v>
      </c>
      <c r="I66">
        <f t="shared" si="2"/>
        <v>-67.626675799049536</v>
      </c>
      <c r="K66">
        <f t="shared" si="3"/>
        <v>-8.4542111131420583</v>
      </c>
      <c r="M66">
        <f t="shared" si="4"/>
        <v>-8.4542111131420583</v>
      </c>
      <c r="N66" s="13">
        <f t="shared" si="5"/>
        <v>7.6849464041461772E-7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2.4318674917287311</v>
      </c>
      <c r="H67" s="10">
        <f t="shared" si="6"/>
        <v>-8.4623129552569676</v>
      </c>
      <c r="I67">
        <f t="shared" si="2"/>
        <v>-67.698503642055741</v>
      </c>
      <c r="K67">
        <f t="shared" si="3"/>
        <v>-8.462860189465637</v>
      </c>
      <c r="M67">
        <f t="shared" si="4"/>
        <v>-8.462860189465637</v>
      </c>
      <c r="N67" s="13">
        <f t="shared" si="5"/>
        <v>2.9946527913804921E-7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2.4457201691778572</v>
      </c>
      <c r="H68" s="10">
        <f t="shared" si="6"/>
        <v>-8.4675799312973812</v>
      </c>
      <c r="I68">
        <f t="shared" si="2"/>
        <v>-67.740639450379049</v>
      </c>
      <c r="K68">
        <f t="shared" si="3"/>
        <v>-8.4678277613300708</v>
      </c>
      <c r="M68">
        <f t="shared" si="4"/>
        <v>-8.4678277613300708</v>
      </c>
      <c r="N68" s="13">
        <f t="shared" si="5"/>
        <v>6.1419725102917144E-4</v>
      </c>
      <c r="O68" s="13">
        <v>10000</v>
      </c>
    </row>
    <row r="69" spans="3:16" x14ac:dyDescent="0.4">
      <c r="C69" s="51" t="s">
        <v>47</v>
      </c>
      <c r="D69" s="52">
        <v>0</v>
      </c>
      <c r="E69" s="53">
        <f t="shared" si="0"/>
        <v>-1</v>
      </c>
      <c r="F69" s="51"/>
      <c r="G69" s="51">
        <f t="shared" si="1"/>
        <v>2.4595728466269828</v>
      </c>
      <c r="H69" s="54">
        <f t="shared" si="6"/>
        <v>-8.4693000000000005</v>
      </c>
      <c r="I69" s="51">
        <f t="shared" si="2"/>
        <v>-67.754400000000004</v>
      </c>
      <c r="J69" s="51"/>
      <c r="K69">
        <f t="shared" si="3"/>
        <v>-8.4692779656976143</v>
      </c>
      <c r="M69">
        <f t="shared" si="4"/>
        <v>-8.4692779656976143</v>
      </c>
      <c r="N69" s="55">
        <f t="shared" si="5"/>
        <v>4.8551048164787727E-6</v>
      </c>
      <c r="O69" s="55">
        <v>10000</v>
      </c>
      <c r="P69" s="51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2.4734255240761094</v>
      </c>
      <c r="H70" s="10">
        <f t="shared" si="6"/>
        <v>-8.4676318745051304</v>
      </c>
      <c r="I70">
        <f t="shared" si="2"/>
        <v>-67.741054996041044</v>
      </c>
      <c r="K70">
        <f t="shared" si="3"/>
        <v>-8.4673688978300206</v>
      </c>
      <c r="M70">
        <f t="shared" si="4"/>
        <v>-8.4673688978300206</v>
      </c>
      <c r="N70" s="13">
        <f t="shared" si="5"/>
        <v>6.9156731651848831E-4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2.4872782015252355</v>
      </c>
      <c r="H71" s="10">
        <f t="shared" si="6"/>
        <v>-8.4627285767884342</v>
      </c>
      <c r="I71">
        <f t="shared" si="2"/>
        <v>-67.701828614307473</v>
      </c>
      <c r="K71">
        <f t="shared" si="3"/>
        <v>-8.4622528229463327</v>
      </c>
      <c r="M71">
        <f t="shared" si="4"/>
        <v>-8.4622528229463327</v>
      </c>
      <c r="N71" s="13">
        <f t="shared" si="5"/>
        <v>2.2634171827425507E-7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2.501130878974362</v>
      </c>
      <c r="H72" s="10">
        <f t="shared" si="6"/>
        <v>-8.454737624392326</v>
      </c>
      <c r="I72">
        <f t="shared" si="2"/>
        <v>-67.637900995138608</v>
      </c>
      <c r="K72">
        <f t="shared" si="3"/>
        <v>-8.4540763805601511</v>
      </c>
      <c r="M72">
        <f t="shared" si="4"/>
        <v>-8.4540763805601511</v>
      </c>
      <c r="N72" s="13">
        <f t="shared" si="5"/>
        <v>4.3724340558937128E-7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2.5149835564234881</v>
      </c>
      <c r="H73" s="10">
        <f t="shared" si="6"/>
        <v>-8.443801211372298</v>
      </c>
      <c r="I73">
        <f t="shared" si="2"/>
        <v>-67.550409690978384</v>
      </c>
      <c r="K73">
        <f t="shared" si="3"/>
        <v>-8.4429807817494122</v>
      </c>
      <c r="M73">
        <f t="shared" si="4"/>
        <v>-8.4429807817494122</v>
      </c>
      <c r="N73" s="13">
        <f t="shared" si="5"/>
        <v>6.7310476610846118E-7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2.5288362338726142</v>
      </c>
      <c r="H74" s="10">
        <f t="shared" si="6"/>
        <v>-8.4300563836295215</v>
      </c>
      <c r="I74">
        <f t="shared" si="2"/>
        <v>-67.440451069036172</v>
      </c>
      <c r="K74">
        <f t="shared" si="3"/>
        <v>-8.4291019996026595</v>
      </c>
      <c r="M74">
        <f t="shared" si="4"/>
        <v>-8.4291019996026595</v>
      </c>
      <c r="N74" s="13">
        <f t="shared" si="5"/>
        <v>9.1084887072930274E-7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2.5426889113217408</v>
      </c>
      <c r="H75" s="10">
        <f t="shared" si="6"/>
        <v>-8.4136352087960589</v>
      </c>
      <c r="I75">
        <f t="shared" si="2"/>
        <v>-67.309081670368471</v>
      </c>
      <c r="K75">
        <f t="shared" si="3"/>
        <v>-8.4125709530775961</v>
      </c>
      <c r="M75">
        <f t="shared" si="4"/>
        <v>-8.4125709530775961</v>
      </c>
      <c r="N75" s="13">
        <f t="shared" si="5"/>
        <v>1.1326402342807775E-6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2.5565415887708673</v>
      </c>
      <c r="H76" s="10">
        <f t="shared" si="6"/>
        <v>-8.3946649408343017</v>
      </c>
      <c r="I76">
        <f t="shared" si="2"/>
        <v>-67.157319526674414</v>
      </c>
      <c r="K76">
        <f t="shared" si="3"/>
        <v>-8.3935136844993892</v>
      </c>
      <c r="M76">
        <f t="shared" si="4"/>
        <v>-8.3935136844993892</v>
      </c>
      <c r="N76" s="13">
        <f t="shared" si="5"/>
        <v>1.325391148676235E-6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2.5703942662199935</v>
      </c>
      <c r="H77" s="10">
        <f t="shared" si="6"/>
        <v>-8.3732681795076846</v>
      </c>
      <c r="I77">
        <f t="shared" si="2"/>
        <v>-66.986145436061477</v>
      </c>
      <c r="K77">
        <f t="shared" si="3"/>
        <v>-8.372051530918359</v>
      </c>
      <c r="M77">
        <f t="shared" si="4"/>
        <v>-8.372051530918359</v>
      </c>
      <c r="N77" s="13">
        <f t="shared" si="5"/>
        <v>1.4802337899081823E-6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2.58424694366912</v>
      </c>
      <c r="H78" s="10">
        <f t="shared" si="6"/>
        <v>-8.3495630248751649</v>
      </c>
      <c r="I78">
        <f t="shared" si="2"/>
        <v>-66.796504199001319</v>
      </c>
      <c r="K78">
        <f t="shared" si="3"/>
        <v>-8.3483012895390729</v>
      </c>
      <c r="M78">
        <f t="shared" si="4"/>
        <v>-8.3483012895390729</v>
      </c>
      <c r="N78" s="13">
        <f t="shared" si="5"/>
        <v>1.5919760583431256E-6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2.5980996211182465</v>
      </c>
      <c r="H79" s="10">
        <f t="shared" si="6"/>
        <v>-8.3236632269576756</v>
      </c>
      <c r="I79">
        <f t="shared" si="2"/>
        <v>-66.589305815661405</v>
      </c>
      <c r="K79">
        <f t="shared" si="3"/>
        <v>-8.3223753774255957</v>
      </c>
      <c r="M79">
        <f t="shared" si="4"/>
        <v>-8.3223753774255957</v>
      </c>
      <c r="N79" s="13">
        <f t="shared" si="5"/>
        <v>1.6585564172782428E-6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2.6119522985673722</v>
      </c>
      <c r="H80" s="10">
        <f t="shared" si="6"/>
        <v>-8.29567833072044</v>
      </c>
      <c r="I80">
        <f t="shared" si="2"/>
        <v>-66.36542664576352</v>
      </c>
      <c r="K80">
        <f t="shared" si="3"/>
        <v>-8.2943819856804026</v>
      </c>
      <c r="M80">
        <f t="shared" si="4"/>
        <v>-8.2943819856804026</v>
      </c>
      <c r="N80" s="13">
        <f t="shared" si="5"/>
        <v>1.6805104628295537E-6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2.6258049760164988</v>
      </c>
      <c r="H81" s="10">
        <f t="shared" si="6"/>
        <v>-8.2657138165109902</v>
      </c>
      <c r="I81">
        <f t="shared" si="2"/>
        <v>-66.125710532087922</v>
      </c>
      <c r="K81">
        <f t="shared" si="3"/>
        <v>-8.2644252282878181</v>
      </c>
      <c r="M81">
        <f t="shared" si="4"/>
        <v>-8.2644252282878181</v>
      </c>
      <c r="N81" s="13">
        <f t="shared" si="5"/>
        <v>1.660459608897899E-6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2.6396576534656253</v>
      </c>
      <c r="H82" s="10">
        <f t="shared" si="6"/>
        <v>-8.2338712360886497</v>
      </c>
      <c r="I82">
        <f t="shared" si="2"/>
        <v>-65.870969888709197</v>
      </c>
      <c r="K82">
        <f t="shared" si="3"/>
        <v>-8.2326052858060894</v>
      </c>
      <c r="M82">
        <f t="shared" si="4"/>
        <v>-8.2326052858060894</v>
      </c>
      <c r="N82" s="13">
        <f t="shared" si="5"/>
        <v>1.6026301179144239E-6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1"/>
        <v>2.6535103309147519</v>
      </c>
      <c r="H83" s="10">
        <f t="shared" si="6"/>
        <v>-8.2002483443773766</v>
      </c>
      <c r="I83">
        <f t="shared" si="2"/>
        <v>-65.601986755019013</v>
      </c>
      <c r="K83">
        <f t="shared" si="3"/>
        <v>-8.1990185440859076</v>
      </c>
      <c r="M83">
        <f t="shared" si="4"/>
        <v>-8.1990185440859076</v>
      </c>
      <c r="N83" s="13">
        <f t="shared" si="5"/>
        <v>1.5124087568972833E-6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8">$E$11*(D84/$E$12+1)</f>
        <v>2.667363008363878</v>
      </c>
      <c r="H84" s="10">
        <f t="shared" si="6"/>
        <v>-8.1649392270701053</v>
      </c>
      <c r="I84">
        <f t="shared" ref="I84:I147" si="9">H84*$E$6</f>
        <v>-65.319513816560843</v>
      </c>
      <c r="K84">
        <f t="shared" ref="K84:K147" si="10">$L$9*$L$4*EXP(-$L$6*(G84/$L$10-1))+6*$L$4*EXP(-$L$6*(2/SQRT(3)*G84/$L$10-1))-SQRT($L$9*$L$5^2*EXP(-2*$L$7*(G84/$L$10-1))+6*$L$5^2*EXP(-2*$L$7*(2/SQRT(3)*G84/$L$10-1)))</f>
        <v>-8.163757728187008</v>
      </c>
      <c r="M84">
        <f t="shared" ref="M84:M147" si="11">$L$9*$O$6*EXP(-$O$4*(G84/$L$10-1))+6*$O$6*EXP(-$O$4*(2/SQRT(3)*G84/$L$10-1))-SQRT($L$9*$O$7^2*EXP(-2*$O$5*(G84/$L$10-1))+6*$O$7^2*EXP(-2*$O$5*(2/SQRT(3)*G84/$L$10-1)))</f>
        <v>-8.163757728187008</v>
      </c>
      <c r="N84" s="13">
        <f t="shared" ref="N84:N147" si="12">(M84-H84)^2*O84</f>
        <v>1.3959396107603471E-6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2.6812156858130045</v>
      </c>
      <c r="H85" s="10">
        <f t="shared" ref="H85:H148" si="13">-(-$B$4)*(1+D85+$E$5*D85^3)*EXP(-D85)</f>
        <v>-8.1280344242089537</v>
      </c>
      <c r="I85">
        <f t="shared" si="9"/>
        <v>-65.02427539367163</v>
      </c>
      <c r="K85">
        <f t="shared" si="10"/>
        <v>-8.1269120316585877</v>
      </c>
      <c r="M85">
        <f t="shared" si="11"/>
        <v>-8.1269120316585877</v>
      </c>
      <c r="N85" s="13">
        <f t="shared" si="12"/>
        <v>1.2597650371172244E-6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2.6950683632621311</v>
      </c>
      <c r="H86" s="10">
        <f t="shared" si="13"/>
        <v>-8.089621049862183</v>
      </c>
      <c r="I86">
        <f t="shared" si="9"/>
        <v>-64.716968398897464</v>
      </c>
      <c r="K86">
        <f t="shared" si="10"/>
        <v>-8.0885672413434673</v>
      </c>
      <c r="M86">
        <f t="shared" si="11"/>
        <v>-8.0885672413434673</v>
      </c>
      <c r="N86" s="13">
        <f t="shared" si="12"/>
        <v>1.1105123941178336E-6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2.7089210407112567</v>
      </c>
      <c r="H87" s="10">
        <f t="shared" si="13"/>
        <v>-8.0497829080152172</v>
      </c>
      <c r="I87">
        <f t="shared" si="9"/>
        <v>-64.398263264121738</v>
      </c>
      <c r="K87">
        <f t="shared" si="10"/>
        <v>-8.0488058578605024</v>
      </c>
      <c r="M87">
        <f t="shared" si="11"/>
        <v>-8.0488058578605024</v>
      </c>
      <c r="N87" s="13">
        <f t="shared" si="12"/>
        <v>9.5462700482827588E-7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2.7227737181603833</v>
      </c>
      <c r="H88" s="10">
        <f t="shared" si="13"/>
        <v>-8.0086006047897325</v>
      </c>
      <c r="I88">
        <f t="shared" si="9"/>
        <v>-64.06880483831786</v>
      </c>
      <c r="K88">
        <f t="shared" si="10"/>
        <v>-8.0077072119142816</v>
      </c>
      <c r="M88">
        <f t="shared" si="11"/>
        <v>-8.0077072119142816</v>
      </c>
      <c r="N88" s="13">
        <f t="shared" si="12"/>
        <v>7.9815082990637605E-7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2.7366263956095098</v>
      </c>
      <c r="H89" s="10">
        <f t="shared" si="13"/>
        <v>-7.966151657101447</v>
      </c>
      <c r="I89">
        <f t="shared" si="9"/>
        <v>-63.729213256811576</v>
      </c>
      <c r="K89">
        <f t="shared" si="10"/>
        <v>-7.9653475765761375</v>
      </c>
      <c r="M89">
        <f t="shared" si="11"/>
        <v>-7.9653475765761375</v>
      </c>
      <c r="N89" s="13">
        <f t="shared" si="12"/>
        <v>6.4654549118209539E-7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2.7504790730586359</v>
      </c>
      <c r="H90" s="10">
        <f t="shared" si="13"/>
        <v>-7.9225105978641288</v>
      </c>
      <c r="I90">
        <f t="shared" si="9"/>
        <v>-63.38008478291303</v>
      </c>
      <c r="K90">
        <f t="shared" si="10"/>
        <v>-7.9218002756753743</v>
      </c>
      <c r="M90">
        <f t="shared" si="11"/>
        <v>-7.9218002756753743</v>
      </c>
      <c r="N90" s="13">
        <f t="shared" si="12"/>
        <v>5.0455761183705879E-7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2.7643317505077625</v>
      </c>
      <c r="H91" s="10">
        <f t="shared" si="13"/>
        <v>-7.8777490778441619</v>
      </c>
      <c r="I91">
        <f t="shared" si="9"/>
        <v>-63.021992622753295</v>
      </c>
      <c r="K91">
        <f t="shared" si="10"/>
        <v>-7.8771357884349271</v>
      </c>
      <c r="M91">
        <f t="shared" si="11"/>
        <v>-7.8771357884349271</v>
      </c>
      <c r="N91" s="13">
        <f t="shared" si="12"/>
        <v>3.7612389947953814E-7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2.778184427956889</v>
      </c>
      <c r="H92" s="10">
        <f t="shared" si="13"/>
        <v>-7.8319359642669975</v>
      </c>
      <c r="I92">
        <f t="shared" si="9"/>
        <v>-62.65548771413598</v>
      </c>
      <c r="K92">
        <f t="shared" si="10"/>
        <v>-7.8314218504809983</v>
      </c>
      <c r="M92">
        <f t="shared" si="11"/>
        <v>-7.8314218504809983</v>
      </c>
      <c r="N92" s="13">
        <f t="shared" si="12"/>
        <v>2.643129849544239E-7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2.7920371054060147</v>
      </c>
      <c r="H93" s="10">
        <f t="shared" si="13"/>
        <v>-7.7851374362739492</v>
      </c>
      <c r="I93">
        <f t="shared" si="9"/>
        <v>-62.281099490191593</v>
      </c>
      <c r="K93">
        <f t="shared" si="10"/>
        <v>-7.7847235513516928</v>
      </c>
      <c r="M93">
        <f t="shared" si="11"/>
        <v>-7.7847235513516928</v>
      </c>
      <c r="N93" s="13">
        <f t="shared" si="12"/>
        <v>1.7130072887115139E-7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2.8058897828551412</v>
      </c>
      <c r="H94" s="10">
        <f t="shared" si="13"/>
        <v>-7.7374170773247961</v>
      </c>
      <c r="I94">
        <f t="shared" si="9"/>
        <v>-61.899336618598369</v>
      </c>
      <c r="K94">
        <f t="shared" si="10"/>
        <v>-7.7371034286254154</v>
      </c>
      <c r="M94">
        <f t="shared" si="11"/>
        <v>-7.7371034286254154</v>
      </c>
      <c r="N94" s="13">
        <f t="shared" si="12"/>
        <v>9.8375506623182258E-8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2.8197424603042678</v>
      </c>
      <c r="H95" s="10">
        <f t="shared" si="13"/>
        <v>-7.6888359646390301</v>
      </c>
      <c r="I95">
        <f t="shared" si="9"/>
        <v>-61.510687717112241</v>
      </c>
      <c r="K95">
        <f t="shared" si="10"/>
        <v>-7.688621558785627</v>
      </c>
      <c r="M95">
        <f t="shared" si="11"/>
        <v>-7.688621558785627</v>
      </c>
      <c r="N95" s="13">
        <f t="shared" si="12"/>
        <v>4.5969869973487391E-8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2.8335951377533939</v>
      </c>
      <c r="H96" s="10">
        <f t="shared" si="13"/>
        <v>-7.6394527557657712</v>
      </c>
      <c r="I96">
        <f t="shared" si="9"/>
        <v>-61.11562204612617</v>
      </c>
      <c r="K96">
        <f t="shared" si="10"/>
        <v>-7.6393356449344525</v>
      </c>
      <c r="M96">
        <f t="shared" si="11"/>
        <v>-7.6393356449344525</v>
      </c>
      <c r="N96" s="13">
        <f t="shared" si="12"/>
        <v>1.3714946812159795E-8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2.8474478152025204</v>
      </c>
      <c r="H97" s="10">
        <f t="shared" si="13"/>
        <v>-7.5893237723698288</v>
      </c>
      <c r="I97">
        <f t="shared" si="9"/>
        <v>-60.71459017895863</v>
      </c>
      <c r="K97">
        <f t="shared" si="10"/>
        <v>-7.5893011014638336</v>
      </c>
      <c r="M97">
        <f t="shared" si="11"/>
        <v>-7.5893011014638336</v>
      </c>
      <c r="N97" s="13">
        <f t="shared" si="12"/>
        <v>5.1396997864184352E-10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2.861300492651647</v>
      </c>
      <c r="H98" s="10">
        <f t="shared" si="13"/>
        <v>-7.538503081318777</v>
      </c>
      <c r="I98">
        <f t="shared" si="9"/>
        <v>-60.308024650550216</v>
      </c>
      <c r="K98">
        <f t="shared" si="10"/>
        <v>-7.5385711357891418</v>
      </c>
      <c r="M98">
        <f t="shared" si="11"/>
        <v>-7.5385711357891418</v>
      </c>
      <c r="N98" s="13">
        <f t="shared" si="12"/>
        <v>4.6314109366391915E-9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2.8751531701007726</v>
      </c>
      <c r="H99" s="10">
        <f t="shared" si="13"/>
        <v>-7.4870425731534658</v>
      </c>
      <c r="I99">
        <f t="shared" si="9"/>
        <v>-59.896340585227726</v>
      </c>
      <c r="K99">
        <f t="shared" si="10"/>
        <v>-7.4871968272465024</v>
      </c>
      <c r="M99">
        <f t="shared" si="11"/>
        <v>-7.4871968272465024</v>
      </c>
      <c r="N99" s="13">
        <f t="shared" si="12"/>
        <v>2.3794325218543668E-8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2.8890058475498992</v>
      </c>
      <c r="H100" s="10">
        <f t="shared" si="13"/>
        <v>-7.4349920380220098</v>
      </c>
      <c r="I100">
        <f t="shared" si="9"/>
        <v>-59.479936304176078</v>
      </c>
      <c r="K100">
        <f t="shared" si="10"/>
        <v>-7.435227203251646</v>
      </c>
      <c r="M100">
        <f t="shared" si="11"/>
        <v>-7.435227203251646</v>
      </c>
      <c r="N100" s="13">
        <f t="shared" si="12"/>
        <v>5.5302685229837544E-8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2.9028585249990257</v>
      </c>
      <c r="H101" s="10">
        <f t="shared" si="13"/>
        <v>-7.3823992391548492</v>
      </c>
      <c r="I101">
        <f t="shared" si="9"/>
        <v>-59.059193913238794</v>
      </c>
      <c r="K101">
        <f t="shared" si="10"/>
        <v>-7.3827093128147236</v>
      </c>
      <c r="M101">
        <f t="shared" si="11"/>
        <v>-7.3827093128147236</v>
      </c>
      <c r="N101" s="13">
        <f t="shared" si="12"/>
        <v>9.6145674547939011E-8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2.9167112024481523</v>
      </c>
      <c r="H102" s="10">
        <f t="shared" si="13"/>
        <v>-7.3293099839563709</v>
      </c>
      <c r="I102">
        <f t="shared" si="9"/>
        <v>-58.634479871650967</v>
      </c>
      <c r="K102">
        <f t="shared" si="10"/>
        <v>-7.3296882975021695</v>
      </c>
      <c r="M102">
        <f t="shared" si="11"/>
        <v>-7.3296882975021695</v>
      </c>
      <c r="N102" s="13">
        <f t="shared" si="12"/>
        <v>1.4312113893474538E-7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2.9305638798972784</v>
      </c>
      <c r="H103" s="10">
        <f t="shared" si="13"/>
        <v>-7.2757681927861899</v>
      </c>
      <c r="I103">
        <f t="shared" si="9"/>
        <v>-58.206145542289519</v>
      </c>
      <c r="K103">
        <f t="shared" si="10"/>
        <v>-7.2762074599337154</v>
      </c>
      <c r="M103">
        <f t="shared" si="11"/>
        <v>-7.2762074599337154</v>
      </c>
      <c r="N103" s="13">
        <f t="shared" si="12"/>
        <v>1.929556268952006E-7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2.944416557346405</v>
      </c>
      <c r="H104" s="10">
        <f t="shared" si="13"/>
        <v>-7.22181596550117</v>
      </c>
      <c r="I104">
        <f t="shared" si="9"/>
        <v>-57.77452772400936</v>
      </c>
      <c r="K104">
        <f t="shared" si="10"/>
        <v>-7.2223083298994499</v>
      </c>
      <c r="M104">
        <f t="shared" si="11"/>
        <v>-7.2223083298994499</v>
      </c>
      <c r="N104" s="13">
        <f t="shared" si="12"/>
        <v>2.4242270069355944E-7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2.9582692347955306</v>
      </c>
      <c r="H105" s="10">
        <f t="shared" si="13"/>
        <v>-7.1674936458271272</v>
      </c>
      <c r="I105">
        <f t="shared" si="9"/>
        <v>-57.339949166617018</v>
      </c>
      <c r="K105">
        <f t="shared" si="10"/>
        <v>-7.1680307281790432</v>
      </c>
      <c r="M105">
        <f t="shared" si="11"/>
        <v>-7.1680307281790432</v>
      </c>
      <c r="N105" s="13">
        <f t="shared" si="12"/>
        <v>2.8845745273958221E-7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2.9721219122446572</v>
      </c>
      <c r="H106" s="10">
        <f t="shared" si="13"/>
        <v>-7.1128398836271067</v>
      </c>
      <c r="I106">
        <f t="shared" si="9"/>
        <v>-56.902719069016854</v>
      </c>
      <c r="K106">
        <f t="shared" si="10"/>
        <v>-7.1134128281422679</v>
      </c>
      <c r="M106">
        <f t="shared" si="11"/>
        <v>-7.1134128281422679</v>
      </c>
      <c r="N106" s="13">
        <f t="shared" si="12"/>
        <v>3.2826541745331532E-7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2.9859745896937837</v>
      </c>
      <c r="H107" s="10">
        <f t="shared" si="13"/>
        <v>-7.0578916951312323</v>
      </c>
      <c r="I107">
        <f t="shared" si="9"/>
        <v>-56.463133561049858</v>
      </c>
      <c r="K107">
        <f t="shared" si="10"/>
        <v>-7.0584912152073933</v>
      </c>
      <c r="M107">
        <f t="shared" si="11"/>
        <v>-7.0584912152073933</v>
      </c>
      <c r="N107" s="13">
        <f t="shared" si="12"/>
        <v>3.5942432172014156E-7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2.9998272671429103</v>
      </c>
      <c r="H108" s="10">
        <f t="shared" si="13"/>
        <v>-7.0026845211911022</v>
      </c>
      <c r="I108">
        <f t="shared" si="9"/>
        <v>-56.021476169528817</v>
      </c>
      <c r="K108">
        <f t="shared" si="10"/>
        <v>-7.0033009442312188</v>
      </c>
      <c r="M108">
        <f t="shared" si="11"/>
        <v>-7.0033009442312188</v>
      </c>
      <c r="N108" s="13">
        <f t="shared" si="12"/>
        <v>3.7997736438667135E-7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3.0136799445920364</v>
      </c>
      <c r="H109" s="10">
        <f t="shared" si="13"/>
        <v>-6.9472522836199531</v>
      </c>
      <c r="I109">
        <f t="shared" si="9"/>
        <v>-55.578018268959624</v>
      </c>
      <c r="K109">
        <f t="shared" si="10"/>
        <v>-6.9478755949020776</v>
      </c>
      <c r="M109">
        <f t="shared" si="11"/>
        <v>-6.9478755949020776</v>
      </c>
      <c r="N109" s="13">
        <f t="shared" si="12"/>
        <v>3.8851695442376434E-7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3.0275326220411629</v>
      </c>
      <c r="H110" s="10">
        <f t="shared" si="13"/>
        <v>-6.8916274396779214</v>
      </c>
      <c r="I110">
        <f t="shared" si="9"/>
        <v>-55.133019517423371</v>
      </c>
      <c r="K110">
        <f t="shared" si="10"/>
        <v>-6.8922473252046599</v>
      </c>
      <c r="M110">
        <f t="shared" si="11"/>
        <v>-6.8922473252046599</v>
      </c>
      <c r="N110" s="13">
        <f t="shared" si="12"/>
        <v>3.842580662599028E-7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3.041385299490289</v>
      </c>
      <c r="H111" s="10">
        <f t="shared" si="13"/>
        <v>-6.8358410347600316</v>
      </c>
      <c r="I111">
        <f t="shared" si="9"/>
        <v>-54.686728278080253</v>
      </c>
      <c r="K111">
        <f t="shared" si="10"/>
        <v>-6.8364469230231357</v>
      </c>
      <c r="M111">
        <f t="shared" si="11"/>
        <v>-6.8364469230231357</v>
      </c>
      <c r="N111" s="13">
        <f t="shared" si="12"/>
        <v>3.671005873673618E-7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3.0552379769394151</v>
      </c>
      <c r="H112" s="10">
        <f t="shared" si="13"/>
        <v>-6.7799227533428041</v>
      </c>
      <c r="I112">
        <f t="shared" si="9"/>
        <v>-54.239382026742433</v>
      </c>
      <c r="K112">
        <f t="shared" si="10"/>
        <v>-6.7805038559466846</v>
      </c>
      <c r="M112">
        <f t="shared" si="11"/>
        <v>-6.7805038559466846</v>
      </c>
      <c r="N112" s="13">
        <f t="shared" si="12"/>
        <v>3.3768023623663413E-4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3.0690906543885417</v>
      </c>
      <c r="H113" s="10">
        <f t="shared" si="13"/>
        <v>-6.723900968243723</v>
      </c>
      <c r="I113">
        <f t="shared" si="9"/>
        <v>-53.791207745949784</v>
      </c>
      <c r="K113">
        <f t="shared" si="10"/>
        <v>-6.7244463193395116</v>
      </c>
      <c r="M113">
        <f t="shared" si="11"/>
        <v>-6.7244463193395116</v>
      </c>
      <c r="N113" s="13">
        <f t="shared" si="12"/>
        <v>2.9740781767791623E-4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3.0829433318376682</v>
      </c>
      <c r="H114" s="10">
        <f t="shared" si="13"/>
        <v>-6.6678027882462017</v>
      </c>
      <c r="I114">
        <f t="shared" si="9"/>
        <v>-53.342422305969613</v>
      </c>
      <c r="K114">
        <f t="shared" si="10"/>
        <v>-6.6683012827350723</v>
      </c>
      <c r="M114">
        <f t="shared" si="11"/>
        <v>-6.6683012827350723</v>
      </c>
      <c r="N114" s="13">
        <f t="shared" si="12"/>
        <v>2.4849675543438731E-4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8"/>
        <v>3.0967960092867943</v>
      </c>
      <c r="H115" s="10">
        <f t="shared" si="13"/>
        <v>-6.6116541041411088</v>
      </c>
      <c r="I115">
        <f t="shared" si="9"/>
        <v>-52.89323283312887</v>
      </c>
      <c r="K115">
        <f t="shared" si="10"/>
        <v>-6.6120945346123445</v>
      </c>
      <c r="M115">
        <f t="shared" si="11"/>
        <v>-6.6120945346123445</v>
      </c>
      <c r="N115" s="13">
        <f t="shared" si="12"/>
        <v>1.9397899999295739E-7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3.1106486867359209</v>
      </c>
      <c r="H116" s="10">
        <f t="shared" si="13"/>
        <v>-6.5554796332344116</v>
      </c>
      <c r="I116">
        <f t="shared" si="9"/>
        <v>-52.443837065875293</v>
      </c>
      <c r="K116">
        <f t="shared" si="10"/>
        <v>-6.5558507256098935</v>
      </c>
      <c r="M116">
        <f t="shared" si="11"/>
        <v>-6.5558507256098935</v>
      </c>
      <c r="N116" s="13">
        <f t="shared" si="12"/>
        <v>1.3770955114074722E-7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3.124501364185047</v>
      </c>
      <c r="H117" s="10">
        <f t="shared" si="13"/>
        <v>-6.4993029623689829</v>
      </c>
      <c r="I117">
        <f t="shared" si="9"/>
        <v>-51.994423698951863</v>
      </c>
      <c r="K117">
        <f t="shared" si="10"/>
        <v>-6.4995934102316122</v>
      </c>
      <c r="M117">
        <f t="shared" si="11"/>
        <v>-6.4995934102316122</v>
      </c>
      <c r="N117" s="13">
        <f t="shared" si="12"/>
        <v>8.435996090594517E-8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3.1383540416341735</v>
      </c>
      <c r="H118" s="10">
        <f t="shared" si="13"/>
        <v>-6.4431465895072479</v>
      </c>
      <c r="I118">
        <f t="shared" si="9"/>
        <v>-51.545172716057984</v>
      </c>
      <c r="K118">
        <f t="shared" si="10"/>
        <v>-6.4433450870961106</v>
      </c>
      <c r="M118">
        <f t="shared" si="11"/>
        <v>-6.4433450870961106</v>
      </c>
      <c r="N118" s="13">
        <f t="shared" si="12"/>
        <v>3.9401292784305694E-8</v>
      </c>
      <c r="O118" s="13">
        <v>1</v>
      </c>
    </row>
    <row r="119" spans="3:16" x14ac:dyDescent="0.4">
      <c r="C119" t="s">
        <v>267</v>
      </c>
      <c r="D119" s="6">
        <v>1</v>
      </c>
      <c r="E119" s="7">
        <f t="shared" si="7"/>
        <v>-0.75413929887002173</v>
      </c>
      <c r="G119">
        <f t="shared" si="8"/>
        <v>3.1522067190832996</v>
      </c>
      <c r="H119" s="10">
        <f t="shared" si="13"/>
        <v>-6.3870319639198749</v>
      </c>
      <c r="I119">
        <f t="shared" si="9"/>
        <v>-51.096255711358999</v>
      </c>
      <c r="K119">
        <f t="shared" si="10"/>
        <v>-6.3871272377799944</v>
      </c>
      <c r="M119">
        <f t="shared" si="11"/>
        <v>-6.3871272377799944</v>
      </c>
      <c r="N119" s="13">
        <f t="shared" si="12"/>
        <v>9.0771084220561347E-9</v>
      </c>
      <c r="O119" s="13">
        <v>1</v>
      </c>
      <c r="P119" t="s">
        <v>268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3.1660593965324262</v>
      </c>
      <c r="H120" s="10">
        <f t="shared" si="13"/>
        <v>-6.3309795250244161</v>
      </c>
      <c r="I120">
        <f t="shared" si="9"/>
        <v>-50.647836200195329</v>
      </c>
      <c r="K120">
        <f t="shared" si="10"/>
        <v>-6.3309603643034977</v>
      </c>
      <c r="M120">
        <f t="shared" si="11"/>
        <v>-6.3309603643034977</v>
      </c>
      <c r="N120" s="13">
        <f t="shared" si="12"/>
        <v>3.6713322611063038E-10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3.1799120739815527</v>
      </c>
      <c r="H121" s="10">
        <f t="shared" si="13"/>
        <v>-6.2750087399164824</v>
      </c>
      <c r="I121">
        <f t="shared" si="9"/>
        <v>-50.20006991933186</v>
      </c>
      <c r="K121">
        <f t="shared" si="10"/>
        <v>-6.2748640253052814</v>
      </c>
      <c r="M121">
        <f t="shared" si="11"/>
        <v>-6.2748640253052814</v>
      </c>
      <c r="N121" s="13">
        <f t="shared" si="12"/>
        <v>2.0942318695063678E-8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3.1937647514306788</v>
      </c>
      <c r="H122" s="10">
        <f t="shared" si="13"/>
        <v>-6.2191381396347314</v>
      </c>
      <c r="I122">
        <f t="shared" si="9"/>
        <v>-49.753105117077851</v>
      </c>
      <c r="K122">
        <f t="shared" si="10"/>
        <v>-6.2188568709516252</v>
      </c>
      <c r="M122">
        <f t="shared" si="11"/>
        <v>-6.2188568709516252</v>
      </c>
      <c r="N122" s="13">
        <f t="shared" si="12"/>
        <v>7.9112072096286904E-8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3.2076174288798054</v>
      </c>
      <c r="H123" s="10">
        <f t="shared" si="13"/>
        <v>-6.1633853541997414</v>
      </c>
      <c r="I123">
        <f t="shared" si="9"/>
        <v>-49.307082833597931</v>
      </c>
      <c r="K123">
        <f t="shared" si="10"/>
        <v>-6.1629566766236055</v>
      </c>
      <c r="M123">
        <f t="shared" si="11"/>
        <v>-6.1629566766236055</v>
      </c>
      <c r="N123" s="13">
        <f t="shared" si="12"/>
        <v>1.8376446428180237E-7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3.2214701063289315</v>
      </c>
      <c r="H124" s="10">
        <f t="shared" si="13"/>
        <v>-6.1077671464656138</v>
      </c>
      <c r="I124">
        <f t="shared" si="9"/>
        <v>-48.86213717172491</v>
      </c>
      <c r="K124">
        <f t="shared" si="10"/>
        <v>-6.1071803754244867</v>
      </c>
      <c r="M124">
        <f t="shared" si="11"/>
        <v>-6.1071803754244867</v>
      </c>
      <c r="N124" s="13">
        <f t="shared" si="12"/>
        <v>3.4430025470543154E-7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3.235322783778058</v>
      </c>
      <c r="H125" s="10">
        <f t="shared" si="13"/>
        <v>-6.0522994448219984</v>
      </c>
      <c r="I125">
        <f t="shared" si="9"/>
        <v>-48.418395558575988</v>
      </c>
      <c r="K125">
        <f t="shared" si="10"/>
        <v>-6.0515440895479014</v>
      </c>
      <c r="M125">
        <f t="shared" si="11"/>
        <v>-6.0515440895479014</v>
      </c>
      <c r="N125" s="13">
        <f t="shared" si="12"/>
        <v>5.7056159010629215E-7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3.2491754612271841</v>
      </c>
      <c r="H126" s="10">
        <f t="shared" si="13"/>
        <v>-5.9969973747830911</v>
      </c>
      <c r="I126">
        <f t="shared" si="9"/>
        <v>-47.975978998264729</v>
      </c>
      <c r="K126">
        <f t="shared" si="10"/>
        <v>-5.996063160546246</v>
      </c>
      <c r="M126">
        <f t="shared" si="11"/>
        <v>-5.996063160546246</v>
      </c>
      <c r="N126" s="13">
        <f t="shared" si="12"/>
        <v>8.7275624032415369E-7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3.2630281386763103</v>
      </c>
      <c r="H127" s="10">
        <f t="shared" si="13"/>
        <v>-5.9418752894990261</v>
      </c>
      <c r="I127">
        <f t="shared" si="9"/>
        <v>-47.535002315992209</v>
      </c>
      <c r="K127">
        <f t="shared" si="10"/>
        <v>-5.9407521785371094</v>
      </c>
      <c r="M127">
        <f t="shared" si="11"/>
        <v>-5.9407521785371094</v>
      </c>
      <c r="N127" s="13">
        <f t="shared" si="12"/>
        <v>1.2613782327775702E-6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3.2768808161254368</v>
      </c>
      <c r="H128" s="10">
        <f t="shared" si="13"/>
        <v>-5.88694679922407</v>
      </c>
      <c r="I128">
        <f t="shared" si="9"/>
        <v>-47.09557439379256</v>
      </c>
      <c r="K128">
        <f t="shared" si="10"/>
        <v>-5.8856250103844454</v>
      </c>
      <c r="M128">
        <f t="shared" si="11"/>
        <v>-5.8856250103844454</v>
      </c>
      <c r="N128" s="13">
        <f t="shared" si="12"/>
        <v>1.7471257365562469E-6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3.2907334935745634</v>
      </c>
      <c r="H129" s="10">
        <f t="shared" si="13"/>
        <v>-5.8322247997749308</v>
      </c>
      <c r="I129">
        <f t="shared" si="9"/>
        <v>-46.657798398199446</v>
      </c>
      <c r="K129">
        <f t="shared" si="10"/>
        <v>-5.8306948268898475</v>
      </c>
      <c r="M129">
        <f t="shared" si="11"/>
        <v>-5.8306948268898475</v>
      </c>
      <c r="N129" s="13">
        <f t="shared" si="12"/>
        <v>2.3408170290900404E-6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3.3045861710236895</v>
      </c>
      <c r="H130" s="10">
        <f t="shared" si="13"/>
        <v>-5.7777215000114932</v>
      </c>
      <c r="I130">
        <f t="shared" si="9"/>
        <v>-46.221772000091946</v>
      </c>
      <c r="K130">
        <f t="shared" si="10"/>
        <v>-5.7759741290280564</v>
      </c>
      <c r="M130">
        <f t="shared" si="11"/>
        <v>-5.7759741290280564</v>
      </c>
      <c r="N130" s="13">
        <f t="shared" si="12"/>
        <v>3.0533053537568975E-6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3.318438848472816</v>
      </c>
      <c r="H131" s="10">
        <f t="shared" si="13"/>
        <v>-5.7234484483713768</v>
      </c>
      <c r="I131">
        <f t="shared" si="9"/>
        <v>-45.787587586971014</v>
      </c>
      <c r="K131">
        <f t="shared" si="10"/>
        <v>-5.7214747732597067</v>
      </c>
      <c r="M131">
        <f t="shared" si="11"/>
        <v>-5.7214747732597067</v>
      </c>
      <c r="N131" s="13">
        <f t="shared" si="12"/>
        <v>3.8953934464260831E-6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3.3322915259219426</v>
      </c>
      <c r="H132" s="10">
        <f t="shared" si="13"/>
        <v>-5.6694165584886207</v>
      </c>
      <c r="I132">
        <f t="shared" si="9"/>
        <v>-45.355332467908966</v>
      </c>
      <c r="K132">
        <f t="shared" si="10"/>
        <v>-5.6672079959531585</v>
      </c>
      <c r="M132">
        <f t="shared" si="11"/>
        <v>-5.6672079959531585</v>
      </c>
      <c r="N132" s="13">
        <f t="shared" si="12"/>
        <v>4.8777484730472194E-6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3.3461442033710687</v>
      </c>
      <c r="H133" s="10">
        <f t="shared" si="13"/>
        <v>-5.6156361339260501</v>
      </c>
      <c r="I133">
        <f t="shared" si="9"/>
        <v>-44.925089071408401</v>
      </c>
      <c r="K133">
        <f t="shared" si="10"/>
        <v>-5.6131844369461579</v>
      </c>
      <c r="M133">
        <f t="shared" si="11"/>
        <v>-5.6131844369461579</v>
      </c>
      <c r="N133" s="13">
        <f t="shared" si="12"/>
        <v>6.0108180812126628E-6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3.3599968808201948</v>
      </c>
      <c r="H134" s="10">
        <f t="shared" si="13"/>
        <v>-5.5621168920498247</v>
      </c>
      <c r="I134">
        <f t="shared" si="9"/>
        <v>-44.496935136398598</v>
      </c>
      <c r="K134">
        <f t="shared" si="10"/>
        <v>-5.559414162277017</v>
      </c>
      <c r="M134">
        <f t="shared" si="11"/>
        <v>-5.559414162277017</v>
      </c>
      <c r="N134" s="13">
        <f t="shared" si="12"/>
        <v>7.3047482248212782E-6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3.3738495582693213</v>
      </c>
      <c r="H135" s="10">
        <f t="shared" si="13"/>
        <v>-5.508867987073911</v>
      </c>
      <c r="I135">
        <f t="shared" si="9"/>
        <v>-44.070943896591288</v>
      </c>
      <c r="K135">
        <f t="shared" si="10"/>
        <v>-5.5059066861139945</v>
      </c>
      <c r="M135">
        <f t="shared" si="11"/>
        <v>-5.5059066861139945</v>
      </c>
      <c r="N135" s="13">
        <f t="shared" si="12"/>
        <v>8.7693033752025926E-6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3.3877022357184479</v>
      </c>
      <c r="H136" s="10">
        <f t="shared" si="13"/>
        <v>-5.4558980323012998</v>
      </c>
      <c r="I136">
        <f t="shared" si="9"/>
        <v>-43.647184258410398</v>
      </c>
      <c r="K136">
        <f t="shared" si="10"/>
        <v>-5.4526709919105691</v>
      </c>
      <c r="M136">
        <f t="shared" si="11"/>
        <v>-5.4526709919105691</v>
      </c>
      <c r="N136" s="13">
        <f t="shared" si="12"/>
        <v>1.041378968340689E-5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3.401554913167574</v>
      </c>
      <c r="H137" s="10">
        <f t="shared" si="13"/>
        <v>-5.4032151215880067</v>
      </c>
      <c r="I137">
        <f t="shared" si="9"/>
        <v>-43.225720972704053</v>
      </c>
      <c r="K137">
        <f t="shared" si="10"/>
        <v>-5.3997155528133174</v>
      </c>
      <c r="M137">
        <f t="shared" si="11"/>
        <v>-5.3997155528133174</v>
      </c>
      <c r="N137" s="13">
        <f t="shared" si="12"/>
        <v>1.2246981608780128E-5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3.4154075906167005</v>
      </c>
      <c r="H138" s="10">
        <f t="shared" si="13"/>
        <v>-5.3508268500550882</v>
      </c>
      <c r="I138">
        <f t="shared" si="9"/>
        <v>-42.806614800440705</v>
      </c>
      <c r="K138">
        <f t="shared" si="10"/>
        <v>-5.3470483513482323</v>
      </c>
      <c r="M138">
        <f t="shared" si="11"/>
        <v>-5.3470483513482323</v>
      </c>
      <c r="N138" s="13">
        <f t="shared" si="12"/>
        <v>1.4277052477711486E-5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3.4292602680658271</v>
      </c>
      <c r="H139" s="10">
        <f t="shared" si="13"/>
        <v>-5.2987403340731456</v>
      </c>
      <c r="I139">
        <f t="shared" si="9"/>
        <v>-42.389922672585165</v>
      </c>
      <c r="K139">
        <f t="shared" si="10"/>
        <v>-5.2946768984104056</v>
      </c>
      <c r="M139">
        <f t="shared" si="11"/>
        <v>-5.2946768984104056</v>
      </c>
      <c r="N139" s="13">
        <f t="shared" si="12"/>
        <v>1.6511509385227536E-5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3.4431129455149527</v>
      </c>
      <c r="H140" s="10">
        <f t="shared" si="13"/>
        <v>-5.2469622305429784</v>
      </c>
      <c r="I140">
        <f t="shared" si="9"/>
        <v>-41.975697844343827</v>
      </c>
      <c r="K140">
        <f t="shared" si="10"/>
        <v>-5.2426082515811414</v>
      </c>
      <c r="M140">
        <f t="shared" si="11"/>
        <v>-5.2426082515811414</v>
      </c>
      <c r="N140" s="13">
        <f t="shared" si="12"/>
        <v>1.8957132800119021E-5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3.4569656229640793</v>
      </c>
      <c r="H141" s="10">
        <f t="shared" si="13"/>
        <v>-5.1954987554954153</v>
      </c>
      <c r="I141">
        <f t="shared" si="9"/>
        <v>-41.563990043963322</v>
      </c>
      <c r="K141">
        <f t="shared" si="10"/>
        <v>-5.1908490327957306</v>
      </c>
      <c r="M141">
        <f t="shared" si="11"/>
        <v>-5.1908490327957306</v>
      </c>
      <c r="N141" s="13">
        <f t="shared" si="12"/>
        <v>2.1619921183962861E-5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3.4708183004132054</v>
      </c>
      <c r="H142" s="10">
        <f t="shared" si="13"/>
        <v>-5.144355702032553</v>
      </c>
      <c r="I142">
        <f t="shared" si="9"/>
        <v>-41.154845616260424</v>
      </c>
      <c r="K142">
        <f t="shared" si="10"/>
        <v>-5.1394054453843729</v>
      </c>
      <c r="M142">
        <f t="shared" si="11"/>
        <v>-5.1394054453843729</v>
      </c>
      <c r="N142" s="13">
        <f t="shared" si="12"/>
        <v>2.4505040882850799E-5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3.4846709778623319</v>
      </c>
      <c r="H143" s="10">
        <f t="shared" si="13"/>
        <v>-5.0935384576320084</v>
      </c>
      <c r="I143">
        <f t="shared" si="9"/>
        <v>-40.748307661056067</v>
      </c>
      <c r="K143">
        <f t="shared" si="10"/>
        <v>-5.0882832905078601</v>
      </c>
      <c r="M143">
        <f t="shared" si="11"/>
        <v>-5.0882832905078601</v>
      </c>
      <c r="N143" s="13">
        <f t="shared" si="12"/>
        <v>2.7616781502729197E-5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3.4985236553114585</v>
      </c>
      <c r="H144" s="10">
        <f t="shared" si="13"/>
        <v>-5.0430520208350815</v>
      </c>
      <c r="I144">
        <f t="shared" si="9"/>
        <v>-40.344416166680652</v>
      </c>
      <c r="K144">
        <f t="shared" si="10"/>
        <v>-5.0374879830089911</v>
      </c>
      <c r="M144">
        <f t="shared" si="11"/>
        <v>-5.0374879830089911</v>
      </c>
      <c r="N144" s="13">
        <f t="shared" si="12"/>
        <v>3.0958516930164612E-5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3.512376332760585</v>
      </c>
      <c r="H145" s="10">
        <f t="shared" si="13"/>
        <v>-4.9929010173390997</v>
      </c>
      <c r="I145">
        <f t="shared" si="9"/>
        <v>-39.943208138712798</v>
      </c>
      <c r="K145">
        <f t="shared" si="10"/>
        <v>-4.9870245666999207</v>
      </c>
      <c r="M145">
        <f t="shared" si="11"/>
        <v>-4.9870245666999207</v>
      </c>
      <c r="N145" s="13">
        <f t="shared" si="12"/>
        <v>3.4532672114708169E-5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3.5262290102097107</v>
      </c>
      <c r="H146" s="10">
        <f t="shared" si="13"/>
        <v>-4.9430897155135911</v>
      </c>
      <c r="I146">
        <f t="shared" si="9"/>
        <v>-39.544717724108729</v>
      </c>
      <c r="K146">
        <f t="shared" si="10"/>
        <v>-4.936897729104933</v>
      </c>
      <c r="M146">
        <f t="shared" si="11"/>
        <v>-4.936897729104933</v>
      </c>
      <c r="N146" s="13">
        <f t="shared" si="12"/>
        <v>3.8340695685007196E-5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8"/>
        <v>3.5400816876588372</v>
      </c>
      <c r="H147" s="10">
        <f t="shared" si="13"/>
        <v>-4.8936220413593006</v>
      </c>
      <c r="I147">
        <f t="shared" si="9"/>
        <v>-39.148976330874405</v>
      </c>
      <c r="K147">
        <f t="shared" si="10"/>
        <v>-4.8871118156774953</v>
      </c>
      <c r="M147">
        <f t="shared" si="11"/>
        <v>-4.8871118156774953</v>
      </c>
      <c r="N147" s="13">
        <f t="shared" si="12"/>
        <v>4.2383038428036758E-5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5">$E$11*(D148/$E$12+1)</f>
        <v>3.5539343651079638</v>
      </c>
      <c r="H148" s="10">
        <f t="shared" si="13"/>
        <v>-4.8445015929285029</v>
      </c>
      <c r="I148">
        <f t="shared" ref="I148:I211" si="16">H148*$E$6</f>
        <v>-38.756012743428023</v>
      </c>
      <c r="K148">
        <f t="shared" ref="K148:K211" si="17">$L$9*$L$4*EXP(-$L$6*(G148/$L$10-1))+6*$L$4*EXP(-$L$6*(2/SQRT(3)*G148/$L$10-1))-SQRT($L$9*$L$5^2*EXP(-2*$L$7*(G148/$L$10-1))+6*$L$5^2*EXP(-2*$L$7*(2/SQRT(3)*G148/$L$10-1)))</f>
        <v>-4.837670843509815</v>
      </c>
      <c r="M148">
        <f t="shared" ref="M148:M211" si="18">$L$9*$O$6*EXP(-$O$4*(G148/$L$10-1))+6*$O$6*EXP(-$O$4*(2/SQRT(3)*G148/$L$10-1))-SQRT($L$9*$O$7^2*EXP(-2*$O$5*(G148/$L$10-1))+6*$O$7^2*EXP(-2*$O$5*(2/SQRT(3)*G148/$L$10-1)))</f>
        <v>-4.837670843509815</v>
      </c>
      <c r="N148" s="13">
        <f t="shared" ref="N148:N211" si="19">(M148-H148)^2*O148</f>
        <v>4.6659137620904908E-5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3.5677870425570899</v>
      </c>
      <c r="H149" s="10">
        <f t="shared" ref="H149:H212" si="20">-(-$B$4)*(1+D149+$E$5*D149^3)*EXP(-D149)</f>
        <v>-4.7957316542244524</v>
      </c>
      <c r="I149">
        <f t="shared" si="16"/>
        <v>-38.365853233795619</v>
      </c>
      <c r="K149">
        <f t="shared" si="17"/>
        <v>-4.7885785145524178</v>
      </c>
      <c r="M149">
        <f t="shared" si="18"/>
        <v>-4.7885785145524178</v>
      </c>
      <c r="N149" s="13">
        <f t="shared" si="19"/>
        <v>5.1167407167634834E-5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3.5816397200062164</v>
      </c>
      <c r="H150" s="10">
        <f t="shared" si="20"/>
        <v>-4.747315208597306</v>
      </c>
      <c r="I150">
        <f t="shared" si="16"/>
        <v>-37.978521668778448</v>
      </c>
      <c r="K150">
        <f t="shared" si="17"/>
        <v>-4.7398382283607372</v>
      </c>
      <c r="M150">
        <f t="shared" si="18"/>
        <v>-4.7398382283607372</v>
      </c>
      <c r="N150" s="13">
        <f t="shared" si="19"/>
        <v>5.5905233458041054E-5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3.595492397455343</v>
      </c>
      <c r="H151" s="10">
        <f t="shared" si="20"/>
        <v>-4.6992549516532547</v>
      </c>
      <c r="I151">
        <f t="shared" si="16"/>
        <v>-37.594039613226037</v>
      </c>
      <c r="K151">
        <f t="shared" si="17"/>
        <v>-4.6914530943851309</v>
      </c>
      <c r="M151">
        <f t="shared" si="18"/>
        <v>-4.6914530943851309</v>
      </c>
      <c r="N151" s="13">
        <f t="shared" si="19"/>
        <v>6.0868976832175675E-5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3.6093450749044687</v>
      </c>
      <c r="H152" s="10">
        <f t="shared" si="20"/>
        <v>-4.6515533036931229</v>
      </c>
      <c r="I152">
        <f t="shared" si="16"/>
        <v>-37.212426429544983</v>
      </c>
      <c r="K152">
        <f t="shared" si="17"/>
        <v>-4.6434259438200742</v>
      </c>
      <c r="M152">
        <f t="shared" si="18"/>
        <v>-4.6434259438200742</v>
      </c>
      <c r="N152" s="13">
        <f t="shared" si="19"/>
        <v>6.6053978506042007E-5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3.6231977523535952</v>
      </c>
      <c r="H153" s="10">
        <f t="shared" si="20"/>
        <v>-4.6042124216961584</v>
      </c>
      <c r="I153">
        <f t="shared" si="16"/>
        <v>-36.833699373569267</v>
      </c>
      <c r="K153">
        <f t="shared" si="17"/>
        <v>-4.5957593410278612</v>
      </c>
      <c r="M153">
        <f t="shared" si="18"/>
        <v>-4.5957593410278612</v>
      </c>
      <c r="N153" s="13">
        <f t="shared" si="19"/>
        <v>7.1454572784739788E-5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3.6370504298027218</v>
      </c>
      <c r="H154" s="10">
        <f t="shared" si="20"/>
        <v>-4.5572342108642641</v>
      </c>
      <c r="I154">
        <f t="shared" si="16"/>
        <v>-36.457873686914112</v>
      </c>
      <c r="K154">
        <f t="shared" si="17"/>
        <v>-4.5484555945515623</v>
      </c>
      <c r="M154">
        <f t="shared" si="18"/>
        <v>-4.5484555945515623</v>
      </c>
      <c r="N154" s="13">
        <f t="shared" si="19"/>
        <v>7.7064104365632652E-5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3.6509031072518479</v>
      </c>
      <c r="H155" s="10">
        <f t="shared" si="20"/>
        <v>-4.5106203357414021</v>
      </c>
      <c r="I155">
        <f t="shared" si="16"/>
        <v>-36.084962685931217</v>
      </c>
      <c r="K155">
        <f t="shared" si="17"/>
        <v>-4.5015167677314487</v>
      </c>
      <c r="M155">
        <f t="shared" si="18"/>
        <v>-4.5015167677314487</v>
      </c>
      <c r="N155" s="13">
        <f t="shared" si="19"/>
        <v>8.2874950511846498E-5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3.6647557847009744</v>
      </c>
      <c r="H156" s="10">
        <f t="shared" si="20"/>
        <v>-4.4643722309225069</v>
      </c>
      <c r="I156">
        <f t="shared" si="16"/>
        <v>-35.714977847380055</v>
      </c>
      <c r="K156">
        <f t="shared" si="17"/>
        <v>-4.4549446889386584</v>
      </c>
      <c r="M156">
        <f t="shared" si="18"/>
        <v>-4.4549446889386584</v>
      </c>
      <c r="N156" s="13">
        <f t="shared" si="19"/>
        <v>8.8878547857226895E-5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3.678608462150101</v>
      </c>
      <c r="H157" s="10">
        <f t="shared" si="20"/>
        <v>-4.4184911113657055</v>
      </c>
      <c r="I157">
        <f t="shared" si="16"/>
        <v>-35.347928890925644</v>
      </c>
      <c r="K157">
        <f t="shared" si="17"/>
        <v>-4.4087409614394009</v>
      </c>
      <c r="M157">
        <f t="shared" si="18"/>
        <v>-4.4087409614394009</v>
      </c>
      <c r="N157" s="13">
        <f t="shared" si="19"/>
        <v>9.5065423585418178E-5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3.6924611395992275</v>
      </c>
      <c r="H158" s="10">
        <f t="shared" si="20"/>
        <v>-4.3729779823212871</v>
      </c>
      <c r="I158">
        <f t="shared" si="16"/>
        <v>-34.983823858570297</v>
      </c>
      <c r="K158">
        <f t="shared" si="17"/>
        <v>-4.3629069729025014</v>
      </c>
      <c r="M158">
        <f t="shared" si="18"/>
        <v>-4.3629069729025014</v>
      </c>
      <c r="N158" s="13">
        <f t="shared" si="19"/>
        <v>1.0142523071327013E-4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3.7063138170483532</v>
      </c>
      <c r="H159" s="10">
        <f t="shared" si="20"/>
        <v>-4.3278336488903824</v>
      </c>
      <c r="I159">
        <f t="shared" si="16"/>
        <v>-34.622669191123059</v>
      </c>
      <c r="K159">
        <f t="shared" si="17"/>
        <v>-4.3174439045626762</v>
      </c>
      <c r="M159">
        <f t="shared" si="18"/>
        <v>-4.3174439045626762</v>
      </c>
      <c r="N159" s="13">
        <f t="shared" si="19"/>
        <v>1.0794678719510146E-4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3.7201664944974797</v>
      </c>
      <c r="H160" s="10">
        <f t="shared" si="20"/>
        <v>-4.283058725225934</v>
      </c>
      <c r="I160">
        <f t="shared" si="16"/>
        <v>-34.264469801807472</v>
      </c>
      <c r="K160">
        <f t="shared" si="17"/>
        <v>-4.272352740051498</v>
      </c>
      <c r="M160">
        <f t="shared" si="18"/>
        <v>-4.272352740051498</v>
      </c>
      <c r="N160" s="13">
        <f t="shared" si="19"/>
        <v>1.1461811855524332E-4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3.7340191719466058</v>
      </c>
      <c r="H161" s="10">
        <f t="shared" si="20"/>
        <v>-4.2386536433881217</v>
      </c>
      <c r="I161">
        <f t="shared" si="16"/>
        <v>-33.909229147104973</v>
      </c>
      <c r="K161">
        <f t="shared" si="17"/>
        <v>-4.2276342739076247</v>
      </c>
      <c r="M161">
        <f t="shared" si="18"/>
        <v>-4.2276342739076247</v>
      </c>
      <c r="N161" s="13">
        <f t="shared" si="19"/>
        <v>1.2142650374770821E-4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3.7478718493957324</v>
      </c>
      <c r="H162" s="10">
        <f t="shared" si="20"/>
        <v>-4.1946186618660333</v>
      </c>
      <c r="I162">
        <f t="shared" si="16"/>
        <v>-33.556949294928266</v>
      </c>
      <c r="K162">
        <f t="shared" si="17"/>
        <v>-4.1832891197773847</v>
      </c>
      <c r="M162">
        <f t="shared" si="18"/>
        <v>-4.1832891197773847</v>
      </c>
      <c r="N162" s="13">
        <f t="shared" si="19"/>
        <v>1.2835852393845915E-4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3.7617245268448589</v>
      </c>
      <c r="H163" s="10">
        <f t="shared" si="20"/>
        <v>-4.1509538737769853</v>
      </c>
      <c r="I163">
        <f t="shared" si="16"/>
        <v>-33.207630990215883</v>
      </c>
      <c r="K163">
        <f t="shared" si="17"/>
        <v>-4.1393177183165495</v>
      </c>
      <c r="M163">
        <f t="shared" si="18"/>
        <v>-4.1393177183165495</v>
      </c>
      <c r="N163" s="13">
        <f t="shared" si="19"/>
        <v>1.3540011389943075E-4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3.7755772042939855</v>
      </c>
      <c r="H164" s="10">
        <f t="shared" si="20"/>
        <v>-4.1076592147545377</v>
      </c>
      <c r="I164">
        <f t="shared" si="16"/>
        <v>-32.861273718036301</v>
      </c>
      <c r="K164">
        <f t="shared" si="17"/>
        <v>-4.0957203448036594</v>
      </c>
      <c r="M164">
        <f t="shared" si="18"/>
        <v>-4.0957203448036594</v>
      </c>
      <c r="N164" s="13">
        <f t="shared" si="19"/>
        <v>1.425366157039831E-4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3.7894298817431111</v>
      </c>
      <c r="H165" s="10">
        <f t="shared" si="20"/>
        <v>-4.0647344705359085</v>
      </c>
      <c r="I165">
        <f t="shared" si="16"/>
        <v>-32.517875764287268</v>
      </c>
      <c r="K165">
        <f t="shared" si="17"/>
        <v>-4.0524971164749362</v>
      </c>
      <c r="M165">
        <f t="shared" si="18"/>
        <v>-4.0524971164749362</v>
      </c>
      <c r="N165" s="13">
        <f t="shared" si="19"/>
        <v>1.4975283441359701E-4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3.8032825591922377</v>
      </c>
      <c r="H166" s="10">
        <f t="shared" si="20"/>
        <v>-4.0221792842591011</v>
      </c>
      <c r="I166">
        <f t="shared" si="16"/>
        <v>-32.177434274072809</v>
      </c>
      <c r="K166">
        <f t="shared" si="17"/>
        <v>-4.009647999590495</v>
      </c>
      <c r="M166">
        <f t="shared" si="18"/>
        <v>-4.009647999590495</v>
      </c>
      <c r="N166" s="13">
        <f t="shared" si="19"/>
        <v>1.5703309544564206E-4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3.8171352366413638</v>
      </c>
      <c r="H167" s="10">
        <f t="shared" si="20"/>
        <v>-3.97999316347981</v>
      </c>
      <c r="I167">
        <f t="shared" si="16"/>
        <v>-31.83994530783848</v>
      </c>
      <c r="K167">
        <f t="shared" si="17"/>
        <v>-3.9671728162412307</v>
      </c>
      <c r="M167">
        <f t="shared" si="18"/>
        <v>-3.9671728162412307</v>
      </c>
      <c r="N167" s="13">
        <f t="shared" si="19"/>
        <v>1.643613033177473E-4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3.8309879140904903</v>
      </c>
      <c r="H168" s="10">
        <f t="shared" si="20"/>
        <v>-3.9381754869177636</v>
      </c>
      <c r="I168">
        <f t="shared" si="16"/>
        <v>-31.505403895342109</v>
      </c>
      <c r="K168">
        <f t="shared" si="17"/>
        <v>-3.9250712509053574</v>
      </c>
      <c r="M168">
        <f t="shared" si="18"/>
        <v>-3.9250712509053574</v>
      </c>
      <c r="N168" s="13">
        <f t="shared" si="19"/>
        <v>1.7172100146884588E-4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3.8448405915396169</v>
      </c>
      <c r="H169" s="10">
        <f t="shared" si="20"/>
        <v>-3.8967255109418941</v>
      </c>
      <c r="I169">
        <f t="shared" si="16"/>
        <v>-31.173804087535153</v>
      </c>
      <c r="K169">
        <f t="shared" si="17"/>
        <v>-3.8833428567634209</v>
      </c>
      <c r="M169">
        <f t="shared" si="18"/>
        <v>-3.8833428567634209</v>
      </c>
      <c r="N169" s="13">
        <f t="shared" si="19"/>
        <v>1.7909543286060551E-4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3.8586932689887434</v>
      </c>
      <c r="H170" s="10">
        <f t="shared" si="20"/>
        <v>-3.8556423758034337</v>
      </c>
      <c r="I170">
        <f t="shared" si="16"/>
        <v>-30.84513900642747</v>
      </c>
      <c r="K170">
        <f t="shared" si="17"/>
        <v>-3.8419870617801406</v>
      </c>
      <c r="M170">
        <f t="shared" si="18"/>
        <v>-3.8419870617801406</v>
      </c>
      <c r="N170" s="13">
        <f t="shared" si="19"/>
        <v>1.8646760107474572E-4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3.87254594643787</v>
      </c>
      <c r="H171" s="10">
        <f t="shared" si="20"/>
        <v>-3.8149251116256981</v>
      </c>
      <c r="I171">
        <f t="shared" si="16"/>
        <v>-30.519400893005585</v>
      </c>
      <c r="K171">
        <f t="shared" si="17"/>
        <v>-3.801003174561242</v>
      </c>
      <c r="M171">
        <f t="shared" si="18"/>
        <v>-3.801003174561242</v>
      </c>
      <c r="N171" s="13">
        <f t="shared" si="19"/>
        <v>1.938203316266766E-4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3.8863986238869956</v>
      </c>
      <c r="H172" s="10">
        <f t="shared" si="20"/>
        <v>-3.7745726441590741</v>
      </c>
      <c r="I172">
        <f t="shared" si="16"/>
        <v>-30.196581153272593</v>
      </c>
      <c r="K172">
        <f t="shared" si="17"/>
        <v>-3.7603903899931583</v>
      </c>
      <c r="M172">
        <f t="shared" si="18"/>
        <v>-3.7603903899931583</v>
      </c>
      <c r="N172" s="13">
        <f t="shared" si="19"/>
        <v>2.0113633322663569E-4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3.9002513013361222</v>
      </c>
      <c r="H173" s="10">
        <f t="shared" si="20"/>
        <v>-3.7345838003094332</v>
      </c>
      <c r="I173">
        <f t="shared" si="16"/>
        <v>-29.876670402475465</v>
      </c>
      <c r="K173">
        <f t="shared" si="17"/>
        <v>-3.7201477946731645</v>
      </c>
      <c r="M173">
        <f t="shared" si="18"/>
        <v>-3.7201477946731645</v>
      </c>
      <c r="N173" s="13">
        <f t="shared" si="19"/>
        <v>2.0839825873038105E-4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3.9141039787852483</v>
      </c>
      <c r="H174" s="10">
        <f t="shared" si="20"/>
        <v>-3.694957313447941</v>
      </c>
      <c r="I174">
        <f t="shared" si="16"/>
        <v>-29.559658507583528</v>
      </c>
      <c r="K174">
        <f t="shared" si="17"/>
        <v>-3.680274372137291</v>
      </c>
      <c r="M174">
        <f t="shared" si="18"/>
        <v>-3.680274372137291</v>
      </c>
      <c r="N174" s="13">
        <f t="shared" si="19"/>
        <v>2.1558876553199103E-4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3.9279566562343748</v>
      </c>
      <c r="H175" s="10">
        <f t="shared" si="20"/>
        <v>-3.655691828509938</v>
      </c>
      <c r="I175">
        <f t="shared" si="16"/>
        <v>-29.245534628079504</v>
      </c>
      <c r="K175">
        <f t="shared" si="17"/>
        <v>-3.6407690078930774</v>
      </c>
      <c r="M175">
        <f t="shared" si="18"/>
        <v>-3.6407690078930774</v>
      </c>
      <c r="N175" s="13">
        <f t="shared" si="19"/>
        <v>2.2269057516299877E-4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3.9418093336835014</v>
      </c>
      <c r="H176" s="10">
        <f t="shared" si="20"/>
        <v>-3.6167859068903692</v>
      </c>
      <c r="I176">
        <f t="shared" si="16"/>
        <v>-28.934287255122953</v>
      </c>
      <c r="K176">
        <f t="shared" si="17"/>
        <v>-3.601630494264016</v>
      </c>
      <c r="M176">
        <f t="shared" si="18"/>
        <v>-3.601630494264016</v>
      </c>
      <c r="N176" s="13">
        <f t="shared" si="19"/>
        <v>2.2968653187502343E-4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3.9556620111326279</v>
      </c>
      <c r="H177" s="10">
        <f t="shared" si="20"/>
        <v>-3.5782380311429476</v>
      </c>
      <c r="I177">
        <f t="shared" si="16"/>
        <v>-28.625904249143581</v>
      </c>
      <c r="K177">
        <f t="shared" si="17"/>
        <v>-3.5628575350522644</v>
      </c>
      <c r="M177">
        <f t="shared" si="18"/>
        <v>-3.5628575350522644</v>
      </c>
      <c r="N177" s="13">
        <f t="shared" si="19"/>
        <v>2.3655965999551962E-4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3.9695146885817545</v>
      </c>
      <c r="H178" s="10">
        <f t="shared" si="20"/>
        <v>-3.5400466094900267</v>
      </c>
      <c r="I178">
        <f t="shared" si="16"/>
        <v>-28.320372875920214</v>
      </c>
      <c r="K178">
        <f t="shared" si="17"/>
        <v>-3.5244487500260191</v>
      </c>
      <c r="M178">
        <f t="shared" si="18"/>
        <v>-3.5244487500260191</v>
      </c>
      <c r="N178" s="13">
        <f t="shared" si="19"/>
        <v>2.4329321985893152E-4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3.9833673660308802</v>
      </c>
      <c r="H179" s="10">
        <f t="shared" si="20"/>
        <v>-3.502209980149928</v>
      </c>
      <c r="I179">
        <f t="shared" si="16"/>
        <v>-28.017679841199424</v>
      </c>
      <c r="K179">
        <f t="shared" si="17"/>
        <v>-3.486402679237679</v>
      </c>
      <c r="M179">
        <f t="shared" si="18"/>
        <v>-3.486402679237679</v>
      </c>
      <c r="N179" s="13">
        <f t="shared" si="19"/>
        <v>2.4987076213038876E-4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3.9972200434800063</v>
      </c>
      <c r="H180" s="10">
        <f t="shared" si="20"/>
        <v>-3.4647264154882342</v>
      </c>
      <c r="I180">
        <f t="shared" si="16"/>
        <v>-27.717811323905874</v>
      </c>
      <c r="K180">
        <f t="shared" si="17"/>
        <v>-3.4487177871787575</v>
      </c>
      <c r="M180">
        <f t="shared" si="18"/>
        <v>-3.4487177871787575</v>
      </c>
      <c r="N180" s="13">
        <f t="shared" si="19"/>
        <v>2.5627618035097856E-4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4.0110727209291328</v>
      </c>
      <c r="H181" s="10">
        <f t="shared" si="20"/>
        <v>-3.4275941259993545</v>
      </c>
      <c r="I181">
        <f t="shared" si="16"/>
        <v>-27.420753007994836</v>
      </c>
      <c r="K181">
        <f t="shared" si="17"/>
        <v>-3.411392466777269</v>
      </c>
      <c r="M181">
        <f t="shared" si="18"/>
        <v>-3.411392466777269</v>
      </c>
      <c r="N181" s="13">
        <f t="shared" si="19"/>
        <v>2.6249376154858801E-4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4.0249253983782589</v>
      </c>
      <c r="H182" s="10">
        <f t="shared" si="20"/>
        <v>-3.3908112641244608</v>
      </c>
      <c r="I182">
        <f t="shared" si="16"/>
        <v>-27.126490112995686</v>
      </c>
      <c r="K182">
        <f t="shared" si="17"/>
        <v>-3.3744250432431402</v>
      </c>
      <c r="M182">
        <f t="shared" si="18"/>
        <v>-3.3744250432431402</v>
      </c>
      <c r="N182" s="13">
        <f t="shared" si="19"/>
        <v>2.6850823477142657E-4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4.038778075827385</v>
      </c>
      <c r="H183" s="10">
        <f t="shared" si="20"/>
        <v>-3.3543759279116876</v>
      </c>
      <c r="I183">
        <f t="shared" si="16"/>
        <v>-26.835007423293501</v>
      </c>
      <c r="K183">
        <f t="shared" si="17"/>
        <v>-3.3378137777669612</v>
      </c>
      <c r="M183">
        <f t="shared" si="18"/>
        <v>-3.3378137777669612</v>
      </c>
      <c r="N183" s="13">
        <f t="shared" si="19"/>
        <v>2.7430481741646054E-4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4.052630753276512</v>
      </c>
      <c r="H184" s="10">
        <f t="shared" si="20"/>
        <v>-3.318286164524292</v>
      </c>
      <c r="I184">
        <f t="shared" si="16"/>
        <v>-26.546289316194336</v>
      </c>
      <c r="K184">
        <f t="shared" si="17"/>
        <v>-3.3015568710772838</v>
      </c>
      <c r="M184">
        <f t="shared" si="18"/>
        <v>-3.3015568710772838</v>
      </c>
      <c r="N184" s="13">
        <f t="shared" si="19"/>
        <v>2.7986925923611291E-4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4.0664834307256381</v>
      </c>
      <c r="H185" s="10">
        <f t="shared" si="20"/>
        <v>-3.2825399736022871</v>
      </c>
      <c r="I185">
        <f t="shared" si="16"/>
        <v>-26.260319788818297</v>
      </c>
      <c r="K185">
        <f t="shared" si="17"/>
        <v>-3.265652466861428</v>
      </c>
      <c r="M185">
        <f t="shared" si="18"/>
        <v>-3.265652466861428</v>
      </c>
      <c r="N185" s="13">
        <f t="shared" si="19"/>
        <v>2.8518788392256319E-4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4.0803361081747642</v>
      </c>
      <c r="H186" s="10">
        <f t="shared" si="20"/>
        <v>-3.2471353104828689</v>
      </c>
      <c r="I186">
        <f t="shared" si="16"/>
        <v>-25.977082483862951</v>
      </c>
      <c r="K186">
        <f t="shared" si="17"/>
        <v>-3.2300986550546025</v>
      </c>
      <c r="M186">
        <f t="shared" si="18"/>
        <v>-3.2300986550546025</v>
      </c>
      <c r="N186" s="13">
        <f t="shared" si="19"/>
        <v>2.9024762818147829E-4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4.0941887856238912</v>
      </c>
      <c r="H187" s="10">
        <f t="shared" si="20"/>
        <v>-3.2120700892847904</v>
      </c>
      <c r="I187">
        <f t="shared" si="16"/>
        <v>-25.696560714278323</v>
      </c>
      <c r="K187">
        <f t="shared" si="17"/>
        <v>-3.1948934750020053</v>
      </c>
      <c r="M187">
        <f t="shared" si="18"/>
        <v>-3.1948934750020053</v>
      </c>
      <c r="N187" s="13">
        <f t="shared" si="19"/>
        <v>2.9503607821957924E-4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4.1080414630730173</v>
      </c>
      <c r="H188" s="10">
        <f t="shared" si="20"/>
        <v>-3.1773421858616633</v>
      </c>
      <c r="I188">
        <f t="shared" si="16"/>
        <v>-25.418737486893306</v>
      </c>
      <c r="K188">
        <f t="shared" si="17"/>
        <v>-3.160034918498396</v>
      </c>
      <c r="M188">
        <f t="shared" si="18"/>
        <v>-3.160034918498396</v>
      </c>
      <c r="N188" s="13">
        <f t="shared" si="19"/>
        <v>2.9954150358361622E-4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4.1218941405221434</v>
      </c>
      <c r="H189" s="10">
        <f t="shared" si="20"/>
        <v>-3.1429494406289797</v>
      </c>
      <c r="I189">
        <f t="shared" si="16"/>
        <v>-25.143595525031838</v>
      </c>
      <c r="K189">
        <f t="shared" si="17"/>
        <v>-3.1255209327094358</v>
      </c>
      <c r="M189">
        <f t="shared" si="18"/>
        <v>-3.1255209327094358</v>
      </c>
      <c r="N189" s="13">
        <f t="shared" si="19"/>
        <v>3.037528883016072E-4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4.1357468179712695</v>
      </c>
      <c r="H190" s="10">
        <f t="shared" si="20"/>
        <v>-3.1088896612695205</v>
      </c>
      <c r="I190">
        <f t="shared" si="16"/>
        <v>-24.871117290156164</v>
      </c>
      <c r="K190">
        <f t="shared" si="17"/>
        <v>-3.0913494229790377</v>
      </c>
      <c r="M190">
        <f t="shared" si="18"/>
        <v>-3.0913494229790377</v>
      </c>
      <c r="N190" s="13">
        <f t="shared" si="19"/>
        <v>3.0765995928691862E-4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4.1495994954203965</v>
      </c>
      <c r="H191" s="10">
        <f t="shared" si="20"/>
        <v>-3.0751606253216304</v>
      </c>
      <c r="I191">
        <f t="shared" si="16"/>
        <v>-24.601285002573043</v>
      </c>
      <c r="K191">
        <f t="shared" si="17"/>
        <v>-3.0575182555267042</v>
      </c>
      <c r="M191">
        <f t="shared" si="18"/>
        <v>-3.0575182555267042</v>
      </c>
      <c r="N191" s="13">
        <f t="shared" si="19"/>
        <v>3.1125321198092332E-4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4.1634521728695226</v>
      </c>
      <c r="H192" s="10">
        <f t="shared" si="20"/>
        <v>-3.0417600826547058</v>
      </c>
      <c r="I192">
        <f t="shared" si="16"/>
        <v>-24.334080661237646</v>
      </c>
      <c r="K192">
        <f t="shared" si="17"/>
        <v>-3.0240252600388149</v>
      </c>
      <c r="M192">
        <f t="shared" si="18"/>
        <v>-3.0240252600388149</v>
      </c>
      <c r="N192" s="13">
        <f t="shared" si="19"/>
        <v>3.1452393321711452E-4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4.1773048503186487</v>
      </c>
      <c r="H193" s="10">
        <f t="shared" si="20"/>
        <v>-3.0086857578360826</v>
      </c>
      <c r="I193">
        <f t="shared" si="16"/>
        <v>-24.069486062688661</v>
      </c>
      <c r="K193">
        <f t="shared" si="17"/>
        <v>-2.9908682321575664</v>
      </c>
      <c r="M193">
        <f t="shared" si="18"/>
        <v>-2.9908682321575664</v>
      </c>
      <c r="N193" s="13">
        <f t="shared" si="19"/>
        <v>3.1746422130458576E-4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4.1911575277677757</v>
      </c>
      <c r="H194" s="10">
        <f t="shared" si="20"/>
        <v>-2.9759353523933774</v>
      </c>
      <c r="I194">
        <f t="shared" si="16"/>
        <v>-23.807482819147019</v>
      </c>
      <c r="K194">
        <f t="shared" si="17"/>
        <v>-2.9580449358712446</v>
      </c>
      <c r="M194">
        <f t="shared" si="18"/>
        <v>-2.9580449358712446</v>
      </c>
      <c r="N194" s="13">
        <f t="shared" si="19"/>
        <v>3.2006700333540037E-4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4.2050102052169018</v>
      </c>
      <c r="H195" s="10">
        <f t="shared" si="20"/>
        <v>-2.9435065469761996</v>
      </c>
      <c r="I195">
        <f t="shared" si="16"/>
        <v>-23.548052375809597</v>
      </c>
      <c r="K195">
        <f t="shared" si="17"/>
        <v>-2.9255531058093469</v>
      </c>
      <c r="M195">
        <f t="shared" si="18"/>
        <v>-2.9255531058093469</v>
      </c>
      <c r="N195" s="13">
        <f t="shared" si="19"/>
        <v>3.2232604973164171E-4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4.2188628826660279</v>
      </c>
      <c r="H196" s="10">
        <f t="shared" si="20"/>
        <v>-2.9113970034210079</v>
      </c>
      <c r="I196">
        <f t="shared" si="16"/>
        <v>-23.291176027368063</v>
      </c>
      <c r="K196">
        <f t="shared" si="17"/>
        <v>-2.8933904494458837</v>
      </c>
      <c r="M196">
        <f t="shared" si="18"/>
        <v>-2.8933904494458837</v>
      </c>
      <c r="N196" s="13">
        <f t="shared" si="19"/>
        <v>3.2423598605906055E-4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4.232715560115154</v>
      </c>
      <c r="H197" s="10">
        <f t="shared" si="20"/>
        <v>-2.879604366722766</v>
      </c>
      <c r="I197">
        <f t="shared" si="16"/>
        <v>-23.036834933782128</v>
      </c>
      <c r="K197">
        <f t="shared" si="17"/>
        <v>-2.8615546492142068</v>
      </c>
      <c r="M197">
        <f t="shared" si="18"/>
        <v>-2.8615546492142068</v>
      </c>
      <c r="N197" s="13">
        <f t="shared" si="19"/>
        <v>3.2579230213878907E-4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4.246568237564281</v>
      </c>
      <c r="H198" s="10">
        <f t="shared" si="20"/>
        <v>-2.8481262669169256</v>
      </c>
      <c r="I198">
        <f t="shared" si="16"/>
        <v>-22.785010135335405</v>
      </c>
      <c r="K198">
        <f t="shared" si="17"/>
        <v>-2.8300433645364711</v>
      </c>
      <c r="M198">
        <f t="shared" si="18"/>
        <v>-2.8300433645364711</v>
      </c>
      <c r="N198" s="13">
        <f t="shared" si="19"/>
        <v>3.2699135850104748E-4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4.2604209150134071</v>
      </c>
      <c r="H199" s="10">
        <f t="shared" si="20"/>
        <v>-2.8169603208751282</v>
      </c>
      <c r="I199">
        <f t="shared" si="16"/>
        <v>-22.535682567001025</v>
      </c>
      <c r="K199">
        <f t="shared" si="17"/>
        <v>-2.798854233770808</v>
      </c>
      <c r="M199">
        <f t="shared" si="18"/>
        <v>-2.798854233770808</v>
      </c>
      <c r="N199" s="13">
        <f t="shared" si="19"/>
        <v>3.2783039022922869E-4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4.2742735924625332</v>
      </c>
      <c r="H200" s="10">
        <f t="shared" si="20"/>
        <v>-2.7861041340179407</v>
      </c>
      <c r="I200">
        <f t="shared" si="16"/>
        <v>-22.288833072143525</v>
      </c>
      <c r="K200">
        <f t="shared" si="17"/>
        <v>-2.7679848760791286</v>
      </c>
      <c r="M200">
        <f t="shared" si="18"/>
        <v>-2.7679848760791286</v>
      </c>
      <c r="N200" s="13">
        <f t="shared" si="19"/>
        <v>3.2830750825320473E-4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4.2881262699116602</v>
      </c>
      <c r="H201" s="10">
        <f t="shared" si="20"/>
        <v>-2.7555553019477701</v>
      </c>
      <c r="I201">
        <f t="shared" si="16"/>
        <v>-22.044442415582161</v>
      </c>
      <c r="K201">
        <f t="shared" si="17"/>
        <v>-2.7374328932184326</v>
      </c>
      <c r="M201">
        <f t="shared" si="18"/>
        <v>-2.7374328932184326</v>
      </c>
      <c r="N201" s="13">
        <f t="shared" si="19"/>
        <v>3.2842169815316648E-4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4.3019789473607863</v>
      </c>
      <c r="H202" s="10">
        <f t="shared" si="20"/>
        <v>-2.7253114120050466</v>
      </c>
      <c r="I202">
        <f t="shared" si="16"/>
        <v>-21.802491296040373</v>
      </c>
      <c r="K202">
        <f t="shared" si="17"/>
        <v>-2.707195871258345</v>
      </c>
      <c r="M202">
        <f t="shared" si="18"/>
        <v>-2.707195871258345</v>
      </c>
      <c r="N202" s="13">
        <f t="shared" si="19"/>
        <v>3.2817281654540307E-4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4.3158316248099124</v>
      </c>
      <c r="H203" s="10">
        <f t="shared" si="20"/>
        <v>-2.6953700447506086</v>
      </c>
      <c r="I203">
        <f t="shared" si="16"/>
        <v>-21.562960358004869</v>
      </c>
      <c r="K203">
        <f t="shared" si="17"/>
        <v>-2.6772713822275285</v>
      </c>
      <c r="M203">
        <f t="shared" si="18"/>
        <v>-2.6772713822275285</v>
      </c>
      <c r="N203" s="13">
        <f t="shared" si="19"/>
        <v>3.2756158512434495E-4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4.3296843022590386</v>
      </c>
      <c r="H204" s="10">
        <f t="shared" si="20"/>
        <v>-2.6657287753771781</v>
      </c>
      <c r="I204">
        <f t="shared" si="16"/>
        <v>-21.325830203017425</v>
      </c>
      <c r="K204">
        <f t="shared" si="17"/>
        <v>-2.6476569856915515</v>
      </c>
      <c r="M204">
        <f t="shared" si="18"/>
        <v>-2.6476569856915515</v>
      </c>
      <c r="N204" s="13">
        <f t="shared" si="19"/>
        <v>3.2658958244152054E-4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4.3435369797081647</v>
      </c>
      <c r="H205" s="10">
        <f t="shared" si="20"/>
        <v>-2.6363851750526504</v>
      </c>
      <c r="I205">
        <f t="shared" si="16"/>
        <v>-21.091081400421203</v>
      </c>
      <c r="K205">
        <f t="shared" si="17"/>
        <v>-2.6183502302646495</v>
      </c>
      <c r="M205">
        <f t="shared" si="18"/>
        <v>-2.6183502302646495</v>
      </c>
      <c r="N205" s="13">
        <f t="shared" si="19"/>
        <v>3.2525923350623827E-4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4.3573896571572917</v>
      </c>
      <c r="H206" s="10">
        <f t="shared" si="20"/>
        <v>-2.6073368121978806</v>
      </c>
      <c r="I206">
        <f t="shared" si="16"/>
        <v>-20.858694497583045</v>
      </c>
      <c r="K206">
        <f t="shared" si="17"/>
        <v>-2.5893486550578029</v>
      </c>
      <c r="M206">
        <f t="shared" si="18"/>
        <v>-2.5893486550578029</v>
      </c>
      <c r="N206" s="13">
        <f t="shared" si="19"/>
        <v>3.2357379729612947E-4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4.3712423346064178</v>
      </c>
      <c r="H207" s="10">
        <f t="shared" si="20"/>
        <v>-2.5785812537015285</v>
      </c>
      <c r="I207">
        <f t="shared" si="16"/>
        <v>-20.628650029612228</v>
      </c>
      <c r="K207">
        <f t="shared" si="17"/>
        <v>-2.5606497910653951</v>
      </c>
      <c r="M207">
        <f t="shared" si="18"/>
        <v>-2.5606497910653951</v>
      </c>
      <c r="N207" s="13">
        <f t="shared" si="19"/>
        <v>3.2153735227104539E-4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4.3850950120555439</v>
      </c>
      <c r="H208" s="10">
        <f t="shared" si="20"/>
        <v>-2.5501160660744273</v>
      </c>
      <c r="I208">
        <f t="shared" si="16"/>
        <v>-20.400928528595418</v>
      </c>
      <c r="K208">
        <f t="shared" si="17"/>
        <v>-2.5322511624926878</v>
      </c>
      <c r="M208">
        <f t="shared" si="18"/>
        <v>-2.5322511624926878</v>
      </c>
      <c r="N208" s="13">
        <f t="shared" si="19"/>
        <v>3.1915477998484997E-4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4.39894768950467</v>
      </c>
      <c r="H209" s="10">
        <f t="shared" si="20"/>
        <v>-2.5219388165458909</v>
      </c>
      <c r="I209">
        <f t="shared" si="16"/>
        <v>-20.175510532367127</v>
      </c>
      <c r="K209">
        <f t="shared" si="17"/>
        <v>-2.5041502880262718</v>
      </c>
      <c r="M209">
        <f t="shared" si="18"/>
        <v>-2.5041502880262718</v>
      </c>
      <c r="N209" s="13">
        <f t="shared" si="19"/>
        <v>3.1643174689330192E-4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4.4128003669537961</v>
      </c>
      <c r="H210" s="10">
        <f t="shared" si="20"/>
        <v>-2.4940470741042393</v>
      </c>
      <c r="I210">
        <f t="shared" si="16"/>
        <v>-19.952376592833915</v>
      </c>
      <c r="K210">
        <f t="shared" si="17"/>
        <v>-2.4763446820495414</v>
      </c>
      <c r="M210">
        <f t="shared" si="18"/>
        <v>-2.4763446820495414</v>
      </c>
      <c r="N210" s="13">
        <f t="shared" si="19"/>
        <v>3.1337468445823217E-4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5"/>
        <v>4.4266530444029231</v>
      </c>
      <c r="H211" s="10">
        <f t="shared" si="20"/>
        <v>-2.4664384104837835</v>
      </c>
      <c r="I211">
        <f t="shared" si="16"/>
        <v>-19.731507283870268</v>
      </c>
      <c r="K211">
        <f t="shared" si="17"/>
        <v>-2.4488318558052056</v>
      </c>
      <c r="M211">
        <f t="shared" si="18"/>
        <v>-2.4488318558052056</v>
      </c>
      <c r="N211" s="13">
        <f t="shared" si="19"/>
        <v>3.0999076764975572E-4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2">$E$11*(D212/$E$12+1)</f>
        <v>4.4405057218520492</v>
      </c>
      <c r="H212" s="10">
        <f t="shared" si="20"/>
        <v>-2.4391104011004026</v>
      </c>
      <c r="I212">
        <f t="shared" ref="I212:I275" si="23">H212*$E$6</f>
        <v>-19.51288320880322</v>
      </c>
      <c r="K212">
        <f t="shared" ref="K212:K275" si="24">$L$9*$L$4*EXP(-$L$6*(G212/$L$10-1))+6*$L$4*EXP(-$L$6*(2/SQRT(3)*G212/$L$10-1))-SQRT($L$9*$L$5^2*EXP(-2*$L$7*(G212/$L$10-1))+6*$L$5^2*EXP(-2*$L$7*(2/SQRT(3)*G212/$L$10-1)))</f>
        <v>-2.4216093185067571</v>
      </c>
      <c r="M212">
        <f t="shared" ref="M212:M275" si="25">$L$9*$O$6*EXP(-$O$4*(G212/$L$10-1))+6*$O$6*EXP(-$O$4*(2/SQRT(3)*G212/$L$10-1))-SQRT($L$9*$O$7^2*EXP(-2*$O$5*(G212/$L$10-1))+6*$O$7^2*EXP(-2*$O$5*(2/SQRT(3)*G212/$L$10-1)))</f>
        <v>-2.4216093185067571</v>
      </c>
      <c r="N212" s="13">
        <f t="shared" ref="N212:N275" si="26">(M212-H212)^2*O212</f>
        <v>3.0628789194960036E-4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4.4543583993011762</v>
      </c>
      <c r="H213" s="10">
        <f t="shared" ref="H213:H276" si="27">-(-$B$4)*(1+D213+$E$5*D213^3)*EXP(-D213)</f>
        <v>-2.4120606259377988</v>
      </c>
      <c r="I213">
        <f t="shared" si="23"/>
        <v>-19.29648500750239</v>
      </c>
      <c r="K213">
        <f t="shared" si="24"/>
        <v>-2.3946745784007684</v>
      </c>
      <c r="M213">
        <f t="shared" si="25"/>
        <v>-2.3946745784007684</v>
      </c>
      <c r="N213" s="13">
        <f t="shared" si="26"/>
        <v>3.0227464895988209E-4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4.4682110767503023</v>
      </c>
      <c r="H214" s="10">
        <f t="shared" si="27"/>
        <v>-2.3852866703864049</v>
      </c>
      <c r="I214">
        <f t="shared" si="23"/>
        <v>-19.082293363091239</v>
      </c>
      <c r="K214">
        <f t="shared" si="24"/>
        <v>-2.368025143781805</v>
      </c>
      <c r="M214">
        <f t="shared" si="25"/>
        <v>-2.368025143781805</v>
      </c>
      <c r="N214" s="13">
        <f t="shared" si="26"/>
        <v>2.9796030072131005E-4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4.4820637541994284</v>
      </c>
      <c r="H215" s="10">
        <f t="shared" si="27"/>
        <v>-2.3587861260368794</v>
      </c>
      <c r="I215">
        <f t="shared" si="23"/>
        <v>-18.870289008295035</v>
      </c>
      <c r="K215">
        <f t="shared" si="24"/>
        <v>-2.3416585239616943</v>
      </c>
      <c r="M215">
        <f t="shared" si="25"/>
        <v>-2.3416585239616943</v>
      </c>
      <c r="N215" s="13">
        <f t="shared" si="26"/>
        <v>2.9335475284588682E-4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4.4959164316485545</v>
      </c>
      <c r="H216" s="10">
        <f t="shared" si="27"/>
        <v>-2.3325565914300461</v>
      </c>
      <c r="I216">
        <f t="shared" si="23"/>
        <v>-18.660452731440369</v>
      </c>
      <c r="K216">
        <f t="shared" si="24"/>
        <v>-2.3155722301948316</v>
      </c>
      <c r="M216">
        <f t="shared" si="25"/>
        <v>-2.3155722301948316</v>
      </c>
      <c r="N216" s="13">
        <f t="shared" si="26"/>
        <v>2.8846852656825764E-4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4.5097691090976806</v>
      </c>
      <c r="H217" s="10">
        <f t="shared" si="27"/>
        <v>-2.3065956727650563</v>
      </c>
      <c r="I217">
        <f t="shared" si="23"/>
        <v>-18.45276538212045</v>
      </c>
      <c r="K217">
        <f t="shared" si="24"/>
        <v>-2.289763776561125</v>
      </c>
      <c r="M217">
        <f t="shared" si="25"/>
        <v>-2.289763776561125</v>
      </c>
      <c r="N217" s="13">
        <f t="shared" si="26"/>
        <v>2.8331272981991791E-4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4.5236217865468076</v>
      </c>
      <c r="H218" s="10">
        <f t="shared" si="27"/>
        <v>-2.2809009845675048</v>
      </c>
      <c r="I218">
        <f t="shared" si="23"/>
        <v>-18.247207876540038</v>
      </c>
      <c r="K218">
        <f t="shared" si="24"/>
        <v>-2.2642306808081569</v>
      </c>
      <c r="M218">
        <f t="shared" si="25"/>
        <v>-2.2642306808081569</v>
      </c>
      <c r="N218" s="13">
        <f t="shared" si="26"/>
        <v>2.7789902742892736E-4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4.5374744639959337</v>
      </c>
      <c r="H219" s="10">
        <f t="shared" si="27"/>
        <v>-2.2554701503191539</v>
      </c>
      <c r="I219">
        <f t="shared" si="23"/>
        <v>-18.043761202553231</v>
      </c>
      <c r="K219">
        <f t="shared" si="24"/>
        <v>-2.2389704651540518</v>
      </c>
      <c r="M219">
        <f t="shared" si="25"/>
        <v>-2.2389704651540518</v>
      </c>
      <c r="N219" s="13">
        <f t="shared" si="26"/>
        <v>2.7223961054748797E-4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4.5513271414450607</v>
      </c>
      <c r="H220" s="10">
        <f t="shared" si="27"/>
        <v>-2.2303008030508726</v>
      </c>
      <c r="I220">
        <f t="shared" si="23"/>
        <v>-17.842406424406981</v>
      </c>
      <c r="K220">
        <f t="shared" si="24"/>
        <v>-2.2139806570525105</v>
      </c>
      <c r="M220">
        <f t="shared" si="25"/>
        <v>-2.2139806570525105</v>
      </c>
      <c r="N220" s="13">
        <f t="shared" si="26"/>
        <v>2.6634716540785706E-4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4.5651798188941868</v>
      </c>
      <c r="H221" s="10">
        <f t="shared" si="27"/>
        <v>-2.2053905859003251</v>
      </c>
      <c r="I221">
        <f t="shared" si="23"/>
        <v>-17.643124687202601</v>
      </c>
      <c r="K221">
        <f t="shared" si="24"/>
        <v>-2.1892587899214235</v>
      </c>
      <c r="M221">
        <f t="shared" si="25"/>
        <v>-2.1892587899214235</v>
      </c>
      <c r="N221" s="13">
        <f t="shared" si="26"/>
        <v>2.6023484150490501E-4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4.5790324963433129</v>
      </c>
      <c r="H222" s="10">
        <f t="shared" si="27"/>
        <v>-2.1807371526358987</v>
      </c>
      <c r="I222">
        <f t="shared" si="23"/>
        <v>-17.44589722108719</v>
      </c>
      <c r="K222">
        <f t="shared" si="24"/>
        <v>-2.1648024038363913</v>
      </c>
      <c r="M222">
        <f t="shared" si="25"/>
        <v>-2.1648024038363913</v>
      </c>
      <c r="N222" s="13">
        <f t="shared" si="26"/>
        <v>2.5391621930340261E-4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4.592885173792439</v>
      </c>
      <c r="H223" s="10">
        <f t="shared" si="27"/>
        <v>-2.1563381681483045</v>
      </c>
      <c r="I223">
        <f t="shared" si="23"/>
        <v>-17.250705345186436</v>
      </c>
      <c r="K223">
        <f t="shared" si="24"/>
        <v>-2.1406090461904954</v>
      </c>
      <c r="M223">
        <f t="shared" si="25"/>
        <v>-2.1406090461904954</v>
      </c>
      <c r="N223" s="13">
        <f t="shared" si="26"/>
        <v>2.4740527756363133E-4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4.6067378512415651</v>
      </c>
      <c r="H224" s="10">
        <f t="shared" si="27"/>
        <v>-2.1321913089112212</v>
      </c>
      <c r="I224">
        <f t="shared" si="23"/>
        <v>-17.05753047128977</v>
      </c>
      <c r="K224">
        <f t="shared" si="24"/>
        <v>-2.1166762723215391</v>
      </c>
      <c r="M224">
        <f t="shared" si="25"/>
        <v>-2.1166762723215391</v>
      </c>
      <c r="N224" s="13">
        <f t="shared" si="26"/>
        <v>2.4071636037917494E-4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4.6205905286906921</v>
      </c>
      <c r="H225" s="10">
        <f t="shared" si="27"/>
        <v>-2.1082942634123158</v>
      </c>
      <c r="I225">
        <f t="shared" si="23"/>
        <v>-16.866354107298527</v>
      </c>
      <c r="K225">
        <f t="shared" si="24"/>
        <v>-2.0930016461080152</v>
      </c>
      <c r="M225">
        <f t="shared" si="25"/>
        <v>-2.0930016461080152</v>
      </c>
      <c r="N225" s="13">
        <f t="shared" si="26"/>
        <v>2.3386414401579562E-4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4.6344432061398182</v>
      </c>
      <c r="H226" s="10">
        <f t="shared" si="27"/>
        <v>-2.0846447325559185</v>
      </c>
      <c r="I226">
        <f t="shared" si="23"/>
        <v>-16.677157860447348</v>
      </c>
      <c r="K226">
        <f t="shared" si="24"/>
        <v>-2.0695827405349427</v>
      </c>
      <c r="M226">
        <f t="shared" si="25"/>
        <v>-2.0695827405349427</v>
      </c>
      <c r="N226" s="13">
        <f t="shared" si="26"/>
        <v>2.2686360363993868E-4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4.6482958835889452</v>
      </c>
      <c r="H227" s="10">
        <f t="shared" si="27"/>
        <v>-2.061240430038576</v>
      </c>
      <c r="I227">
        <f t="shared" si="23"/>
        <v>-16.489923440308608</v>
      </c>
      <c r="K227">
        <f t="shared" si="24"/>
        <v>-2.0464171382307224</v>
      </c>
      <c r="M227">
        <f t="shared" si="25"/>
        <v>-2.0464171382307224</v>
      </c>
      <c r="N227" s="13">
        <f t="shared" si="26"/>
        <v>2.197299800207823E-4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4.6621485610380713</v>
      </c>
      <c r="H228" s="10">
        <f t="shared" si="27"/>
        <v>-2.0380790826986823</v>
      </c>
      <c r="I228">
        <f t="shared" si="23"/>
        <v>-16.304632661589459</v>
      </c>
      <c r="K228">
        <f t="shared" si="24"/>
        <v>-2.0235024319761075</v>
      </c>
      <c r="M228">
        <f t="shared" si="25"/>
        <v>-2.0235024319761075</v>
      </c>
      <c r="N228" s="13">
        <f t="shared" si="26"/>
        <v>2.1247874628794211E-4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4.6760012384871974</v>
      </c>
      <c r="H229" s="10">
        <f t="shared" si="27"/>
        <v>-2.0151584308413071</v>
      </c>
      <c r="I229">
        <f t="shared" si="23"/>
        <v>-16.121267446730457</v>
      </c>
      <c r="K229">
        <f t="shared" si="24"/>
        <v>-2.0008362251863279</v>
      </c>
      <c r="M229">
        <f t="shared" si="25"/>
        <v>-2.0008362251863279</v>
      </c>
      <c r="N229" s="13">
        <f t="shared" si="26"/>
        <v>2.0512557482351858E-4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4.6898539159363235</v>
      </c>
      <c r="H230" s="10">
        <f t="shared" si="27"/>
        <v>-1.9924762285393365</v>
      </c>
      <c r="I230">
        <f t="shared" si="23"/>
        <v>-15.939809828314692</v>
      </c>
      <c r="K230">
        <f t="shared" si="24"/>
        <v>-1.9784161323674023</v>
      </c>
      <c r="M230">
        <f t="shared" si="25"/>
        <v>-1.9784161323674023</v>
      </c>
      <c r="N230" s="13">
        <f t="shared" si="26"/>
        <v>1.976863043640375E-4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4.7037065933854496</v>
      </c>
      <c r="H231" s="10">
        <f t="shared" si="27"/>
        <v>-1.9700302439119728</v>
      </c>
      <c r="I231">
        <f t="shared" si="23"/>
        <v>-15.760241951295782</v>
      </c>
      <c r="K231">
        <f t="shared" si="24"/>
        <v>-1.956239779547619</v>
      </c>
      <c r="M231">
        <f t="shared" si="25"/>
        <v>-1.956239779547619</v>
      </c>
      <c r="N231" s="13">
        <f t="shared" si="26"/>
        <v>1.9017690738451281E-4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4.7175592708345766</v>
      </c>
      <c r="H232" s="10">
        <f t="shared" si="27"/>
        <v>-1.9478182593816129</v>
      </c>
      <c r="I232">
        <f t="shared" si="23"/>
        <v>-15.582546075052903</v>
      </c>
      <c r="K232">
        <f t="shared" si="24"/>
        <v>-1.9343048046851226</v>
      </c>
      <c r="M232">
        <f t="shared" si="25"/>
        <v>-1.9343048046851226</v>
      </c>
      <c r="N232" s="13">
        <f t="shared" si="26"/>
        <v>1.8261345783409698E-4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4.7314119482837027</v>
      </c>
      <c r="H233" s="10">
        <f t="shared" si="27"/>
        <v>-1.9258380719100776</v>
      </c>
      <c r="I233">
        <f t="shared" si="23"/>
        <v>-15.406704575280621</v>
      </c>
      <c r="K233">
        <f t="shared" si="24"/>
        <v>-1.912608858052532</v>
      </c>
      <c r="M233">
        <f t="shared" si="25"/>
        <v>-1.912608858052532</v>
      </c>
      <c r="N233" s="13">
        <f t="shared" si="26"/>
        <v>1.7501209928867672E-4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4.7452646257328288</v>
      </c>
      <c r="H234" s="10">
        <f t="shared" si="27"/>
        <v>-1.9040874932151428</v>
      </c>
      <c r="I234">
        <f t="shared" si="23"/>
        <v>-15.232699945721142</v>
      </c>
      <c r="K234">
        <f t="shared" si="24"/>
        <v>-1.8911496025994676</v>
      </c>
      <c r="M234">
        <f t="shared" si="25"/>
        <v>-1.8911496025994676</v>
      </c>
      <c r="N234" s="13">
        <f t="shared" si="26"/>
        <v>1.6738901358317603E-4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4.7591173031819549</v>
      </c>
      <c r="H235" s="10">
        <f t="shared" si="27"/>
        <v>-1.8825643499682603</v>
      </c>
      <c r="I235">
        <f t="shared" si="23"/>
        <v>-15.060514799746082</v>
      </c>
      <c r="K235">
        <f t="shared" si="24"/>
        <v>-1.8699247142938356</v>
      </c>
      <c r="M235">
        <f t="shared" si="25"/>
        <v>-1.8699247142938356</v>
      </c>
      <c r="N235" s="13">
        <f t="shared" si="26"/>
        <v>1.5976038998219007E-4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4.772969980631081</v>
      </c>
      <c r="H236" s="10">
        <f t="shared" si="27"/>
        <v>-1.8612664839743533</v>
      </c>
      <c r="I236">
        <f t="shared" si="23"/>
        <v>-14.890131871794827</v>
      </c>
      <c r="K236">
        <f t="shared" si="24"/>
        <v>-1.8489318824427012</v>
      </c>
      <c r="M236">
        <f t="shared" si="25"/>
        <v>-1.8489318824427012</v>
      </c>
      <c r="N236" s="13">
        <f t="shared" si="26"/>
        <v>1.5214239494463464E-4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4.786822658080208</v>
      </c>
      <c r="H237" s="10">
        <f t="shared" si="27"/>
        <v>-1.8401917523345113</v>
      </c>
      <c r="I237">
        <f t="shared" si="23"/>
        <v>-14.72153401867609</v>
      </c>
      <c r="K237">
        <f t="shared" si="24"/>
        <v>-1.8281688099935356</v>
      </c>
      <c r="M237">
        <f t="shared" si="25"/>
        <v>-1.8281688099935356</v>
      </c>
      <c r="N237" s="13">
        <f t="shared" si="26"/>
        <v>1.4455114253442559E-4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4.8006753355293341</v>
      </c>
      <c r="H238" s="10">
        <f t="shared" si="27"/>
        <v>-1.8193380275923949</v>
      </c>
      <c r="I238">
        <f t="shared" si="23"/>
        <v>-14.554704220739159</v>
      </c>
      <c r="K238">
        <f t="shared" si="24"/>
        <v>-1.8076332138166002</v>
      </c>
      <c r="M238">
        <f t="shared" si="25"/>
        <v>-1.8076332138166002</v>
      </c>
      <c r="N238" s="13">
        <f t="shared" si="26"/>
        <v>1.3700266552603307E-4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4.8145280129784611</v>
      </c>
      <c r="H239" s="10">
        <f t="shared" si="27"/>
        <v>-1.7987031978651122</v>
      </c>
      <c r="I239">
        <f t="shared" si="23"/>
        <v>-14.389625582920898</v>
      </c>
      <c r="K239">
        <f t="shared" si="24"/>
        <v>-1.787322824969203</v>
      </c>
      <c r="M239">
        <f t="shared" si="25"/>
        <v>-1.787322824969203</v>
      </c>
      <c r="N239" s="13">
        <f t="shared" si="26"/>
        <v>1.2951288724994493E-4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4.8283806904275872</v>
      </c>
      <c r="H240" s="10">
        <f t="shared" si="27"/>
        <v>-1.7782851669593258</v>
      </c>
      <c r="I240">
        <f t="shared" si="23"/>
        <v>-14.226281335674607</v>
      </c>
      <c r="K240">
        <f t="shared" si="24"/>
        <v>-1.7672353889425552</v>
      </c>
      <c r="M240">
        <f t="shared" si="25"/>
        <v>-1.7672353889425552</v>
      </c>
      <c r="N240" s="13">
        <f t="shared" si="26"/>
        <v>1.2209759421990792E-4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4.8422333678767133</v>
      </c>
      <c r="H241" s="10">
        <f t="shared" si="27"/>
        <v>-1.7580818544732815</v>
      </c>
      <c r="I241">
        <f t="shared" si="23"/>
        <v>-14.064654835786252</v>
      </c>
      <c r="K241">
        <f t="shared" si="24"/>
        <v>-1.7473686658918897</v>
      </c>
      <c r="M241">
        <f t="shared" si="25"/>
        <v>-1.7473686658918897</v>
      </c>
      <c r="N241" s="13">
        <f t="shared" si="26"/>
        <v>1.1477240958046383E-4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4.8560860453258394</v>
      </c>
      <c r="H242" s="10">
        <f t="shared" si="27"/>
        <v>-1.7380911958854641</v>
      </c>
      <c r="I242">
        <f t="shared" si="23"/>
        <v>-13.904729567083713</v>
      </c>
      <c r="K242">
        <f t="shared" si="24"/>
        <v>-1.7277204308505218</v>
      </c>
      <c r="M242">
        <f t="shared" si="25"/>
        <v>-1.7277204308505218</v>
      </c>
      <c r="N242" s="13">
        <f t="shared" si="26"/>
        <v>1.0755276740998125E-4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4.8699387227749655</v>
      </c>
      <c r="H243" s="10">
        <f t="shared" si="27"/>
        <v>-1.7183111426305191</v>
      </c>
      <c r="I243">
        <f t="shared" si="23"/>
        <v>-13.746489141044153</v>
      </c>
      <c r="K243">
        <f t="shared" si="24"/>
        <v>-1.7082884739284849</v>
      </c>
      <c r="M243">
        <f t="shared" si="25"/>
        <v>-1.7082884739284849</v>
      </c>
      <c r="N243" s="13">
        <f t="shared" si="26"/>
        <v>1.0045388791073522E-4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4.8837914002240925</v>
      </c>
      <c r="H244" s="10">
        <f t="shared" si="27"/>
        <v>-1.6987396621630864</v>
      </c>
      <c r="I244">
        <f t="shared" si="23"/>
        <v>-13.589917297304691</v>
      </c>
      <c r="K244">
        <f t="shared" si="24"/>
        <v>-1.6890706004963485</v>
      </c>
      <c r="M244">
        <f t="shared" si="25"/>
        <v>-1.6890706004963485</v>
      </c>
      <c r="N244" s="13">
        <f t="shared" si="26"/>
        <v>9.3490753515179642E-5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4.8976440776732186</v>
      </c>
      <c r="H245" s="10">
        <f t="shared" si="27"/>
        <v>-1.6793747380101445</v>
      </c>
      <c r="I245">
        <f t="shared" si="23"/>
        <v>-13.434997904081156</v>
      </c>
      <c r="K245">
        <f t="shared" si="24"/>
        <v>-1.6700646313548342</v>
      </c>
      <c r="M245">
        <f t="shared" si="25"/>
        <v>-1.6700646313548342</v>
      </c>
      <c r="N245" s="13">
        <f t="shared" si="26"/>
        <v>8.6678085933252971E-5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4.9114967551223456</v>
      </c>
      <c r="H246" s="10">
        <f t="shared" si="27"/>
        <v>-1.6602143698124445</v>
      </c>
      <c r="I246">
        <f t="shared" si="23"/>
        <v>-13.281714958499556</v>
      </c>
      <c r="K246">
        <f t="shared" si="24"/>
        <v>-1.6512684028907689</v>
      </c>
      <c r="M246">
        <f t="shared" si="25"/>
        <v>-1.6512684028907689</v>
      </c>
      <c r="N246" s="13">
        <f t="shared" si="26"/>
        <v>8.0030324163713956E-5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4.9253494325714717</v>
      </c>
      <c r="H247" s="10">
        <f t="shared" si="27"/>
        <v>-1.6412565733556008</v>
      </c>
      <c r="I247">
        <f t="shared" si="23"/>
        <v>-13.130052586844807</v>
      </c>
      <c r="K247">
        <f t="shared" si="24"/>
        <v>-1.6326797672199616</v>
      </c>
      <c r="M247">
        <f t="shared" si="25"/>
        <v>-1.6326797672199616</v>
      </c>
      <c r="N247" s="13">
        <f t="shared" si="26"/>
        <v>7.3561603488339429E-5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4.9392021100205969</v>
      </c>
      <c r="H248" s="10">
        <f t="shared" si="27"/>
        <v>-1.6224993805913643</v>
      </c>
      <c r="I248">
        <f t="shared" si="23"/>
        <v>-12.979995044730915</v>
      </c>
      <c r="K248">
        <f t="shared" si="24"/>
        <v>-1.614296592317515</v>
      </c>
      <c r="M248">
        <f t="shared" si="25"/>
        <v>-1.614296592317515</v>
      </c>
      <c r="N248" s="13">
        <f t="shared" si="26"/>
        <v>6.7285735465600371E-5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4.9530547874697239</v>
      </c>
      <c r="H249" s="10">
        <f t="shared" si="27"/>
        <v>-1.6039408396496011</v>
      </c>
      <c r="I249">
        <f t="shared" si="23"/>
        <v>-12.831526717196809</v>
      </c>
      <c r="K249">
        <f t="shared" si="24"/>
        <v>-1.5961167621360859</v>
      </c>
      <c r="M249">
        <f t="shared" si="25"/>
        <v>-1.5961167621360859</v>
      </c>
      <c r="N249" s="13">
        <f t="shared" si="26"/>
        <v>6.1216188937494439E-5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4.96690746491885</v>
      </c>
      <c r="H250" s="10">
        <f t="shared" si="27"/>
        <v>-1.5855790148414592</v>
      </c>
      <c r="I250">
        <f t="shared" si="23"/>
        <v>-12.684632118731674</v>
      </c>
      <c r="K250">
        <f t="shared" si="24"/>
        <v>-1.5781381767126079</v>
      </c>
      <c r="M250">
        <f t="shared" si="25"/>
        <v>-1.5781381767126079</v>
      </c>
      <c r="N250" s="13">
        <f t="shared" si="26"/>
        <v>5.536607205976767E-5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4.980760142367977</v>
      </c>
      <c r="H251" s="10">
        <f t="shared" si="27"/>
        <v>-1.5674119866542053</v>
      </c>
      <c r="I251">
        <f t="shared" si="23"/>
        <v>-12.539295893233643</v>
      </c>
      <c r="K251">
        <f t="shared" si="24"/>
        <v>-1.5603587522639262</v>
      </c>
      <c r="M251">
        <f t="shared" si="25"/>
        <v>-1.5603587522639262</v>
      </c>
      <c r="N251" s="13">
        <f t="shared" si="26"/>
        <v>4.9748115364216659E-5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4.9946128198171031</v>
      </c>
      <c r="H252" s="10">
        <f t="shared" si="27"/>
        <v>-1.5494378517381759</v>
      </c>
      <c r="I252">
        <f t="shared" si="23"/>
        <v>-12.395502813905408</v>
      </c>
      <c r="K252">
        <f t="shared" si="24"/>
        <v>-1.5427764212718305</v>
      </c>
      <c r="M252">
        <f t="shared" si="25"/>
        <v>-1.5427764212718305</v>
      </c>
      <c r="N252" s="13">
        <f t="shared" si="26"/>
        <v>4.4374655857955841E-5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5.0084654972662284</v>
      </c>
      <c r="H253" s="10">
        <f t="shared" si="27"/>
        <v>-1.5316547228862885</v>
      </c>
      <c r="I253">
        <f t="shared" si="23"/>
        <v>-12.253237783090308</v>
      </c>
      <c r="K253">
        <f t="shared" si="24"/>
        <v>-1.5253891325579099</v>
      </c>
      <c r="M253">
        <f t="shared" si="25"/>
        <v>-1.5253891325579099</v>
      </c>
      <c r="N253" s="13">
        <f t="shared" si="26"/>
        <v>3.925762216307132E-5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5.0223181747153562</v>
      </c>
      <c r="H254" s="10">
        <f t="shared" si="27"/>
        <v>-1.51406072900651</v>
      </c>
      <c r="I254">
        <f t="shared" si="23"/>
        <v>-12.11248583205208</v>
      </c>
      <c r="K254">
        <f t="shared" si="24"/>
        <v>-1.5081948513486629</v>
      </c>
      <c r="M254">
        <f t="shared" si="25"/>
        <v>-1.5081948513486629</v>
      </c>
      <c r="N254" s="13">
        <f t="shared" si="26"/>
        <v>3.4408520696829471E-5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5.0361708521644815</v>
      </c>
      <c r="H255" s="10">
        <f t="shared" si="27"/>
        <v>-1.4966540150877015</v>
      </c>
      <c r="I255">
        <f t="shared" si="23"/>
        <v>-11.973232120701612</v>
      </c>
      <c r="K255">
        <f t="shared" si="24"/>
        <v>-1.4911915593312992</v>
      </c>
      <c r="M255">
        <f t="shared" si="25"/>
        <v>-1.4911915593312992</v>
      </c>
      <c r="N255" s="13">
        <f t="shared" si="26"/>
        <v>2.983842289065209E-5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5.0500235296136085</v>
      </c>
      <c r="H256" s="10">
        <f t="shared" si="27"/>
        <v>-1.4794327421592053</v>
      </c>
      <c r="I256">
        <f t="shared" si="23"/>
        <v>-11.835461937273642</v>
      </c>
      <c r="K256">
        <f t="shared" si="24"/>
        <v>-1.4743772547005711</v>
      </c>
      <c r="M256">
        <f t="shared" si="25"/>
        <v>-1.4743772547005711</v>
      </c>
      <c r="N256" s="13">
        <f t="shared" si="26"/>
        <v>2.5557953444407237E-5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5.0638762070627346</v>
      </c>
      <c r="H257" s="10">
        <f t="shared" si="27"/>
        <v>-1.4623950872445488</v>
      </c>
      <c r="I257">
        <f t="shared" si="23"/>
        <v>-11.69916069795639</v>
      </c>
      <c r="K257">
        <f t="shared" si="24"/>
        <v>-1.457749952197094</v>
      </c>
      <c r="M257">
        <f t="shared" si="25"/>
        <v>-1.457749952197094</v>
      </c>
      <c r="N257" s="13">
        <f t="shared" si="26"/>
        <v>2.1577279609092766E-5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5.0777288845118607</v>
      </c>
      <c r="H258" s="10">
        <f t="shared" si="27"/>
        <v>-1.4455392433096073</v>
      </c>
      <c r="I258">
        <f t="shared" si="23"/>
        <v>-11.564313946476858</v>
      </c>
      <c r="K258">
        <f t="shared" si="24"/>
        <v>-1.4413076831374627</v>
      </c>
      <c r="M258">
        <f t="shared" si="25"/>
        <v>-1.4413076831374627</v>
      </c>
      <c r="N258" s="13">
        <f t="shared" si="26"/>
        <v>1.7906101490479962E-5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5.0915815619609877</v>
      </c>
      <c r="H259" s="10">
        <f t="shared" si="27"/>
        <v>-1.4288634192055687</v>
      </c>
      <c r="I259">
        <f t="shared" si="23"/>
        <v>-11.43090735364455</v>
      </c>
      <c r="K259">
        <f t="shared" si="24"/>
        <v>-1.4250484954365426</v>
      </c>
      <c r="M259">
        <f t="shared" si="25"/>
        <v>-1.4250484954365426</v>
      </c>
      <c r="N259" s="13">
        <f t="shared" si="26"/>
        <v>1.4553643363480657E-5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5.1054342394101129</v>
      </c>
      <c r="H260" s="10">
        <f t="shared" si="27"/>
        <v>-1.4123658396070113</v>
      </c>
      <c r="I260">
        <f t="shared" si="23"/>
        <v>-11.298926716856091</v>
      </c>
      <c r="K260">
        <f t="shared" si="24"/>
        <v>-1.4089704536223004</v>
      </c>
      <c r="M260">
        <f t="shared" si="25"/>
        <v>-1.4089704536223004</v>
      </c>
      <c r="N260" s="13">
        <f t="shared" si="26"/>
        <v>1.1528645985171187E-5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5.1192869168592399</v>
      </c>
      <c r="H261" s="10">
        <f t="shared" si="27"/>
        <v>-1.3960447449454083</v>
      </c>
      <c r="I261">
        <f t="shared" si="23"/>
        <v>-11.168357959563266</v>
      </c>
      <c r="K261">
        <f t="shared" si="24"/>
        <v>-1.3930716388434499</v>
      </c>
      <c r="M261">
        <f t="shared" si="25"/>
        <v>-1.3930716388434499</v>
      </c>
      <c r="N261" s="13">
        <f t="shared" si="26"/>
        <v>8.8393598935025384E-6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5.133139594308366</v>
      </c>
      <c r="H262" s="10">
        <f t="shared" si="27"/>
        <v>-1.3798983913383465</v>
      </c>
      <c r="I262">
        <f t="shared" si="23"/>
        <v>-11.039187130706772</v>
      </c>
      <c r="K262">
        <f t="shared" si="24"/>
        <v>-1.3773501488702968</v>
      </c>
      <c r="M262">
        <f t="shared" si="25"/>
        <v>-1.3773501488702968</v>
      </c>
      <c r="N262" s="13">
        <f t="shared" si="26"/>
        <v>6.4935396759716846E-6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5.146992271757493</v>
      </c>
      <c r="H263" s="10">
        <f t="shared" si="27"/>
        <v>-1.3639250505147416</v>
      </c>
      <c r="I263">
        <f t="shared" si="23"/>
        <v>-10.911400404117932</v>
      </c>
      <c r="K263">
        <f t="shared" si="24"/>
        <v>-1.3618040980890331</v>
      </c>
      <c r="M263">
        <f t="shared" si="25"/>
        <v>-1.3618040980890331</v>
      </c>
      <c r="N263" s="13">
        <f t="shared" si="26"/>
        <v>4.4984391921184405E-6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5.1608449492066191</v>
      </c>
      <c r="H264" s="10">
        <f t="shared" si="27"/>
        <v>-1.3481230097363153</v>
      </c>
      <c r="I264">
        <f t="shared" si="23"/>
        <v>-10.784984077890522</v>
      </c>
      <c r="K264">
        <f t="shared" si="24"/>
        <v>-1.3464316174898148</v>
      </c>
      <c r="M264">
        <f t="shared" si="25"/>
        <v>-1.3464316174898148</v>
      </c>
      <c r="N264" s="13">
        <f t="shared" si="26"/>
        <v>2.8608077315220099E-6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5.1746976266557452</v>
      </c>
      <c r="H265" s="10">
        <f t="shared" si="27"/>
        <v>-1.332490571715593</v>
      </c>
      <c r="I265">
        <f t="shared" si="23"/>
        <v>-10.659924573724744</v>
      </c>
      <c r="K265">
        <f t="shared" si="24"/>
        <v>-1.3312308546488811</v>
      </c>
      <c r="M265">
        <f t="shared" si="25"/>
        <v>-1.3312308546488811</v>
      </c>
      <c r="N265" s="13">
        <f t="shared" si="26"/>
        <v>1.5868870881652519E-6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5.1885503041048722</v>
      </c>
      <c r="H266" s="10">
        <f t="shared" si="27"/>
        <v>-1.3170260545306629</v>
      </c>
      <c r="I266">
        <f t="shared" si="23"/>
        <v>-10.536208436245303</v>
      </c>
      <c r="K266">
        <f t="shared" si="24"/>
        <v>-1.3161999737050065</v>
      </c>
      <c r="M266">
        <f t="shared" si="25"/>
        <v>-1.3161999737050065</v>
      </c>
      <c r="N266" s="13">
        <f t="shared" si="26"/>
        <v>6.8240953051713211E-7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5.2024029815539974</v>
      </c>
      <c r="H267" s="10">
        <f t="shared" si="27"/>
        <v>-1.3017277915369272</v>
      </c>
      <c r="I267">
        <f t="shared" si="23"/>
        <v>-10.413822332295418</v>
      </c>
      <c r="K267">
        <f t="shared" si="24"/>
        <v>-1.3013371553305519</v>
      </c>
      <c r="M267">
        <f t="shared" si="25"/>
        <v>-1.3013371553305519</v>
      </c>
      <c r="N267" s="13">
        <f t="shared" si="26"/>
        <v>1.5259664573124689E-7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5.2162556590031244</v>
      </c>
      <c r="H268" s="10">
        <f t="shared" si="27"/>
        <v>-1.2865941312760731</v>
      </c>
      <c r="I268">
        <f t="shared" si="23"/>
        <v>-10.292753050208585</v>
      </c>
      <c r="K268">
        <f t="shared" si="24"/>
        <v>-1.2866405966973391</v>
      </c>
      <c r="M268">
        <f t="shared" si="25"/>
        <v>-1.2866405966973391</v>
      </c>
      <c r="N268" s="13">
        <f t="shared" si="26"/>
        <v>2.1590353734233224E-9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5.2301083364522505</v>
      </c>
      <c r="H269" s="10">
        <f t="shared" si="27"/>
        <v>-1.2716234373824722</v>
      </c>
      <c r="I269">
        <f t="shared" si="23"/>
        <v>-10.172987499059778</v>
      </c>
      <c r="K269">
        <f t="shared" si="24"/>
        <v>-1.2721085114376436</v>
      </c>
      <c r="M269">
        <f t="shared" si="25"/>
        <v>-1.2721085114376436</v>
      </c>
      <c r="N269" s="13">
        <f t="shared" si="26"/>
        <v>2.3529683900042372E-7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5.2439610139013766</v>
      </c>
      <c r="H270" s="10">
        <f t="shared" si="27"/>
        <v>-1.256814088487211</v>
      </c>
      <c r="I270">
        <f t="shared" si="23"/>
        <v>-10.054512707897688</v>
      </c>
      <c r="K270">
        <f t="shared" si="24"/>
        <v>-1.2577391296004876</v>
      </c>
      <c r="M270">
        <f t="shared" si="25"/>
        <v>-1.2577391296004876</v>
      </c>
      <c r="N270" s="13">
        <f t="shared" si="26"/>
        <v>8.5570106125205896E-7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5.2578136913505036</v>
      </c>
      <c r="H271" s="10">
        <f t="shared" si="27"/>
        <v>-1.2421644781199381</v>
      </c>
      <c r="I271">
        <f t="shared" si="23"/>
        <v>-9.9373158249595051</v>
      </c>
      <c r="K271">
        <f t="shared" si="24"/>
        <v>-1.243530697603501</v>
      </c>
      <c r="M271">
        <f t="shared" si="25"/>
        <v>-1.243530697603501</v>
      </c>
      <c r="N271" s="13">
        <f t="shared" si="26"/>
        <v>1.8665556772667632E-6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5.2716663687996297</v>
      </c>
      <c r="H272" s="10">
        <f t="shared" si="27"/>
        <v>-1.2276730146087307</v>
      </c>
      <c r="I272">
        <f t="shared" si="23"/>
        <v>-9.8213841168698455</v>
      </c>
      <c r="K272">
        <f t="shared" si="24"/>
        <v>-1.2294814781805568</v>
      </c>
      <c r="M272">
        <f t="shared" si="25"/>
        <v>-1.2294814781805568</v>
      </c>
      <c r="N272" s="13">
        <f t="shared" si="26"/>
        <v>3.270540490621903E-6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5.2855190462487567</v>
      </c>
      <c r="H273" s="10">
        <f t="shared" si="27"/>
        <v>-1.2133381209781284</v>
      </c>
      <c r="I273">
        <f t="shared" si="23"/>
        <v>-9.7067049678250275</v>
      </c>
      <c r="K273">
        <f t="shared" si="24"/>
        <v>-1.2155897503253672</v>
      </c>
      <c r="M273">
        <f t="shared" si="25"/>
        <v>-1.2155897503253672</v>
      </c>
      <c r="N273" s="13">
        <f t="shared" si="26"/>
        <v>5.0698347173468919E-6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5.2993717236978819</v>
      </c>
      <c r="H274" s="10">
        <f t="shared" si="27"/>
        <v>-1.1991582348455221</v>
      </c>
      <c r="I274">
        <f t="shared" si="23"/>
        <v>-9.5932658787641767</v>
      </c>
      <c r="K274">
        <f t="shared" si="24"/>
        <v>-1.2018538092312958</v>
      </c>
      <c r="M274">
        <f t="shared" si="25"/>
        <v>-1.2018538092312958</v>
      </c>
      <c r="N274" s="13">
        <f t="shared" si="26"/>
        <v>7.2661212692393933E-6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2"/>
        <v>5.3132244011470089</v>
      </c>
      <c r="H275" s="10">
        <f t="shared" si="27"/>
        <v>-1.1851318083160467</v>
      </c>
      <c r="I275">
        <f t="shared" si="23"/>
        <v>-9.4810544665283736</v>
      </c>
      <c r="K275">
        <f t="shared" si="24"/>
        <v>-1.1882719662275159</v>
      </c>
      <c r="M275">
        <f t="shared" si="25"/>
        <v>-1.1882719662275159</v>
      </c>
      <c r="N275" s="13">
        <f t="shared" si="26"/>
        <v>9.8605917089623235E-6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29">$E$11*(D276/$E$12+1)</f>
        <v>5.327077078596135</v>
      </c>
      <c r="H276" s="10">
        <f t="shared" si="27"/>
        <v>-1.1712573078761324</v>
      </c>
      <c r="I276">
        <f t="shared" ref="I276:I339" si="30">H276*$E$6</f>
        <v>-9.3700584630090589</v>
      </c>
      <c r="K276">
        <f t="shared" ref="K276:K339" si="31">$L$9*$L$4*EXP(-$L$6*(G276/$L$10-1))+6*$L$4*EXP(-$L$6*(2/SQRT(3)*G276/$L$10-1))-SQRT($L$9*$L$5^2*EXP(-2*$L$7*(G276/$L$10-1))+6*$L$5^2*EXP(-2*$L$7*(2/SQRT(3)*G276/$L$10-1)))</f>
        <v>-1.1748425487117629</v>
      </c>
      <c r="M276">
        <f t="shared" ref="M276:M339" si="32">$L$9*$O$6*EXP(-$O$4*(G276/$L$10-1))+6*$O$6*EXP(-$O$4*(2/SQRT(3)*G276/$L$10-1))-SQRT($L$9*$O$7^2*EXP(-2*$O$5*(G276/$L$10-1))+6*$O$7^2*EXP(-2*$O$5*(2/SQRT(3)*G276/$L$10-1)))</f>
        <v>-1.1748425487117629</v>
      </c>
      <c r="N276" s="13">
        <f t="shared" ref="N276:N339" si="33">(M276-H276)^2*O276</f>
        <v>1.2853951849472477E-5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5.340929756045262</v>
      </c>
      <c r="H277" s="10">
        <f t="shared" ref="H277:H340" si="34">-(-$B$4)*(1+D277+$E$5*D277^3)*EXP(-D277)</f>
        <v>-1.1575332142858443</v>
      </c>
      <c r="I277">
        <f t="shared" si="30"/>
        <v>-9.2602657142867546</v>
      </c>
      <c r="K277">
        <f t="shared" si="31"/>
        <v>-1.1615639000798168</v>
      </c>
      <c r="M277">
        <f t="shared" si="32"/>
        <v>-1.1615639000798168</v>
      </c>
      <c r="N277" s="13">
        <f t="shared" si="33"/>
        <v>1.6246427969731539E-5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5.3547824334943952</v>
      </c>
      <c r="H278" s="10">
        <f t="shared" si="34"/>
        <v>-1.1439580224701678</v>
      </c>
      <c r="I278">
        <f t="shared" si="30"/>
        <v>-9.1516641797613421</v>
      </c>
      <c r="K278">
        <f t="shared" si="31"/>
        <v>-1.1484343796519072</v>
      </c>
      <c r="M278">
        <f t="shared" si="32"/>
        <v>-1.1484343796519072</v>
      </c>
      <c r="N278" s="13">
        <f t="shared" si="33"/>
        <v>2.0037773618510291E-5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5.3686351109435142</v>
      </c>
      <c r="H279" s="10">
        <f t="shared" si="34"/>
        <v>-1.1305302414093803</v>
      </c>
      <c r="I279">
        <f t="shared" si="30"/>
        <v>-9.0442419312750424</v>
      </c>
      <c r="K279">
        <f t="shared" si="31"/>
        <v>-1.1354523625962405</v>
      </c>
      <c r="M279">
        <f t="shared" si="32"/>
        <v>-1.1354523625962405</v>
      </c>
      <c r="N279" s="13">
        <f t="shared" si="33"/>
        <v>2.422727697813802E-5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5.3824877883926403</v>
      </c>
      <c r="H280" s="10">
        <f t="shared" si="34"/>
        <v>-1.1172483940285183</v>
      </c>
      <c r="I280">
        <f t="shared" si="30"/>
        <v>-8.9379871522281462</v>
      </c>
      <c r="K280">
        <f t="shared" si="31"/>
        <v>-1.1226162398496822</v>
      </c>
      <c r="M280">
        <f t="shared" si="32"/>
        <v>-1.1226162398496822</v>
      </c>
      <c r="N280" s="13">
        <f t="shared" si="33"/>
        <v>2.8813768759786712E-5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5.3963404658417664</v>
      </c>
      <c r="H281" s="10">
        <f t="shared" si="34"/>
        <v>-1.1041110170862778</v>
      </c>
      <c r="I281">
        <f t="shared" si="30"/>
        <v>-8.8328881366902223</v>
      </c>
      <c r="K281">
        <f t="shared" si="31"/>
        <v>-1.1099244180359717</v>
      </c>
      <c r="M281">
        <f t="shared" si="32"/>
        <v>-1.1099244180359717</v>
      </c>
      <c r="N281" s="13">
        <f t="shared" si="33"/>
        <v>3.3795630601902623E-5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5.4101931432908996</v>
      </c>
      <c r="H282" s="10">
        <f t="shared" si="34"/>
        <v>-1.0911166610632228</v>
      </c>
      <c r="I282">
        <f t="shared" si="30"/>
        <v>-8.7289332885057824</v>
      </c>
      <c r="K282">
        <f t="shared" si="31"/>
        <v>-1.0973753193813824</v>
      </c>
      <c r="M282">
        <f t="shared" si="32"/>
        <v>-1.0973753193813824</v>
      </c>
      <c r="N282" s="13">
        <f t="shared" si="33"/>
        <v>3.9170803943468823E-5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5.4240458207400195</v>
      </c>
      <c r="H283" s="10">
        <f t="shared" si="34"/>
        <v>-1.0782638900495833</v>
      </c>
      <c r="I283">
        <f t="shared" si="30"/>
        <v>-8.6261111203966667</v>
      </c>
      <c r="K283">
        <f t="shared" si="31"/>
        <v>-1.0849673816281526</v>
      </c>
      <c r="M283">
        <f t="shared" si="32"/>
        <v>-1.0849673816281526</v>
      </c>
      <c r="N283" s="13">
        <f t="shared" si="33"/>
        <v>4.4936799343949651E-5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5.4378984981891456</v>
      </c>
      <c r="H284" s="10">
        <f t="shared" si="34"/>
        <v>-1.0655512816325723</v>
      </c>
      <c r="I284">
        <f t="shared" si="30"/>
        <v>-8.5244102530605783</v>
      </c>
      <c r="K284">
        <f t="shared" si="31"/>
        <v>-1.0726990579456572</v>
      </c>
      <c r="M284">
        <f t="shared" si="32"/>
        <v>-1.0726990579456572</v>
      </c>
      <c r="N284" s="13">
        <f t="shared" si="33"/>
        <v>5.1090706221898161E-5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5.4517511756382726</v>
      </c>
      <c r="H285" s="10">
        <f t="shared" si="34"/>
        <v>-1.0529774267835312</v>
      </c>
      <c r="I285">
        <f t="shared" si="30"/>
        <v>-8.4238194142682499</v>
      </c>
      <c r="K285">
        <f t="shared" si="31"/>
        <v>-1.060568816839651</v>
      </c>
      <c r="M285">
        <f t="shared" si="32"/>
        <v>-1.060568816839651</v>
      </c>
      <c r="N285" s="13">
        <f t="shared" si="33"/>
        <v>5.7629202984153838E-5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5.4656038530874049</v>
      </c>
      <c r="H286" s="10">
        <f t="shared" si="34"/>
        <v>-1.0405409297447821</v>
      </c>
      <c r="I286">
        <f t="shared" si="30"/>
        <v>-8.3243274379582566</v>
      </c>
      <c r="K286">
        <f t="shared" si="31"/>
        <v>-1.0485751420595262</v>
      </c>
      <c r="M286">
        <f t="shared" si="32"/>
        <v>-1.0485751420595262</v>
      </c>
      <c r="N286" s="13">
        <f t="shared" si="33"/>
        <v>6.4548567518385821E-5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5.4794565305365257</v>
      </c>
      <c r="H287" s="10">
        <f t="shared" si="34"/>
        <v>-1.0282404079164176</v>
      </c>
      <c r="I287">
        <f t="shared" si="30"/>
        <v>-8.2259232633313406</v>
      </c>
      <c r="K287">
        <f t="shared" si="31"/>
        <v>-1.0367165325038299</v>
      </c>
      <c r="M287">
        <f t="shared" si="32"/>
        <v>-1.0367165325038299</v>
      </c>
      <c r="N287" s="13">
        <f t="shared" si="33"/>
        <v>7.1844688021335581E-5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5.4933092079856509</v>
      </c>
      <c r="H288" s="10">
        <f t="shared" si="34"/>
        <v>-1.0160744917429718</v>
      </c>
      <c r="I288">
        <f t="shared" si="30"/>
        <v>-8.1285959339437746</v>
      </c>
      <c r="K288">
        <f t="shared" si="31"/>
        <v>-1.0249915021240446</v>
      </c>
      <c r="M288">
        <f t="shared" si="32"/>
        <v>-1.0249915021240446</v>
      </c>
      <c r="N288" s="13">
        <f t="shared" si="33"/>
        <v>7.9513074136158864E-5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5.5071618854347779</v>
      </c>
      <c r="H289" s="10">
        <f t="shared" si="34"/>
        <v>-1.0040418246002272</v>
      </c>
      <c r="I289">
        <f t="shared" si="30"/>
        <v>-8.0323345968018174</v>
      </c>
      <c r="K289">
        <f t="shared" si="31"/>
        <v>-1.0133985798269007</v>
      </c>
      <c r="M289">
        <f t="shared" si="32"/>
        <v>-1.0133985798269007</v>
      </c>
      <c r="N289" s="13">
        <f t="shared" si="33"/>
        <v>8.7548868371883036E-5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5.5210145628839111</v>
      </c>
      <c r="H290" s="10">
        <f t="shared" si="34"/>
        <v>-0.99214106268204083</v>
      </c>
      <c r="I290">
        <f t="shared" si="30"/>
        <v>-7.9371285014563266</v>
      </c>
      <c r="K290">
        <f t="shared" si="31"/>
        <v>-1.0019363093751732</v>
      </c>
      <c r="M290">
        <f t="shared" si="32"/>
        <v>-1.0019363093751732</v>
      </c>
      <c r="N290" s="13">
        <f t="shared" si="33"/>
        <v>9.594685777932052E-5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5.5348672403330301</v>
      </c>
      <c r="H291" s="10">
        <f t="shared" si="34"/>
        <v>-0.98037087488740104</v>
      </c>
      <c r="I291">
        <f t="shared" si="30"/>
        <v>-7.8429669990992084</v>
      </c>
      <c r="K291">
        <f t="shared" si="31"/>
        <v>-0.99060324928718191</v>
      </c>
      <c r="M291">
        <f t="shared" si="32"/>
        <v>-0.99060324928718191</v>
      </c>
      <c r="N291" s="13">
        <f t="shared" si="33"/>
        <v>1.0470148585729079E-4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5.5487199177821571</v>
      </c>
      <c r="H292" s="10">
        <f t="shared" si="34"/>
        <v>-0.96872994270762847</v>
      </c>
      <c r="I292">
        <f t="shared" si="30"/>
        <v>-7.7498395416610277</v>
      </c>
      <c r="K292">
        <f t="shared" si="31"/>
        <v>-0.97939797273496443</v>
      </c>
      <c r="M292">
        <f t="shared" si="32"/>
        <v>-0.97939797273496443</v>
      </c>
      <c r="N292" s="13">
        <f t="shared" si="33"/>
        <v>1.1380686466414172E-4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5.5625725952312832</v>
      </c>
      <c r="H293" s="10">
        <f t="shared" si="34"/>
        <v>-0.95721696011397417</v>
      </c>
      <c r="I293">
        <f t="shared" si="30"/>
        <v>-7.6577356809117934</v>
      </c>
      <c r="K293">
        <f t="shared" si="31"/>
        <v>-0.96831906744141583</v>
      </c>
      <c r="M293">
        <f t="shared" si="32"/>
        <v>-0.96831906744141583</v>
      </c>
      <c r="N293" s="13">
        <f t="shared" si="33"/>
        <v>1.2325678711003373E-4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5.5764252726804155</v>
      </c>
      <c r="H294" s="10">
        <f t="shared" si="34"/>
        <v>-0.94583063344547602</v>
      </c>
      <c r="I294">
        <f t="shared" si="30"/>
        <v>-7.5666450675638082</v>
      </c>
      <c r="K294">
        <f t="shared" si="31"/>
        <v>-0.95736513557626668</v>
      </c>
      <c r="M294">
        <f t="shared" si="32"/>
        <v>-0.95736513557626668</v>
      </c>
      <c r="N294" s="13">
        <f t="shared" si="33"/>
        <v>1.3304473940521424E-4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5.5902779501295354</v>
      </c>
      <c r="H295" s="10">
        <f t="shared" si="34"/>
        <v>-0.93456968129726758</v>
      </c>
      <c r="I295">
        <f t="shared" si="30"/>
        <v>-7.4765574503781407</v>
      </c>
      <c r="K295">
        <f t="shared" si="31"/>
        <v>-0.94653479365117288</v>
      </c>
      <c r="M295">
        <f t="shared" si="32"/>
        <v>-0.94653479365117288</v>
      </c>
      <c r="N295" s="13">
        <f t="shared" si="33"/>
        <v>1.4316391364157708E-4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5.6041306275786615</v>
      </c>
      <c r="H296" s="10">
        <f t="shared" si="34"/>
        <v>-0.92343283440924651</v>
      </c>
      <c r="I296">
        <f t="shared" si="30"/>
        <v>-7.387462675273972</v>
      </c>
      <c r="K296">
        <f t="shared" si="31"/>
        <v>-0.93582667241382611</v>
      </c>
      <c r="M296">
        <f t="shared" si="32"/>
        <v>-0.93582667241382611</v>
      </c>
      <c r="N296" s="13">
        <f t="shared" si="33"/>
        <v>1.5360722048376175E-4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5.6179833050277876</v>
      </c>
      <c r="H297" s="10">
        <f t="shared" si="34"/>
        <v>-0.9124188355553392</v>
      </c>
      <c r="I297">
        <f t="shared" si="30"/>
        <v>-7.2993506844427136</v>
      </c>
      <c r="K297">
        <f t="shared" si="31"/>
        <v>-0.92523941674136689</v>
      </c>
      <c r="M297">
        <f t="shared" si="32"/>
        <v>-0.92523941674136689</v>
      </c>
      <c r="N297" s="13">
        <f t="shared" si="33"/>
        <v>1.6436730194752718E-4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5.6318359824769209</v>
      </c>
      <c r="H298" s="10">
        <f t="shared" si="34"/>
        <v>-0.90152643943319766</v>
      </c>
      <c r="I298">
        <f t="shared" si="30"/>
        <v>-7.2122115154655813</v>
      </c>
      <c r="K298">
        <f t="shared" si="31"/>
        <v>-0.91477168553298882</v>
      </c>
      <c r="M298">
        <f t="shared" si="32"/>
        <v>-0.91477168553298882</v>
      </c>
      <c r="N298" s="13">
        <f t="shared" si="33"/>
        <v>1.7543654424403304E-4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5.6456886599260407</v>
      </c>
      <c r="H299" s="10">
        <f t="shared" si="34"/>
        <v>-0.8907544125545388</v>
      </c>
      <c r="I299">
        <f t="shared" si="30"/>
        <v>-7.1260353004363104</v>
      </c>
      <c r="K299">
        <f t="shared" si="31"/>
        <v>-0.90442215160195305</v>
      </c>
      <c r="M299">
        <f t="shared" si="32"/>
        <v>-0.90442215160195305</v>
      </c>
      <c r="N299" s="13">
        <f t="shared" si="33"/>
        <v>1.8680709066821221E-4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5.6595413373751677</v>
      </c>
      <c r="H300" s="10">
        <f t="shared" si="34"/>
        <v>-0.88010153313598827</v>
      </c>
      <c r="I300">
        <f t="shared" si="30"/>
        <v>-7.0408122650879061</v>
      </c>
      <c r="K300">
        <f t="shared" si="31"/>
        <v>-0.89418950156693988</v>
      </c>
      <c r="M300">
        <f t="shared" si="32"/>
        <v>-0.89418950156693988</v>
      </c>
      <c r="N300" s="13">
        <f t="shared" si="33"/>
        <v>1.9847085451148928E-4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5.6733940148243018</v>
      </c>
      <c r="H301" s="10">
        <f t="shared" si="34"/>
        <v>-0.86956659099067202</v>
      </c>
      <c r="I301">
        <f t="shared" si="30"/>
        <v>-6.9565327279253761</v>
      </c>
      <c r="K301">
        <f t="shared" si="31"/>
        <v>-0.88407243574298544</v>
      </c>
      <c r="M301">
        <f t="shared" si="32"/>
        <v>-0.88407243574298544</v>
      </c>
      <c r="N301" s="13">
        <f t="shared" si="33"/>
        <v>2.104195319782189E-4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5.6872466922734271</v>
      </c>
      <c r="H302" s="10">
        <f t="shared" si="34"/>
        <v>-0.85914838742041388</v>
      </c>
      <c r="I302">
        <f t="shared" si="30"/>
        <v>-6.8731870993633111</v>
      </c>
      <c r="K302">
        <f t="shared" si="31"/>
        <v>-0.87406966803192543</v>
      </c>
      <c r="M302">
        <f t="shared" si="32"/>
        <v>-0.87406966803192543</v>
      </c>
      <c r="N302" s="13">
        <f t="shared" si="33"/>
        <v>2.2264461508747033E-4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5.7010993697225532</v>
      </c>
      <c r="H303" s="10">
        <f t="shared" si="34"/>
        <v>-0.84884573510860717</v>
      </c>
      <c r="I303">
        <f t="shared" si="30"/>
        <v>-6.7907658808688574</v>
      </c>
      <c r="K303">
        <f t="shared" si="31"/>
        <v>-0.86417992581242442</v>
      </c>
      <c r="M303">
        <f t="shared" si="32"/>
        <v>-0.86417992581242442</v>
      </c>
      <c r="N303" s="13">
        <f t="shared" si="33"/>
        <v>2.3513740454103542E-4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5.714952047171673</v>
      </c>
      <c r="H304" s="10">
        <f t="shared" si="34"/>
        <v>-0.83865745801386671</v>
      </c>
      <c r="I304">
        <f t="shared" si="30"/>
        <v>-6.7092596641109337</v>
      </c>
      <c r="K304">
        <f t="shared" si="31"/>
        <v>-0.85440194982974949</v>
      </c>
      <c r="M304">
        <f t="shared" si="32"/>
        <v>-0.85440194982974949</v>
      </c>
      <c r="N304" s="13">
        <f t="shared" si="33"/>
        <v>2.4788902254039977E-4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5.7288047246208063</v>
      </c>
      <c r="H305" s="10">
        <f t="shared" si="34"/>
        <v>-0.8285823912643594</v>
      </c>
      <c r="I305">
        <f t="shared" si="30"/>
        <v>-6.6286591301148752</v>
      </c>
      <c r="K305">
        <f t="shared" si="31"/>
        <v>-0.84473449408520929</v>
      </c>
      <c r="M305">
        <f t="shared" si="32"/>
        <v>-0.84473449408520929</v>
      </c>
      <c r="N305" s="13">
        <f t="shared" si="33"/>
        <v>2.6089042553530697E-4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5.7426574020699332</v>
      </c>
      <c r="H306" s="10">
        <f t="shared" si="34"/>
        <v>-0.81861938105299259</v>
      </c>
      <c r="I306">
        <f t="shared" si="30"/>
        <v>-6.5489550484239407</v>
      </c>
      <c r="K306">
        <f t="shared" si="31"/>
        <v>-0.83517632572546685</v>
      </c>
      <c r="M306">
        <f t="shared" si="32"/>
        <v>-0.83517632572546685</v>
      </c>
      <c r="N306" s="13">
        <f t="shared" si="33"/>
        <v>2.7413241688737381E-4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5.7565100795190585</v>
      </c>
      <c r="H307" s="10">
        <f t="shared" si="34"/>
        <v>-0.80876728453328128</v>
      </c>
      <c r="I307">
        <f t="shared" si="30"/>
        <v>-6.4701382762662503</v>
      </c>
      <c r="K307">
        <f t="shared" si="31"/>
        <v>-0.82572622493160031</v>
      </c>
      <c r="M307">
        <f t="shared" si="32"/>
        <v>-0.82572622493160031</v>
      </c>
      <c r="N307" s="13">
        <f t="shared" si="33"/>
        <v>2.8760565943373697E-4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5.7703627569681784</v>
      </c>
      <c r="H308" s="10">
        <f t="shared" si="34"/>
        <v>-0.79902496971610659</v>
      </c>
      <c r="I308">
        <f t="shared" si="30"/>
        <v>-6.3921997577288527</v>
      </c>
      <c r="K308">
        <f t="shared" si="31"/>
        <v>-0.81638298480812543</v>
      </c>
      <c r="M308">
        <f t="shared" si="32"/>
        <v>-0.81638298480812543</v>
      </c>
      <c r="N308" s="13">
        <f t="shared" si="33"/>
        <v>3.0130068793475387E-4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5.7842154344173116</v>
      </c>
      <c r="H309" s="10">
        <f t="shared" si="34"/>
        <v>-0.7893913153672365</v>
      </c>
      <c r="I309">
        <f t="shared" si="30"/>
        <v>-6.315130522937892</v>
      </c>
      <c r="K309">
        <f t="shared" si="31"/>
        <v>-0.80714541127191641</v>
      </c>
      <c r="M309">
        <f t="shared" si="32"/>
        <v>-0.80714541127191641</v>
      </c>
      <c r="N309" s="13">
        <f t="shared" si="33"/>
        <v>3.1520792139257201E-4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5.7980681118664377</v>
      </c>
      <c r="H310" s="10">
        <f t="shared" si="34"/>
        <v>-0.77986521090575633</v>
      </c>
      <c r="I310">
        <f t="shared" si="30"/>
        <v>-6.2389216872460507</v>
      </c>
      <c r="K310">
        <f t="shared" si="31"/>
        <v>-0.79801232294117252</v>
      </c>
      <c r="M310">
        <f t="shared" si="32"/>
        <v>-0.79801232294117252</v>
      </c>
      <c r="N310" s="13">
        <f t="shared" si="33"/>
        <v>3.2931767522594718E-4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5.8119207893155647</v>
      </c>
      <c r="H311" s="10">
        <f t="shared" si="34"/>
        <v>-0.77044555630326061</v>
      </c>
      <c r="I311">
        <f t="shared" si="30"/>
        <v>-6.1635644504260849</v>
      </c>
      <c r="K311">
        <f t="shared" si="31"/>
        <v>-0.78898255102433512</v>
      </c>
      <c r="M311">
        <f t="shared" si="32"/>
        <v>-0.78898255102433512</v>
      </c>
      <c r="N311" s="13">
        <f t="shared" si="33"/>
        <v>3.4362017328914415E-4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5.8257734667646837</v>
      </c>
      <c r="H312" s="10">
        <f t="shared" si="34"/>
        <v>-0.76113126198397585</v>
      </c>
      <c r="I312">
        <f t="shared" si="30"/>
        <v>-6.0890500958718068</v>
      </c>
      <c r="K312">
        <f t="shared" si="31"/>
        <v>-0.78005493920914704</v>
      </c>
      <c r="M312">
        <f t="shared" si="32"/>
        <v>-0.78005493920914704</v>
      </c>
      <c r="N312" s="13">
        <f t="shared" si="33"/>
        <v>3.5810555972246266E-4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5.839626144213816</v>
      </c>
      <c r="H313" s="10">
        <f t="shared" si="34"/>
        <v>-0.75192124872570787</v>
      </c>
      <c r="I313">
        <f t="shared" si="30"/>
        <v>-6.015369989805663</v>
      </c>
      <c r="K313">
        <f t="shared" si="31"/>
        <v>-0.77122834355177028</v>
      </c>
      <c r="M313">
        <f t="shared" si="32"/>
        <v>-0.77122834355177028</v>
      </c>
      <c r="N313" s="13">
        <f t="shared" si="33"/>
        <v>3.7276391062256587E-4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5.853478821662943</v>
      </c>
      <c r="H314" s="10">
        <f t="shared" si="34"/>
        <v>-0.74281444756173332</v>
      </c>
      <c r="I314">
        <f t="shared" si="30"/>
        <v>-5.9425155804938665</v>
      </c>
      <c r="K314">
        <f t="shared" si="31"/>
        <v>-0.76250163236612967</v>
      </c>
      <c r="M314">
        <f t="shared" si="32"/>
        <v>-0.76250163236612967</v>
      </c>
      <c r="N314" s="13">
        <f t="shared" si="33"/>
        <v>3.875852455224546E-4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5.8673314991120682</v>
      </c>
      <c r="H315" s="10">
        <f t="shared" si="34"/>
        <v>-0.73380979968349946</v>
      </c>
      <c r="I315">
        <f t="shared" si="30"/>
        <v>-5.8704783974679957</v>
      </c>
      <c r="K315">
        <f t="shared" si="31"/>
        <v>-0.75387368611335581</v>
      </c>
      <c r="M315">
        <f t="shared" si="32"/>
        <v>-0.75387368611335581</v>
      </c>
      <c r="N315" s="13">
        <f t="shared" si="33"/>
        <v>4.0255953867017371E-4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5.881184176561189</v>
      </c>
      <c r="H316" s="10">
        <f t="shared" si="34"/>
        <v>-0.72490625634428307</v>
      </c>
      <c r="I316">
        <f t="shared" si="30"/>
        <v>-5.7992500507542646</v>
      </c>
      <c r="K316">
        <f t="shared" si="31"/>
        <v>-0.74534339729151411</v>
      </c>
      <c r="M316">
        <f t="shared" si="32"/>
        <v>-0.74534339729151411</v>
      </c>
      <c r="N316" s="13">
        <f t="shared" si="33"/>
        <v>4.176767300969875E-4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5.8950368540103213</v>
      </c>
      <c r="H317" s="10">
        <f t="shared" si="34"/>
        <v>-0.71610277876370432</v>
      </c>
      <c r="I317">
        <f t="shared" si="30"/>
        <v>-5.7288222301096345</v>
      </c>
      <c r="K317">
        <f t="shared" si="31"/>
        <v>-0.73690967032555488</v>
      </c>
      <c r="M317">
        <f t="shared" si="32"/>
        <v>-0.73690967032555488</v>
      </c>
      <c r="N317" s="13">
        <f t="shared" si="33"/>
        <v>4.3292673646660806E-4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5.9088895314594492</v>
      </c>
      <c r="H318" s="10">
        <f t="shared" si="34"/>
        <v>-0.70739833803320806</v>
      </c>
      <c r="I318">
        <f t="shared" si="30"/>
        <v>-5.6591867042656645</v>
      </c>
      <c r="K318">
        <f t="shared" si="31"/>
        <v>-0.72857142145759524</v>
      </c>
      <c r="M318">
        <f t="shared" si="32"/>
        <v>-0.72857142145759524</v>
      </c>
      <c r="N318" s="13">
        <f t="shared" si="33"/>
        <v>4.4829946169605886E-4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5.9227422089085744</v>
      </c>
      <c r="H319" s="10">
        <f t="shared" si="34"/>
        <v>-0.69879191502237259</v>
      </c>
      <c r="I319">
        <f t="shared" si="30"/>
        <v>-5.5903353201789807</v>
      </c>
      <c r="K319">
        <f t="shared" si="31"/>
        <v>-0.72032757863746011</v>
      </c>
      <c r="M319">
        <f t="shared" si="32"/>
        <v>-0.72032757863746011</v>
      </c>
      <c r="N319" s="13">
        <f t="shared" si="33"/>
        <v>4.6378480734220445E-4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5.9365948863576934</v>
      </c>
      <c r="H320" s="10">
        <f t="shared" si="34"/>
        <v>-0.69028250028619387</v>
      </c>
      <c r="I320">
        <f t="shared" si="30"/>
        <v>-5.5222600022895509</v>
      </c>
      <c r="K320">
        <f t="shared" si="31"/>
        <v>-0.71217708141361358</v>
      </c>
      <c r="M320">
        <f t="shared" si="32"/>
        <v>-0.71217708141361358</v>
      </c>
      <c r="N320" s="13">
        <f t="shared" si="33"/>
        <v>4.7937268274516335E-4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5.9504475638068275</v>
      </c>
      <c r="H321" s="10">
        <f t="shared" si="34"/>
        <v>-0.68186909397323181</v>
      </c>
      <c r="I321">
        <f t="shared" si="30"/>
        <v>-5.4549527517858545</v>
      </c>
      <c r="K321">
        <f t="shared" si="31"/>
        <v>-0.70411888082442931</v>
      </c>
      <c r="M321">
        <f t="shared" si="32"/>
        <v>-0.70411888082442931</v>
      </c>
      <c r="N321" s="13">
        <f t="shared" si="33"/>
        <v>4.9505301492372097E-4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5.9643002412559536</v>
      </c>
      <c r="H322" s="10">
        <f t="shared" si="34"/>
        <v>-0.67355070573473663</v>
      </c>
      <c r="I322">
        <f t="shared" si="30"/>
        <v>-5.3884056458778931</v>
      </c>
      <c r="K322">
        <f t="shared" si="31"/>
        <v>-0.69615193928992081</v>
      </c>
      <c r="M322">
        <f t="shared" si="32"/>
        <v>-0.69615193928992081</v>
      </c>
      <c r="N322" s="13">
        <f t="shared" si="33"/>
        <v>5.1081575821598313E-4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5.9781529187050806</v>
      </c>
      <c r="H323" s="10">
        <f t="shared" si="34"/>
        <v>-0.66532635463460255</v>
      </c>
      <c r="I323">
        <f t="shared" si="30"/>
        <v>-5.3226108370768204</v>
      </c>
      <c r="K323">
        <f t="shared" si="31"/>
        <v>-0.68827523050381068</v>
      </c>
      <c r="M323">
        <f t="shared" si="32"/>
        <v>-0.68827523050381068</v>
      </c>
      <c r="N323" s="13">
        <f t="shared" si="33"/>
        <v>5.2665090366032315E-4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5.9920055961541996</v>
      </c>
      <c r="H324" s="10">
        <f t="shared" si="34"/>
        <v>-0.6571950690602979</v>
      </c>
      <c r="I324">
        <f t="shared" si="30"/>
        <v>-5.2575605524823832</v>
      </c>
      <c r="K324">
        <f t="shared" si="31"/>
        <v>-0.68048773932611517</v>
      </c>
      <c r="M324">
        <f t="shared" si="32"/>
        <v>-0.68048773932611517</v>
      </c>
      <c r="N324" s="13">
        <f t="shared" si="33"/>
        <v>5.4254848811208809E-4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6.0058582736033337</v>
      </c>
      <c r="H325" s="10">
        <f t="shared" si="34"/>
        <v>-0.64915588663465706</v>
      </c>
      <c r="I325">
        <f t="shared" si="30"/>
        <v>-5.1932470930772565</v>
      </c>
      <c r="K325">
        <f t="shared" si="31"/>
        <v>-0.67278846167614814</v>
      </c>
      <c r="M325">
        <f t="shared" si="32"/>
        <v>-0.67278846167614814</v>
      </c>
      <c r="N325" s="13">
        <f t="shared" si="33"/>
        <v>5.5849860309170705E-4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6.0197109510524589</v>
      </c>
      <c r="H326" s="10">
        <f t="shared" si="34"/>
        <v>-0.64120785412864234</v>
      </c>
      <c r="I326">
        <f t="shared" si="30"/>
        <v>-5.1296628330291387</v>
      </c>
      <c r="K326">
        <f t="shared" si="31"/>
        <v>-0.66517640442608028</v>
      </c>
      <c r="M326">
        <f t="shared" si="32"/>
        <v>-0.66517640442608028</v>
      </c>
      <c r="N326" s="13">
        <f t="shared" si="33"/>
        <v>5.7449140336081241E-4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6.033563628501585</v>
      </c>
      <c r="H327" s="10">
        <f t="shared" si="34"/>
        <v>-0.63335002737492962</v>
      </c>
      <c r="I327">
        <f t="shared" si="30"/>
        <v>-5.066800218999437</v>
      </c>
      <c r="K327">
        <f t="shared" si="31"/>
        <v>-0.65765058529492137</v>
      </c>
      <c r="M327">
        <f t="shared" si="32"/>
        <v>-0.65765058529492137</v>
      </c>
      <c r="N327" s="13">
        <f t="shared" si="33"/>
        <v>5.9051711522287371E-4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6.047416305950712</v>
      </c>
      <c r="H328" s="10">
        <f t="shared" si="34"/>
        <v>-0.625581471182451</v>
      </c>
      <c r="I328">
        <f t="shared" si="30"/>
        <v>-5.004651769459608</v>
      </c>
      <c r="K328">
        <f t="shared" si="31"/>
        <v>-0.6502100327430993</v>
      </c>
      <c r="M328">
        <f t="shared" si="32"/>
        <v>-0.6502100327430993</v>
      </c>
      <c r="N328" s="13">
        <f t="shared" si="33"/>
        <v>6.0656604454664296E-4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6.0612689833998372</v>
      </c>
      <c r="H329" s="10">
        <f t="shared" si="34"/>
        <v>-0.61790125925181505</v>
      </c>
      <c r="I329">
        <f t="shared" si="30"/>
        <v>-4.9432100740145204</v>
      </c>
      <c r="K329">
        <f t="shared" si="31"/>
        <v>-0.64285378586755426</v>
      </c>
      <c r="M329">
        <f t="shared" si="32"/>
        <v>-0.64285378586755426</v>
      </c>
      <c r="N329" s="13">
        <f t="shared" si="33"/>
        <v>6.2262858450917377E-4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6.0751216608489651</v>
      </c>
      <c r="H330" s="10">
        <f t="shared" si="34"/>
        <v>-0.61030847409161437</v>
      </c>
      <c r="I330">
        <f t="shared" si="30"/>
        <v>-4.882467792732915</v>
      </c>
      <c r="K330">
        <f t="shared" si="31"/>
        <v>-0.63558089429739784</v>
      </c>
      <c r="M330">
        <f t="shared" si="32"/>
        <v>-0.63558089429739784</v>
      </c>
      <c r="N330" s="13">
        <f t="shared" si="33"/>
        <v>6.3869522305769232E-4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6.0889743382980903</v>
      </c>
      <c r="H331" s="10">
        <f t="shared" si="34"/>
        <v>-0.60280220693562558</v>
      </c>
      <c r="I331">
        <f t="shared" si="30"/>
        <v>-4.8224176554850047</v>
      </c>
      <c r="K331">
        <f t="shared" si="31"/>
        <v>-0.6283904180901585</v>
      </c>
      <c r="M331">
        <f t="shared" si="32"/>
        <v>-0.6283904180901585</v>
      </c>
      <c r="N331" s="13">
        <f t="shared" si="33"/>
        <v>6.547565500889626E-4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6.1028270157472173</v>
      </c>
      <c r="H332" s="10">
        <f t="shared" si="34"/>
        <v>-0.59538155766088396</v>
      </c>
      <c r="I332">
        <f t="shared" si="30"/>
        <v>-4.7630524612870717</v>
      </c>
      <c r="K332">
        <f t="shared" si="31"/>
        <v>-0.62128142762860483</v>
      </c>
      <c r="M332">
        <f t="shared" si="32"/>
        <v>-0.62128142762860483</v>
      </c>
      <c r="N332" s="13">
        <f t="shared" si="33"/>
        <v>6.7080326434484938E-4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6.1166796931963434</v>
      </c>
      <c r="H333" s="10">
        <f t="shared" si="34"/>
        <v>-0.5880456347066354</v>
      </c>
      <c r="I333">
        <f t="shared" si="30"/>
        <v>-4.7043650776530832</v>
      </c>
      <c r="K333">
        <f t="shared" si="31"/>
        <v>-0.61425300351818901</v>
      </c>
      <c r="M333">
        <f t="shared" si="32"/>
        <v>-0.61425300351818901</v>
      </c>
      <c r="N333" s="13">
        <f t="shared" si="33"/>
        <v>6.868261800247929E-4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6.1305323706454686</v>
      </c>
      <c r="H334" s="10">
        <f t="shared" si="34"/>
        <v>-0.58079355499415564</v>
      </c>
      <c r="I334">
        <f t="shared" si="30"/>
        <v>-4.6463484399532451</v>
      </c>
      <c r="K334">
        <f t="shared" si="31"/>
        <v>-0.60730423648510046</v>
      </c>
      <c r="M334">
        <f t="shared" si="32"/>
        <v>-0.60730423648510046</v>
      </c>
      <c r="N334" s="13">
        <f t="shared" si="33"/>
        <v>7.0281623311432427E-4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6.1443850480945965</v>
      </c>
      <c r="H335" s="10">
        <f t="shared" si="34"/>
        <v>-0.57362444384742739</v>
      </c>
      <c r="I335">
        <f t="shared" si="30"/>
        <v>-4.5889955507794191</v>
      </c>
      <c r="K335">
        <f t="shared" si="31"/>
        <v>-0.60043422727495033</v>
      </c>
      <c r="M335">
        <f t="shared" si="32"/>
        <v>-0.60043422727495033</v>
      </c>
      <c r="N335" s="13">
        <f t="shared" si="33"/>
        <v>7.1876448743068359E-4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6.1582377255437217</v>
      </c>
      <c r="H336" s="10">
        <f t="shared" si="34"/>
        <v>-0.5665374349146759</v>
      </c>
      <c r="I336">
        <f t="shared" si="30"/>
        <v>-4.5322994793174072</v>
      </c>
      <c r="K336">
        <f t="shared" si="31"/>
        <v>-0.59364208655210715</v>
      </c>
      <c r="M336">
        <f t="shared" si="32"/>
        <v>-0.59364208655210715</v>
      </c>
      <c r="N336" s="13">
        <f t="shared" si="33"/>
        <v>7.346621403865048E-4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6.1720904029928496</v>
      </c>
      <c r="H337" s="10">
        <f t="shared" si="34"/>
        <v>-0.55953167009074556</v>
      </c>
      <c r="I337">
        <f t="shared" si="30"/>
        <v>-4.4762533607259645</v>
      </c>
      <c r="K337">
        <f t="shared" si="31"/>
        <v>-0.58692693479967117</v>
      </c>
      <c r="M337">
        <f t="shared" si="32"/>
        <v>-0.58692693479967117</v>
      </c>
      <c r="N337" s="13">
        <f t="shared" si="33"/>
        <v>7.5050052847210524E-4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6.1859430804419748</v>
      </c>
      <c r="H338" s="10">
        <f t="shared" si="34"/>
        <v>-0.55260629944032114</v>
      </c>
      <c r="I338">
        <f t="shared" si="30"/>
        <v>-4.4208503955225691</v>
      </c>
      <c r="K338">
        <f t="shared" si="31"/>
        <v>-0.58028790222012527</v>
      </c>
      <c r="M338">
        <f t="shared" si="32"/>
        <v>-0.58028790222012527</v>
      </c>
      <c r="N338" s="13">
        <f t="shared" si="33"/>
        <v>7.6627113245886019E-4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29"/>
        <v>6.1997957578911018</v>
      </c>
      <c r="H339" s="10">
        <f t="shared" si="34"/>
        <v>-0.54576048112197295</v>
      </c>
      <c r="I339">
        <f t="shared" si="30"/>
        <v>-4.3660838489757836</v>
      </c>
      <c r="K339">
        <f t="shared" si="31"/>
        <v>-0.57372412863664546</v>
      </c>
      <c r="M339">
        <f t="shared" si="32"/>
        <v>-0.57372412863664546</v>
      </c>
      <c r="N339" s="13">
        <f t="shared" si="33"/>
        <v>7.8196558232484993E-4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6">$E$11*(D340/$E$12+1)</f>
        <v>6.2136484353402279</v>
      </c>
      <c r="H340" s="10">
        <f t="shared" si="34"/>
        <v>-0.53899338131303243</v>
      </c>
      <c r="I340">
        <f t="shared" ref="I340:I403" si="37">H340*$E$6</f>
        <v>-4.3119470505042594</v>
      </c>
      <c r="K340">
        <f t="shared" ref="K340:K403" si="38">$L$9*$L$4*EXP(-$L$6*(G340/$L$10-1))+6*$L$4*EXP(-$L$6*(2/SQRT(3)*G340/$L$10-1))-SQRT($L$9*$L$5^2*EXP(-2*$L$7*(G340/$L$10-1))+6*$L$5^2*EXP(-2*$L$7*(2/SQRT(3)*G340/$L$10-1)))</f>
        <v>-0.56723476339510204</v>
      </c>
      <c r="M340">
        <f t="shared" ref="M340:M403" si="39">$L$9*$O$6*EXP(-$O$4*(G340/$L$10-1))+6*$O$6*EXP(-$O$4*(2/SQRT(3)*G340/$L$10-1))-SQRT($L$9*$O$7^2*EXP(-2*$O$5*(G340/$L$10-1))+6*$O$7^2*EXP(-2*$O$5*(2/SQRT(3)*G340/$L$10-1)))</f>
        <v>-0.56723476339510204</v>
      </c>
      <c r="N340" s="13">
        <f t="shared" ref="N340:N403" si="40">(M340-H340)^2*O340</f>
        <v>7.9757566190544248E-4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6.227501112789354</v>
      </c>
      <c r="H341" s="10">
        <f t="shared" ref="H341:H404" si="41">-(-$B$4)*(1+D341+$E$5*D341^3)*EXP(-D341)</f>
        <v>-0.53230417413527498</v>
      </c>
      <c r="I341">
        <f t="shared" si="37"/>
        <v>-4.2584333930821998</v>
      </c>
      <c r="K341">
        <f t="shared" si="38"/>
        <v>-0.56081896526674124</v>
      </c>
      <c r="M341">
        <f t="shared" si="39"/>
        <v>-0.56081896526674124</v>
      </c>
      <c r="N341" s="13">
        <f t="shared" si="40"/>
        <v>8.1309331327114717E-4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6.241353790238481</v>
      </c>
      <c r="H342" s="10">
        <f t="shared" si="41"/>
        <v>-0.52569204158141503</v>
      </c>
      <c r="I342">
        <f t="shared" si="37"/>
        <v>-4.2055363326513202</v>
      </c>
      <c r="K342">
        <f t="shared" si="38"/>
        <v>-0.55447590235156519</v>
      </c>
      <c r="M342">
        <f t="shared" si="39"/>
        <v>-0.55447590235156519</v>
      </c>
      <c r="N342" s="13">
        <f t="shared" si="40"/>
        <v>8.2851064083538939E-4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6.2552064676876062</v>
      </c>
      <c r="H343" s="10">
        <f t="shared" si="41"/>
        <v>-0.51915617344239284</v>
      </c>
      <c r="I343">
        <f t="shared" si="37"/>
        <v>-4.1532493875391427</v>
      </c>
      <c r="K343">
        <f t="shared" si="38"/>
        <v>-0.54820475198241425</v>
      </c>
      <c r="M343">
        <f t="shared" si="39"/>
        <v>-0.54820475198241425</v>
      </c>
      <c r="N343" s="13">
        <f t="shared" si="40"/>
        <v>8.438199151957923E-4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6.2690591451367332</v>
      </c>
      <c r="H344" s="10">
        <f t="shared" si="41"/>
        <v>-0.51269576723545562</v>
      </c>
      <c r="I344">
        <f t="shared" si="37"/>
        <v>-4.101566137883645</v>
      </c>
      <c r="K344">
        <f t="shared" si="38"/>
        <v>-0.54200470062975281</v>
      </c>
      <c r="M344">
        <f t="shared" si="39"/>
        <v>-0.54200470062975281</v>
      </c>
      <c r="N344" s="13">
        <f t="shared" si="40"/>
        <v>8.5901357671134887E-4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6.2829118225858593</v>
      </c>
      <c r="H345" s="10">
        <f t="shared" si="41"/>
        <v>-0.50631002813301274</v>
      </c>
      <c r="I345">
        <f t="shared" si="37"/>
        <v>-4.0504802250641019</v>
      </c>
      <c r="K345">
        <f t="shared" si="38"/>
        <v>-0.53587494380717515</v>
      </c>
      <c r="M345">
        <f t="shared" si="39"/>
        <v>-0.53587494380717515</v>
      </c>
      <c r="N345" s="13">
        <f t="shared" si="40"/>
        <v>8.7408423882033462E-4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6.2967645000349863</v>
      </c>
      <c r="H346" s="10">
        <f t="shared" si="41"/>
        <v>-0.49999816889226689</v>
      </c>
      <c r="I346">
        <f t="shared" si="37"/>
        <v>-3.9999853511381351</v>
      </c>
      <c r="K346">
        <f t="shared" si="38"/>
        <v>-0.52981468597762305</v>
      </c>
      <c r="M346">
        <f t="shared" si="39"/>
        <v>-0.52981468597762305</v>
      </c>
      <c r="N346" s="13">
        <f t="shared" si="40"/>
        <v>8.8902469110133543E-4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6.3106171774841124</v>
      </c>
      <c r="H347" s="10">
        <f t="shared" si="41"/>
        <v>-0.49375940978560257</v>
      </c>
      <c r="I347">
        <f t="shared" si="37"/>
        <v>-3.9500752782848205</v>
      </c>
      <c r="K347">
        <f t="shared" si="38"/>
        <v>-0.52382314046032941</v>
      </c>
      <c r="M347">
        <f t="shared" si="39"/>
        <v>-0.52382314046032941</v>
      </c>
      <c r="N347" s="13">
        <f t="shared" si="40"/>
        <v>9.0382790208251161E-4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6.3244698549332377</v>
      </c>
      <c r="H348" s="10">
        <f t="shared" si="41"/>
        <v>-0.48759297853173117</v>
      </c>
      <c r="I348">
        <f t="shared" si="37"/>
        <v>-3.9007438282538494</v>
      </c>
      <c r="K348">
        <f t="shared" si="38"/>
        <v>-0.51789952933848815</v>
      </c>
      <c r="M348">
        <f t="shared" si="39"/>
        <v>-0.51789952933848815</v>
      </c>
      <c r="N348" s="13">
        <f t="shared" si="40"/>
        <v>9.1848702180254225E-4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6.3383225323823655</v>
      </c>
      <c r="H349" s="10">
        <f t="shared" si="41"/>
        <v>-0.48149811022757483</v>
      </c>
      <c r="I349">
        <f t="shared" si="37"/>
        <v>-3.8519848818205986</v>
      </c>
      <c r="K349">
        <f t="shared" si="38"/>
        <v>-0.51204308336765114</v>
      </c>
      <c r="M349">
        <f t="shared" si="39"/>
        <v>-0.51204308336765114</v>
      </c>
      <c r="N349" s="13">
        <f t="shared" si="40"/>
        <v>9.3299538412798348E-4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6.3521752098314908</v>
      </c>
      <c r="H350" s="10">
        <f t="shared" si="41"/>
        <v>-0.47547404728088982</v>
      </c>
      <c r="I350">
        <f t="shared" si="37"/>
        <v>-3.8037923782471186</v>
      </c>
      <c r="K350">
        <f t="shared" si="38"/>
        <v>-0.50625304188486542</v>
      </c>
      <c r="M350">
        <f t="shared" si="39"/>
        <v>-0.50625304188486542</v>
      </c>
      <c r="N350" s="13">
        <f t="shared" si="40"/>
        <v>9.4734650883155887E-4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6.3660278872806186</v>
      </c>
      <c r="H351" s="10">
        <f t="shared" si="41"/>
        <v>-0.46952003934360886</v>
      </c>
      <c r="I351">
        <f t="shared" si="37"/>
        <v>-3.7561603147488709</v>
      </c>
      <c r="K351">
        <f t="shared" si="38"/>
        <v>-0.50052865271853431</v>
      </c>
      <c r="M351">
        <f t="shared" si="39"/>
        <v>-0.50052865271853431</v>
      </c>
      <c r="N351" s="13">
        <f t="shared" si="40"/>
        <v>9.6153410343560502E-4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6.3798805647297439</v>
      </c>
      <c r="H352" s="10">
        <f t="shared" si="41"/>
        <v>-0.46363534324590516</v>
      </c>
      <c r="I352">
        <f t="shared" si="37"/>
        <v>-3.7090827459672413</v>
      </c>
      <c r="K352">
        <f t="shared" si="38"/>
        <v>-0.49486917209903164</v>
      </c>
      <c r="M352">
        <f t="shared" si="39"/>
        <v>-0.49486917209903164</v>
      </c>
      <c r="N352" s="13">
        <f t="shared" si="40"/>
        <v>9.7555206482639607E-4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6.3937332421788708</v>
      </c>
      <c r="H353" s="10">
        <f t="shared" si="41"/>
        <v>-0.45781922293095589</v>
      </c>
      <c r="I353">
        <f t="shared" si="37"/>
        <v>-3.6625537834476471</v>
      </c>
      <c r="K353">
        <f t="shared" si="38"/>
        <v>-0.48927386457003957</v>
      </c>
      <c r="M353">
        <f t="shared" si="39"/>
        <v>-0.48927386457003957</v>
      </c>
      <c r="N353" s="13">
        <f t="shared" si="40"/>
        <v>9.8939448064317695E-4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6.407585919627997</v>
      </c>
      <c r="H354" s="10">
        <f t="shared" si="41"/>
        <v>-0.45207094939040976</v>
      </c>
      <c r="I354">
        <f t="shared" si="37"/>
        <v>-3.6165675951232781</v>
      </c>
      <c r="K354">
        <f t="shared" si="38"/>
        <v>-0.48374200290064212</v>
      </c>
      <c r="M354">
        <f t="shared" si="39"/>
        <v>-0.48374200290064212</v>
      </c>
      <c r="N354" s="13">
        <f t="shared" si="40"/>
        <v>1.0030556304480016E-3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6.4214385970771231</v>
      </c>
      <c r="H355" s="10">
        <f t="shared" si="41"/>
        <v>-0.44638980060053496</v>
      </c>
      <c r="I355">
        <f t="shared" si="37"/>
        <v>-3.5711184048042797</v>
      </c>
      <c r="K355">
        <f t="shared" si="38"/>
        <v>-0.47827286799815055</v>
      </c>
      <c r="M355">
        <f t="shared" si="39"/>
        <v>-0.47827286799815055</v>
      </c>
      <c r="N355" s="13">
        <f t="shared" si="40"/>
        <v>1.0165299866808984E-3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6.43529127452625</v>
      </c>
      <c r="H356" s="10">
        <f t="shared" si="41"/>
        <v>-0.44077506145905249</v>
      </c>
      <c r="I356">
        <f t="shared" si="37"/>
        <v>-3.5262004916724199</v>
      </c>
      <c r="K356">
        <f t="shared" si="38"/>
        <v>-0.4728657488216772</v>
      </c>
      <c r="M356">
        <f t="shared" si="39"/>
        <v>-0.4728657488216772</v>
      </c>
      <c r="N356" s="13">
        <f t="shared" si="40"/>
        <v>1.0298122154057216E-3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6.4491439519753753</v>
      </c>
      <c r="H357" s="10">
        <f t="shared" si="41"/>
        <v>-0.43522602372263175</v>
      </c>
      <c r="I357">
        <f t="shared" si="37"/>
        <v>-3.481808189781054</v>
      </c>
      <c r="K357">
        <f t="shared" si="38"/>
        <v>-0.467519942296452</v>
      </c>
      <c r="M357">
        <f t="shared" si="39"/>
        <v>-0.467519942296452</v>
      </c>
      <c r="N357" s="13">
        <f t="shared" si="40"/>
        <v>1.0428971768525323E-3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6.4629966294245023</v>
      </c>
      <c r="H358" s="10">
        <f t="shared" si="41"/>
        <v>-0.42974198594505114</v>
      </c>
      <c r="I358">
        <f t="shared" si="37"/>
        <v>-3.4379358875604091</v>
      </c>
      <c r="K358">
        <f t="shared" si="38"/>
        <v>-0.46223475322887997</v>
      </c>
      <c r="M358">
        <f t="shared" si="39"/>
        <v>-0.46223475322887997</v>
      </c>
      <c r="N358" s="13">
        <f t="shared" si="40"/>
        <v>1.055779925761057E-3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6.4768493068736284</v>
      </c>
      <c r="H359" s="10">
        <f t="shared" si="41"/>
        <v>-0.42432225341600804</v>
      </c>
      <c r="I359">
        <f t="shared" si="37"/>
        <v>-3.3945780273280644</v>
      </c>
      <c r="K359">
        <f t="shared" si="38"/>
        <v>-0.45700949422234705</v>
      </c>
      <c r="M359">
        <f t="shared" si="39"/>
        <v>-0.45700949422234705</v>
      </c>
      <c r="N359" s="13">
        <f t="shared" si="40"/>
        <v>1.0684557115315937E-3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6.4907019843227554</v>
      </c>
      <c r="H360" s="10">
        <f t="shared" si="41"/>
        <v>-0.41896613810056682</v>
      </c>
      <c r="I360">
        <f t="shared" si="37"/>
        <v>-3.3517291048045346</v>
      </c>
      <c r="K360">
        <f t="shared" si="38"/>
        <v>-0.45184348559376486</v>
      </c>
      <c r="M360">
        <f t="shared" si="39"/>
        <v>-0.45184348559376486</v>
      </c>
      <c r="N360" s="13">
        <f t="shared" si="40"/>
        <v>1.0809199781884953E-3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6.5045546617718815</v>
      </c>
      <c r="H361" s="10">
        <f t="shared" si="41"/>
        <v>-0.41367295857924552</v>
      </c>
      <c r="I361">
        <f t="shared" si="37"/>
        <v>-3.3093836686339642</v>
      </c>
      <c r="K361">
        <f t="shared" si="38"/>
        <v>-0.44673605529085914</v>
      </c>
      <c r="M361">
        <f t="shared" si="39"/>
        <v>-0.44673605529085914</v>
      </c>
      <c r="N361" s="13">
        <f t="shared" si="40"/>
        <v>1.093168364161515E-3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6.5184073392210067</v>
      </c>
      <c r="H362" s="10">
        <f t="shared" si="41"/>
        <v>-0.40844203998872008</v>
      </c>
      <c r="I362">
        <f t="shared" si="37"/>
        <v>-3.2675363199097607</v>
      </c>
      <c r="K362">
        <f t="shared" si="38"/>
        <v>-0.44168653881019976</v>
      </c>
      <c r="M362">
        <f t="shared" si="39"/>
        <v>-0.44168653881019976</v>
      </c>
      <c r="N362" s="13">
        <f t="shared" si="40"/>
        <v>1.1051967018913633E-3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6.5322600166701337</v>
      </c>
      <c r="H363" s="10">
        <f t="shared" si="41"/>
        <v>-0.40327271396314751</v>
      </c>
      <c r="I363">
        <f t="shared" si="37"/>
        <v>-3.2261817117051801</v>
      </c>
      <c r="K363">
        <f t="shared" si="38"/>
        <v>-0.4366942791159697</v>
      </c>
      <c r="M363">
        <f t="shared" si="39"/>
        <v>-0.4366942791159697</v>
      </c>
      <c r="N363" s="13">
        <f t="shared" si="40"/>
        <v>1.1170010172643382E-3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6.5461126941192598</v>
      </c>
      <c r="H364" s="10">
        <f t="shared" si="41"/>
        <v>-0.3981643185760913</v>
      </c>
      <c r="I364">
        <f t="shared" si="37"/>
        <v>-3.1853145486087304</v>
      </c>
      <c r="K364">
        <f t="shared" si="38"/>
        <v>-0.43175862655947506</v>
      </c>
      <c r="M364">
        <f t="shared" si="39"/>
        <v>-0.43175862655947506</v>
      </c>
      <c r="N364" s="13">
        <f t="shared" si="40"/>
        <v>1.1285775288824413E-3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6.559965371568385</v>
      </c>
      <c r="H365" s="10">
        <f t="shared" si="41"/>
        <v>-0.39311619828304689</v>
      </c>
      <c r="I365">
        <f t="shared" si="37"/>
        <v>-3.1449295862643751</v>
      </c>
      <c r="K365">
        <f t="shared" si="38"/>
        <v>-0.42687893879939059</v>
      </c>
      <c r="M365">
        <f t="shared" si="39"/>
        <v>-0.42687893879939059</v>
      </c>
      <c r="N365" s="13">
        <f t="shared" si="40"/>
        <v>1.1399226471739566E-3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6.5738180490175129</v>
      </c>
      <c r="H366" s="10">
        <f t="shared" si="41"/>
        <v>-0.38812770386455209</v>
      </c>
      <c r="I366">
        <f t="shared" si="37"/>
        <v>-3.1050216309164167</v>
      </c>
      <c r="K366">
        <f t="shared" si="38"/>
        <v>-0.42205458072273672</v>
      </c>
      <c r="M366">
        <f t="shared" si="39"/>
        <v>-0.42205458072273672</v>
      </c>
      <c r="N366" s="13">
        <f t="shared" si="40"/>
        <v>1.1510329733504237E-3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6.5876707264666381</v>
      </c>
      <c r="H367" s="10">
        <f t="shared" si="41"/>
        <v>-0.38319819236988084</v>
      </c>
      <c r="I367">
        <f t="shared" si="37"/>
        <v>-3.0655855389590467</v>
      </c>
      <c r="K367">
        <f t="shared" si="38"/>
        <v>-0.41728492436659909</v>
      </c>
      <c r="M367">
        <f t="shared" si="39"/>
        <v>-0.41728492436659909</v>
      </c>
      <c r="N367" s="13">
        <f t="shared" si="40"/>
        <v>1.1619052982160955E-3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6.601523403915766</v>
      </c>
      <c r="H368" s="10">
        <f t="shared" si="41"/>
        <v>-0.378327027061304</v>
      </c>
      <c r="I368">
        <f t="shared" si="37"/>
        <v>-3.026616216490432</v>
      </c>
      <c r="K368">
        <f t="shared" si="38"/>
        <v>-0.41256934884056568</v>
      </c>
      <c r="M368">
        <f t="shared" si="39"/>
        <v>-0.41256934884056568</v>
      </c>
      <c r="N368" s="13">
        <f t="shared" si="40"/>
        <v>1.1725366008344985E-3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6.6153760813648912</v>
      </c>
      <c r="H369" s="10">
        <f t="shared" si="41"/>
        <v>-0.37351357735891649</v>
      </c>
      <c r="I369">
        <f t="shared" si="37"/>
        <v>-2.9881086188713319</v>
      </c>
      <c r="K369">
        <f t="shared" si="38"/>
        <v>-0.40790724024990538</v>
      </c>
      <c r="M369">
        <f t="shared" si="39"/>
        <v>-0.40790724024990538</v>
      </c>
      <c r="N369" s="13">
        <f t="shared" si="40"/>
        <v>1.182924047058986E-3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6.6292287588140191</v>
      </c>
      <c r="H370" s="10">
        <f t="shared" si="41"/>
        <v>-0.36875721878601608</v>
      </c>
      <c r="I370">
        <f t="shared" si="37"/>
        <v>-2.9500577502881287</v>
      </c>
      <c r="K370">
        <f t="shared" si="38"/>
        <v>-0.40329799161945978</v>
      </c>
      <c r="M370">
        <f t="shared" si="39"/>
        <v>-0.40329799161945978</v>
      </c>
      <c r="N370" s="13">
        <f t="shared" si="40"/>
        <v>1.1930649879315623E-3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6.6430814362631443</v>
      </c>
      <c r="H371" s="10">
        <f t="shared" si="41"/>
        <v>-0.36405733291503017</v>
      </c>
      <c r="I371">
        <f t="shared" si="37"/>
        <v>-2.9124586633202414</v>
      </c>
      <c r="K371">
        <f t="shared" si="38"/>
        <v>-0.3987410028182698</v>
      </c>
      <c r="M371">
        <f t="shared" si="39"/>
        <v>-0.3987410028182698</v>
      </c>
      <c r="N371" s="13">
        <f t="shared" si="40"/>
        <v>1.2029569579568901E-3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6.6569341137122713</v>
      </c>
      <c r="H372" s="10">
        <f t="shared" si="41"/>
        <v>-0.35941330731397908</v>
      </c>
      <c r="I372">
        <f t="shared" si="37"/>
        <v>-2.8753064585118326</v>
      </c>
      <c r="K372">
        <f t="shared" si="38"/>
        <v>-0.39423568048490942</v>
      </c>
      <c r="M372">
        <f t="shared" si="39"/>
        <v>-0.39423568048490942</v>
      </c>
      <c r="N372" s="13">
        <f t="shared" si="40"/>
        <v>1.2125976732555294E-3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6.6707867911613974</v>
      </c>
      <c r="H373" s="10">
        <f t="shared" si="41"/>
        <v>-0.35482453549347154</v>
      </c>
      <c r="I373">
        <f t="shared" si="37"/>
        <v>-2.8385962839477723</v>
      </c>
      <c r="K373">
        <f t="shared" si="38"/>
        <v>-0.38978143795354697</v>
      </c>
      <c r="M373">
        <f t="shared" si="39"/>
        <v>-0.38978143795354697</v>
      </c>
      <c r="N373" s="13">
        <f t="shared" si="40"/>
        <v>1.2219850296032279E-3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6.6846394686105226</v>
      </c>
      <c r="H374" s="10">
        <f t="shared" si="41"/>
        <v>-0.35029041685421902</v>
      </c>
      <c r="I374">
        <f t="shared" si="37"/>
        <v>-2.8023233348337522</v>
      </c>
      <c r="K374">
        <f t="shared" si="38"/>
        <v>-0.38537769518071385</v>
      </c>
      <c r="M374">
        <f t="shared" si="39"/>
        <v>-0.38537769518071385</v>
      </c>
      <c r="N374" s="13">
        <f t="shared" si="40"/>
        <v>1.2311171003609139E-3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6.6984921460596496</v>
      </c>
      <c r="H375" s="10">
        <f t="shared" si="41"/>
        <v>-0.34581035663506865</v>
      </c>
      <c r="I375">
        <f t="shared" si="37"/>
        <v>-2.7664828530805492</v>
      </c>
      <c r="K375">
        <f t="shared" si="38"/>
        <v>-0.38102387867278237</v>
      </c>
      <c r="M375">
        <f t="shared" si="39"/>
        <v>-0.38102387867278237</v>
      </c>
      <c r="N375" s="13">
        <f t="shared" si="40"/>
        <v>1.2399921343005497E-3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6.7123448235087757</v>
      </c>
      <c r="H376" s="10">
        <f t="shared" si="41"/>
        <v>-0.34138376586153851</v>
      </c>
      <c r="I376">
        <f t="shared" si="37"/>
        <v>-2.7310701268923081</v>
      </c>
      <c r="K376">
        <f t="shared" si="38"/>
        <v>-0.37671942141415576</v>
      </c>
      <c r="M376">
        <f t="shared" si="39"/>
        <v>-0.37671942141415576</v>
      </c>
      <c r="N376" s="13">
        <f t="shared" si="40"/>
        <v>1.2486085533332104E-3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6.7261975009579027</v>
      </c>
      <c r="H377" s="10">
        <f t="shared" si="41"/>
        <v>-0.33701006129485589</v>
      </c>
      <c r="I377">
        <f t="shared" si="37"/>
        <v>-2.6960804903588471</v>
      </c>
      <c r="K377">
        <f t="shared" si="38"/>
        <v>-0.37246376279615406</v>
      </c>
      <c r="M377">
        <f t="shared" si="39"/>
        <v>-0.37246376279615406</v>
      </c>
      <c r="N377" s="13">
        <f t="shared" si="40"/>
        <v>1.2569649501431525E-3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6.7400501784070288</v>
      </c>
      <c r="H378" s="10">
        <f t="shared" si="41"/>
        <v>-0.33268866538148395</v>
      </c>
      <c r="I378">
        <f t="shared" si="37"/>
        <v>-2.6615093230518716</v>
      </c>
      <c r="K378">
        <f t="shared" si="38"/>
        <v>-0.36825634854660394</v>
      </c>
      <c r="M378">
        <f t="shared" si="39"/>
        <v>-0.36825634854660394</v>
      </c>
      <c r="N378" s="13">
        <f t="shared" si="40"/>
        <v>1.2650600857343599E-3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6.753902855856154</v>
      </c>
      <c r="H379" s="10">
        <f t="shared" si="41"/>
        <v>-0.32841900620313602</v>
      </c>
      <c r="I379">
        <f t="shared" si="37"/>
        <v>-2.6273520496250882</v>
      </c>
      <c r="K379">
        <f t="shared" si="38"/>
        <v>-0.36409663066012116</v>
      </c>
      <c r="M379">
        <f t="shared" si="39"/>
        <v>-0.36409663066012116</v>
      </c>
      <c r="N379" s="13">
        <f t="shared" si="40"/>
        <v>1.2728928868936638E-3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6.7677555333052819</v>
      </c>
      <c r="H380" s="10">
        <f t="shared" si="41"/>
        <v>-0.32420051742726347</v>
      </c>
      <c r="I380">
        <f t="shared" si="37"/>
        <v>-2.5936041394181077</v>
      </c>
      <c r="K380">
        <f t="shared" si="38"/>
        <v>-0.35998406732908372</v>
      </c>
      <c r="M380">
        <f t="shared" si="39"/>
        <v>-0.35998406732908372</v>
      </c>
      <c r="N380" s="13">
        <f t="shared" si="40"/>
        <v>1.2804624435760604E-3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6.7816082107544071</v>
      </c>
      <c r="H381" s="10">
        <f t="shared" si="41"/>
        <v>-0.32003263825801775</v>
      </c>
      <c r="I381">
        <f t="shared" si="37"/>
        <v>-2.560261106064142</v>
      </c>
      <c r="K381">
        <f t="shared" si="38"/>
        <v>-0.355918122875297</v>
      </c>
      <c r="M381">
        <f t="shared" si="39"/>
        <v>-0.355918122875297</v>
      </c>
      <c r="N381" s="13">
        <f t="shared" si="40"/>
        <v>1.2877680062169858E-3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6.7954608882035341</v>
      </c>
      <c r="H382" s="10">
        <f t="shared" si="41"/>
        <v>-0.31591481338767158</v>
      </c>
      <c r="I382">
        <f t="shared" si="37"/>
        <v>-2.5273185071013726</v>
      </c>
      <c r="K382">
        <f t="shared" si="38"/>
        <v>-0.35189826768233357</v>
      </c>
      <c r="M382">
        <f t="shared" si="39"/>
        <v>-0.35189826768233357</v>
      </c>
      <c r="N382" s="13">
        <f t="shared" si="40"/>
        <v>1.2948089829760282E-3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6.8093135656526602</v>
      </c>
      <c r="H383" s="10">
        <f t="shared" si="41"/>
        <v>-0.31184649294849887</v>
      </c>
      <c r="I383">
        <f t="shared" si="37"/>
        <v>-2.4947719435879909</v>
      </c>
      <c r="K383">
        <f t="shared" si="38"/>
        <v>-0.34792397812855963</v>
      </c>
      <c r="M383">
        <f t="shared" si="39"/>
        <v>-0.34792397812855963</v>
      </c>
      <c r="N383" s="13">
        <f t="shared" si="40"/>
        <v>1.301584936917504E-3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6.8231662431017854</v>
      </c>
      <c r="H384" s="10">
        <f t="shared" si="41"/>
        <v>-0.30782713246510379</v>
      </c>
      <c r="I384">
        <f t="shared" si="37"/>
        <v>-2.4626170597208303</v>
      </c>
      <c r="K384">
        <f t="shared" si="38"/>
        <v>-0.34399473652083157</v>
      </c>
      <c r="M384">
        <f t="shared" si="39"/>
        <v>-0.34399473652083157</v>
      </c>
      <c r="N384" s="13">
        <f t="shared" si="40"/>
        <v>1.3080955831318963E-3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6.8370189205509133</v>
      </c>
      <c r="H385" s="10">
        <f t="shared" si="41"/>
        <v>-0.30385619280719189</v>
      </c>
      <c r="I385">
        <f t="shared" si="37"/>
        <v>-2.4308495424575352</v>
      </c>
      <c r="K385">
        <f t="shared" si="38"/>
        <v>-0.34011003102886267</v>
      </c>
      <c r="M385">
        <f t="shared" si="39"/>
        <v>-0.34011003102886267</v>
      </c>
      <c r="N385" s="13">
        <f t="shared" si="40"/>
        <v>1.3143407858030769E-3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6.8508715980000385</v>
      </c>
      <c r="H386" s="10">
        <f t="shared" si="41"/>
        <v>-0.29993314014277883</v>
      </c>
      <c r="I386">
        <f t="shared" si="37"/>
        <v>-2.3994651211422307</v>
      </c>
      <c r="K386">
        <f t="shared" si="38"/>
        <v>-0.33626935562025934</v>
      </c>
      <c r="M386">
        <f t="shared" si="39"/>
        <v>-0.33626935562025934</v>
      </c>
      <c r="N386" s="13">
        <f t="shared" si="40"/>
        <v>1.3203205552258937E-3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6.8647242754491664</v>
      </c>
      <c r="H387" s="10">
        <f t="shared" si="41"/>
        <v>-0.29605744589182742</v>
      </c>
      <c r="I387">
        <f t="shared" si="37"/>
        <v>-2.3684595671346194</v>
      </c>
      <c r="K387">
        <f t="shared" si="38"/>
        <v>-0.33247220999621152</v>
      </c>
      <c r="M387">
        <f t="shared" si="39"/>
        <v>-0.33247220999621152</v>
      </c>
      <c r="N387" s="13">
        <f t="shared" si="40"/>
        <v>1.3260350447779408E-3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6.8785769528982916</v>
      </c>
      <c r="H388" s="10">
        <f t="shared" si="41"/>
        <v>-0.2922285866803106</v>
      </c>
      <c r="I388">
        <f t="shared" si="37"/>
        <v>-2.3378286934424848</v>
      </c>
      <c r="K388">
        <f t="shared" si="38"/>
        <v>-0.32871809952784864</v>
      </c>
      <c r="M388">
        <f t="shared" si="39"/>
        <v>-0.32871809952784864</v>
      </c>
      <c r="N388" s="13">
        <f t="shared" si="40"/>
        <v>1.3314845478506437E-3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6.8924296303474186</v>
      </c>
      <c r="H389" s="10">
        <f t="shared" si="41"/>
        <v>-0.28844604429468967</v>
      </c>
      <c r="I389">
        <f t="shared" si="37"/>
        <v>-2.3075683543575174</v>
      </c>
      <c r="K389">
        <f t="shared" si="38"/>
        <v>-0.32500653519323774</v>
      </c>
      <c r="M389">
        <f t="shared" si="39"/>
        <v>-0.32500653519323774</v>
      </c>
      <c r="N389" s="13">
        <f t="shared" si="40"/>
        <v>1.3366694947428163E-3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6.9062823077965447</v>
      </c>
      <c r="H390" s="10">
        <f t="shared" si="41"/>
        <v>-0.28470930563680641</v>
      </c>
      <c r="I390">
        <f t="shared" si="37"/>
        <v>-2.2776744450944513</v>
      </c>
      <c r="K390">
        <f t="shared" si="38"/>
        <v>-0.32133703351503762</v>
      </c>
      <c r="M390">
        <f t="shared" si="39"/>
        <v>-0.32133703351503762</v>
      </c>
      <c r="N390" s="13">
        <f t="shared" si="40"/>
        <v>1.3415904495217557E-3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6.9201349852456717</v>
      </c>
      <c r="H391" s="10">
        <f t="shared" si="41"/>
        <v>-0.28101786267917839</v>
      </c>
      <c r="I391">
        <f t="shared" si="37"/>
        <v>-2.2481429014334271</v>
      </c>
      <c r="K391">
        <f t="shared" si="38"/>
        <v>-0.31770911649879002</v>
      </c>
      <c r="M391">
        <f t="shared" si="39"/>
        <v>-0.31770911649879002</v>
      </c>
      <c r="N391" s="13">
        <f t="shared" si="40"/>
        <v>1.3462481068551655E-3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6.9339876626947978</v>
      </c>
      <c r="H392" s="10">
        <f t="shared" si="41"/>
        <v>-0.27737121242069657</v>
      </c>
      <c r="I392">
        <f t="shared" si="37"/>
        <v>-2.2189696993655725</v>
      </c>
      <c r="K392">
        <f t="shared" si="38"/>
        <v>-0.31412231157185111</v>
      </c>
      <c r="M392">
        <f t="shared" si="39"/>
        <v>-0.31412231157185111</v>
      </c>
      <c r="N392" s="13">
        <f t="shared" si="40"/>
        <v>1.3506432888179922E-3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6.947840340143923</v>
      </c>
      <c r="H393" s="10">
        <f t="shared" si="41"/>
        <v>-0.27376885684271468</v>
      </c>
      <c r="I393">
        <f t="shared" si="37"/>
        <v>-2.1901508547417174</v>
      </c>
      <c r="K393">
        <f t="shared" si="38"/>
        <v>-0.31057615152295609</v>
      </c>
      <c r="M393">
        <f t="shared" si="39"/>
        <v>-0.31057615152295609</v>
      </c>
      <c r="N393" s="13">
        <f t="shared" si="40"/>
        <v>1.3547769416781276E-3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6.96169301759305</v>
      </c>
      <c r="H394" s="10">
        <f t="shared" si="41"/>
        <v>-0.27021030286552949</v>
      </c>
      <c r="I394">
        <f t="shared" si="37"/>
        <v>-2.161682422924236</v>
      </c>
      <c r="K394">
        <f t="shared" si="38"/>
        <v>-0.30707017444240947</v>
      </c>
      <c r="M394">
        <f t="shared" si="39"/>
        <v>-0.30707017444240947</v>
      </c>
      <c r="N394" s="13">
        <f t="shared" si="40"/>
        <v>1.3586501326640845E-3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6.9755456950421761</v>
      </c>
      <c r="H395" s="10">
        <f t="shared" si="41"/>
        <v>-0.26669506230524126</v>
      </c>
      <c r="I395">
        <f t="shared" si="37"/>
        <v>-2.1335604984419301</v>
      </c>
      <c r="K395">
        <f t="shared" si="38"/>
        <v>-0.30360392366290329</v>
      </c>
      <c r="M395">
        <f t="shared" si="39"/>
        <v>-0.30360392366290329</v>
      </c>
      <c r="N395" s="13">
        <f t="shared" si="40"/>
        <v>1.362264046719117E-3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6.9893983724913031</v>
      </c>
      <c r="H396" s="10">
        <f t="shared" si="41"/>
        <v>-0.26322265183099575</v>
      </c>
      <c r="I396">
        <f t="shared" si="37"/>
        <v>-2.105781214647966</v>
      </c>
      <c r="K396">
        <f t="shared" si="38"/>
        <v>-0.30017694770094977</v>
      </c>
      <c r="M396">
        <f t="shared" si="39"/>
        <v>-0.30017694770094977</v>
      </c>
      <c r="N396" s="13">
        <f t="shared" si="40"/>
        <v>1.3656199832441009E-3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7.0032510499404292</v>
      </c>
      <c r="H397" s="10">
        <f t="shared" si="41"/>
        <v>-0.25979259292259416</v>
      </c>
      <c r="I397">
        <f t="shared" si="37"/>
        <v>-2.0783407433807533</v>
      </c>
      <c r="K397">
        <f t="shared" si="38"/>
        <v>-0.29678880019893</v>
      </c>
      <c r="M397">
        <f t="shared" si="39"/>
        <v>-0.29678880019893</v>
      </c>
      <c r="N397" s="13">
        <f t="shared" si="40"/>
        <v>1.3687193528336054E-3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7.0171037273895545</v>
      </c>
      <c r="H398" s="10">
        <f t="shared" si="41"/>
        <v>-0.25640441182847473</v>
      </c>
      <c r="I398">
        <f t="shared" si="37"/>
        <v>-2.0512352946277979</v>
      </c>
      <c r="K398">
        <f t="shared" si="38"/>
        <v>-0.2934390398677505</v>
      </c>
      <c r="M398">
        <f t="shared" si="39"/>
        <v>-0.2934390398677505</v>
      </c>
      <c r="N398" s="13">
        <f t="shared" si="40"/>
        <v>1.3715636740075105E-3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7.0309564048386823</v>
      </c>
      <c r="H399" s="10">
        <f t="shared" si="41"/>
        <v>-0.25305763952405336</v>
      </c>
      <c r="I399">
        <f t="shared" si="37"/>
        <v>-2.0244611161924269</v>
      </c>
      <c r="K399">
        <f t="shared" si="38"/>
        <v>-0.29012723043010319</v>
      </c>
      <c r="M399">
        <f t="shared" si="39"/>
        <v>-0.29012723043010319</v>
      </c>
      <c r="N399" s="13">
        <f t="shared" si="40"/>
        <v>1.3741545699418923E-3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7.0448090822878076</v>
      </c>
      <c r="H400" s="10">
        <f t="shared" si="41"/>
        <v>-0.24975181167042357</v>
      </c>
      <c r="I400">
        <f t="shared" si="37"/>
        <v>-1.9980144933633885</v>
      </c>
      <c r="K400">
        <f t="shared" si="38"/>
        <v>-0.28685294056432659</v>
      </c>
      <c r="M400">
        <f t="shared" si="39"/>
        <v>-0.28685294056432659</v>
      </c>
      <c r="N400" s="13">
        <f t="shared" si="40"/>
        <v>1.3764937652020054E-3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7.0586617597369354</v>
      </c>
      <c r="H401" s="10">
        <f t="shared" si="41"/>
        <v>-0.24648646857340742</v>
      </c>
      <c r="I401">
        <f t="shared" si="37"/>
        <v>-1.9718917485872594</v>
      </c>
      <c r="K401">
        <f t="shared" si="38"/>
        <v>-0.28361574384885635</v>
      </c>
      <c r="M401">
        <f t="shared" si="39"/>
        <v>-0.28361574384885635</v>
      </c>
      <c r="N401" s="13">
        <f t="shared" si="40"/>
        <v>1.3785830824800632E-3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7.0725144371860607</v>
      </c>
      <c r="H402" s="10">
        <f t="shared" si="41"/>
        <v>-0.24326115514295632</v>
      </c>
      <c r="I402">
        <f t="shared" si="37"/>
        <v>-1.9460892411436506</v>
      </c>
      <c r="K402">
        <f t="shared" si="38"/>
        <v>-0.28041521870727076</v>
      </c>
      <c r="M402">
        <f t="shared" si="39"/>
        <v>-0.28041521870727076</v>
      </c>
      <c r="N402" s="13">
        <f t="shared" si="40"/>
        <v>1.3804244393411181E-3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6"/>
        <v>7.0863671146351876</v>
      </c>
      <c r="H403" s="10">
        <f t="shared" si="41"/>
        <v>-0.24007542085289221</v>
      </c>
      <c r="I403">
        <f t="shared" si="37"/>
        <v>-1.9206033668231377</v>
      </c>
      <c r="K403">
        <f t="shared" si="38"/>
        <v>-0.27725094835391356</v>
      </c>
      <c r="M403">
        <f t="shared" si="39"/>
        <v>-0.27725094835391356</v>
      </c>
      <c r="N403" s="13">
        <f t="shared" si="40"/>
        <v>1.3820198449791946E-3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3">$E$11*(D404/$E$12+1)</f>
        <v>7.1002197920843138</v>
      </c>
      <c r="H404" s="10">
        <f t="shared" si="41"/>
        <v>-0.23692881970099036</v>
      </c>
      <c r="I404">
        <f t="shared" ref="I404:I467" si="44">H404*$E$6</f>
        <v>-1.8954305576079229</v>
      </c>
      <c r="K404">
        <f t="shared" ref="K404:K467" si="45">$L$9*$L$4*EXP(-$L$6*(G404/$L$10-1))+6*$L$4*EXP(-$L$6*(2/SQRT(3)*G404/$L$10-1))-SQRT($L$9*$L$5^2*EXP(-2*$L$7*(G404/$L$10-1))+6*$L$5^2*EXP(-2*$L$7*(2/SQRT(3)*G404/$L$10-1)))</f>
        <v>-0.27412252074010252</v>
      </c>
      <c r="M404">
        <f t="shared" ref="M404:M467" si="46">$L$9*$O$6*EXP(-$O$4*(G404/$L$10-1))+6*$O$6*EXP(-$O$4*(2/SQRT(3)*G404/$L$10-1))-SQRT($L$9*$O$7^2*EXP(-2*$O$5*(G404/$L$10-1))+6*$O$7^2*EXP(-2*$O$5*(2/SQRT(3)*G404/$L$10-1)))</f>
        <v>-0.27412252074010252</v>
      </c>
      <c r="N404" s="13">
        <f t="shared" ref="N404:N467" si="47">(M404-H404)^2*O404</f>
        <v>1.3833713969868525E-3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7.1140724695334407</v>
      </c>
      <c r="H405" s="10">
        <f t="shared" ref="H405:H469" si="48">-(-$B$4)*(1+D405+$E$5*D405^3)*EXP(-D405)</f>
        <v>-0.23382091016939371</v>
      </c>
      <c r="I405">
        <f t="shared" si="44"/>
        <v>-1.8705672813551497</v>
      </c>
      <c r="K405">
        <f t="shared" si="45"/>
        <v>-0.27102952850090595</v>
      </c>
      <c r="M405">
        <f t="shared" si="46"/>
        <v>-0.27102952850090595</v>
      </c>
      <c r="N405" s="13">
        <f t="shared" si="47"/>
        <v>1.3844812781401482E-3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7.1279251469825669</v>
      </c>
      <c r="H406" s="10">
        <f t="shared" si="48"/>
        <v>-0.23075125518535938</v>
      </c>
      <c r="I406">
        <f t="shared" si="44"/>
        <v>-1.8460100414828751</v>
      </c>
      <c r="K406">
        <f t="shared" si="45"/>
        <v>-0.26797156890249252</v>
      </c>
      <c r="M406">
        <f t="shared" si="46"/>
        <v>-0.26797156890249252</v>
      </c>
      <c r="N406" s="13">
        <f t="shared" si="47"/>
        <v>1.385351753201809E-3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7.1417778244316921</v>
      </c>
      <c r="H407" s="10">
        <f t="shared" si="48"/>
        <v>-0.22771942208232882</v>
      </c>
      <c r="I407">
        <f t="shared" si="44"/>
        <v>-1.8217553766586305</v>
      </c>
      <c r="K407">
        <f t="shared" si="45"/>
        <v>-0.26494824379004273</v>
      </c>
      <c r="M407">
        <f t="shared" si="46"/>
        <v>-0.26494824379004273</v>
      </c>
      <c r="N407" s="13">
        <f t="shared" si="47"/>
        <v>1.3859851657447506E-3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7.1556305018808191</v>
      </c>
      <c r="H408" s="10">
        <f t="shared" si="48"/>
        <v>-0.22472498256132073</v>
      </c>
      <c r="I408">
        <f t="shared" si="44"/>
        <v>-1.7977998604905658</v>
      </c>
      <c r="K408">
        <f t="shared" si="45"/>
        <v>-0.26195915953622001</v>
      </c>
      <c r="M408">
        <f t="shared" si="46"/>
        <v>-0.26195915953622001</v>
      </c>
      <c r="N408" s="13">
        <f t="shared" si="47"/>
        <v>1.3863839349981197E-3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7.1694831793299452</v>
      </c>
      <c r="H409" s="10">
        <f t="shared" si="48"/>
        <v>-0.22176751265264175</v>
      </c>
      <c r="I409">
        <f t="shared" si="44"/>
        <v>-1.774140101221134</v>
      </c>
      <c r="K409">
        <f t="shared" si="45"/>
        <v>-0.25900392699019642</v>
      </c>
      <c r="M409">
        <f t="shared" si="46"/>
        <v>-0.25900392699019642</v>
      </c>
      <c r="N409" s="13">
        <f t="shared" si="47"/>
        <v>1.3865505527180474E-3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7.1833358567790713</v>
      </c>
      <c r="H410" s="10">
        <f t="shared" si="48"/>
        <v>-0.21884659267790857</v>
      </c>
      <c r="I410">
        <f t="shared" si="44"/>
        <v>-1.7507727414232686</v>
      </c>
      <c r="K410">
        <f t="shared" si="45"/>
        <v>-0.25608216142722739</v>
      </c>
      <c r="M410">
        <f t="shared" si="46"/>
        <v>-0.25608216142722739</v>
      </c>
      <c r="N410" s="13">
        <f t="shared" si="47"/>
        <v>1.3864875800852488E-3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7.1971885342281983</v>
      </c>
      <c r="H411" s="10">
        <f t="shared" si="48"/>
        <v>-0.21596180721238289</v>
      </c>
      <c r="I411">
        <f t="shared" si="44"/>
        <v>-1.7276944576990632</v>
      </c>
      <c r="K411">
        <f t="shared" si="45"/>
        <v>-0.25319348249876833</v>
      </c>
      <c r="M411">
        <f t="shared" si="46"/>
        <v>-0.25319348249876833</v>
      </c>
      <c r="N411" s="13">
        <f t="shared" si="47"/>
        <v>1.386197644630844E-3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7.2110412116773235</v>
      </c>
      <c r="H412" s="10">
        <f t="shared" si="48"/>
        <v>-0.21311274504760855</v>
      </c>
      <c r="I412">
        <f t="shared" si="44"/>
        <v>-1.7049019603808684</v>
      </c>
      <c r="K412">
        <f t="shared" si="45"/>
        <v>-0.25033751418313488</v>
      </c>
      <c r="M412">
        <f t="shared" si="46"/>
        <v>-0.25033751418313488</v>
      </c>
      <c r="N412" s="13">
        <f t="shared" si="47"/>
        <v>1.3856834371932338E-3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7.2248938891264505</v>
      </c>
      <c r="H413" s="10">
        <f t="shared" si="48"/>
        <v>-0.21029899915435404</v>
      </c>
      <c r="I413">
        <f t="shared" si="44"/>
        <v>-1.6823919932348324</v>
      </c>
      <c r="K413">
        <f t="shared" si="45"/>
        <v>-0.24751388473669189</v>
      </c>
      <c r="M413">
        <f t="shared" si="46"/>
        <v>-0.24751388473669189</v>
      </c>
      <c r="N413" s="13">
        <f t="shared" si="47"/>
        <v>1.3849477089064974E-3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7.2387465665755766</v>
      </c>
      <c r="H414" s="10">
        <f t="shared" si="48"/>
        <v>-0.20752016664585124</v>
      </c>
      <c r="I414">
        <f t="shared" si="44"/>
        <v>-1.6601613331668099</v>
      </c>
      <c r="K414">
        <f t="shared" si="45"/>
        <v>-0.24472222664557658</v>
      </c>
      <c r="M414">
        <f t="shared" si="46"/>
        <v>-0.24472222664557658</v>
      </c>
      <c r="N414" s="13">
        <f t="shared" si="47"/>
        <v>1.3839932682231642E-3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7.2525992440247027</v>
      </c>
      <c r="H415" s="10">
        <f t="shared" si="48"/>
        <v>-0.2047758487413307</v>
      </c>
      <c r="I415">
        <f t="shared" si="44"/>
        <v>-1.6382067899306456</v>
      </c>
      <c r="K415">
        <f t="shared" si="45"/>
        <v>-0.24196217657794303</v>
      </c>
      <c r="M415">
        <f t="shared" si="46"/>
        <v>-0.24196217657794303</v>
      </c>
      <c r="N415" s="13">
        <f t="shared" si="47"/>
        <v>1.3828229779720088E-3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7.2664519214738297</v>
      </c>
      <c r="H416" s="10">
        <f t="shared" si="48"/>
        <v>-0.202065650729847</v>
      </c>
      <c r="I416">
        <f t="shared" si="44"/>
        <v>-1.616525205838776</v>
      </c>
      <c r="K416">
        <f t="shared" si="45"/>
        <v>-0.23923337533672656</v>
      </c>
      <c r="M416">
        <f t="shared" si="46"/>
        <v>-0.23923337533672656</v>
      </c>
      <c r="N416" s="13">
        <f t="shared" si="47"/>
        <v>1.3814397524528404E-3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7.2803045989229558</v>
      </c>
      <c r="H417" s="10">
        <f t="shared" si="48"/>
        <v>-0.19938918193439384</v>
      </c>
      <c r="I417">
        <f t="shared" si="44"/>
        <v>-1.5951134554751507</v>
      </c>
      <c r="K417">
        <f t="shared" si="45"/>
        <v>-0.23653546781292464</v>
      </c>
      <c r="M417">
        <f t="shared" si="46"/>
        <v>-0.23653546781292464</v>
      </c>
      <c r="N417" s="13">
        <f t="shared" si="47"/>
        <v>1.3798465545695371E-3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7.2941572763720828</v>
      </c>
      <c r="H418" s="10">
        <f t="shared" si="48"/>
        <v>-0.19674605567630235</v>
      </c>
      <c r="I418">
        <f t="shared" si="44"/>
        <v>-1.5739684454104188</v>
      </c>
      <c r="K418">
        <f t="shared" si="45"/>
        <v>-0.23386810293938359</v>
      </c>
      <c r="M418">
        <f t="shared" si="46"/>
        <v>-0.23386810293938359</v>
      </c>
      <c r="N418" s="13">
        <f t="shared" si="47"/>
        <v>1.3780463930024376E-3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7.308009953821208</v>
      </c>
      <c r="H419" s="10">
        <f t="shared" si="48"/>
        <v>-0.19413588923992267</v>
      </c>
      <c r="I419">
        <f t="shared" si="44"/>
        <v>-1.5530871139193814</v>
      </c>
      <c r="K419">
        <f t="shared" si="45"/>
        <v>-0.23123093364509545</v>
      </c>
      <c r="M419">
        <f t="shared" si="46"/>
        <v>-0.23123093364509545</v>
      </c>
      <c r="N419" s="13">
        <f t="shared" si="47"/>
        <v>1.3760423194217402E-3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7.3218626312703359</v>
      </c>
      <c r="H420" s="10">
        <f t="shared" si="48"/>
        <v>-0.19155830383758224</v>
      </c>
      <c r="I420">
        <f t="shared" si="44"/>
        <v>-1.5324664307006579</v>
      </c>
      <c r="K420">
        <f t="shared" si="45"/>
        <v>-0.22862361680998824</v>
      </c>
      <c r="M420">
        <f t="shared" si="46"/>
        <v>-0.22862361680998824</v>
      </c>
      <c r="N420" s="13">
        <f t="shared" si="47"/>
        <v>1.3738374257424089E-3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7.3357153087194611</v>
      </c>
      <c r="H421" s="10">
        <f t="shared" si="48"/>
        <v>-0.18901292457482141</v>
      </c>
      <c r="I421">
        <f t="shared" si="44"/>
        <v>-1.5121033965985713</v>
      </c>
      <c r="K421">
        <f t="shared" si="45"/>
        <v>-0.22604581322021941</v>
      </c>
      <c r="M421">
        <f t="shared" si="46"/>
        <v>-0.22604581322021941</v>
      </c>
      <c r="N421" s="13">
        <f t="shared" si="47"/>
        <v>1.3714348414224479E-3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7.3495679861685881</v>
      </c>
      <c r="H422" s="10">
        <f t="shared" si="48"/>
        <v>-0.18649938041589953</v>
      </c>
      <c r="I422">
        <f t="shared" si="44"/>
        <v>-1.4919950433271962</v>
      </c>
      <c r="K422">
        <f t="shared" si="45"/>
        <v>-0.22349718752395092</v>
      </c>
      <c r="M422">
        <f t="shared" si="46"/>
        <v>-0.22349718752395092</v>
      </c>
      <c r="N422" s="13">
        <f t="shared" si="47"/>
        <v>1.3688377308045782E-3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7.3634206636177142</v>
      </c>
      <c r="H423" s="10">
        <f t="shared" si="48"/>
        <v>-0.18401730414957221</v>
      </c>
      <c r="I423">
        <f t="shared" si="44"/>
        <v>-1.4721384331965777</v>
      </c>
      <c r="K423">
        <f t="shared" si="45"/>
        <v>-0.22097740818761766</v>
      </c>
      <c r="M423">
        <f t="shared" si="46"/>
        <v>-0.22097740818761766</v>
      </c>
      <c r="N423" s="13">
        <f t="shared" si="47"/>
        <v>1.3660492905031435E-3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7.3772733410668403</v>
      </c>
      <c r="H424" s="10">
        <f t="shared" si="48"/>
        <v>-0.1815663323551337</v>
      </c>
      <c r="I424">
        <f t="shared" si="44"/>
        <v>-1.4525306588410696</v>
      </c>
      <c r="K424">
        <f t="shared" si="45"/>
        <v>-0.21848614745267211</v>
      </c>
      <c r="M424">
        <f t="shared" si="46"/>
        <v>-0.21848614745267211</v>
      </c>
      <c r="N424" s="13">
        <f t="shared" si="47"/>
        <v>1.3630727468364255E-3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7.3911260185159664</v>
      </c>
      <c r="H425" s="10">
        <f t="shared" si="48"/>
        <v>-0.17914610536872444</v>
      </c>
      <c r="I425">
        <f t="shared" si="44"/>
        <v>-1.4331688429497955</v>
      </c>
      <c r="K425">
        <f t="shared" si="45"/>
        <v>-0.21602308129280628</v>
      </c>
      <c r="M425">
        <f t="shared" si="46"/>
        <v>-0.21602308129280628</v>
      </c>
      <c r="N425" s="13">
        <f t="shared" si="47"/>
        <v>1.359911353305312E-3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7.4049786959650925</v>
      </c>
      <c r="H426" s="10">
        <f t="shared" si="48"/>
        <v>-0.17675626724989826</v>
      </c>
      <c r="I426">
        <f t="shared" si="44"/>
        <v>-1.4140501379991861</v>
      </c>
      <c r="K426">
        <f t="shared" si="45"/>
        <v>-0.21358788937164641</v>
      </c>
      <c r="M426">
        <f t="shared" si="46"/>
        <v>-0.21358788937164641</v>
      </c>
      <c r="N426" s="13">
        <f t="shared" si="47"/>
        <v>1.3565683881192475E-3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7.4188313734142195</v>
      </c>
      <c r="H427" s="10">
        <f t="shared" si="48"/>
        <v>-0.17439646574844925</v>
      </c>
      <c r="I427">
        <f t="shared" si="44"/>
        <v>-1.395171725987594</v>
      </c>
      <c r="K427">
        <f t="shared" si="45"/>
        <v>-0.21118025500091306</v>
      </c>
      <c r="M427">
        <f t="shared" si="46"/>
        <v>-0.21118025500091306</v>
      </c>
      <c r="N427" s="13">
        <f t="shared" si="47"/>
        <v>1.3530471517696722E-3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7.4326840508633456</v>
      </c>
      <c r="H428" s="10">
        <f t="shared" si="48"/>
        <v>-0.17206635227149325</v>
      </c>
      <c r="I428">
        <f t="shared" si="44"/>
        <v>-1.376530818171946</v>
      </c>
      <c r="K428">
        <f t="shared" si="45"/>
        <v>-0.20879986509904372</v>
      </c>
      <c r="M428">
        <f t="shared" si="46"/>
        <v>-0.20879986509904372</v>
      </c>
      <c r="N428" s="13">
        <f t="shared" si="47"/>
        <v>1.3493509646518148E-3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7.4465367283124726</v>
      </c>
      <c r="H429" s="10">
        <f t="shared" si="48"/>
        <v>-0.16976558185080373</v>
      </c>
      <c r="I429">
        <f t="shared" si="44"/>
        <v>-1.3581246548064299</v>
      </c>
      <c r="K429">
        <f t="shared" si="45"/>
        <v>-0.20644641015027304</v>
      </c>
      <c r="M429">
        <f t="shared" si="46"/>
        <v>-0.20644641015027304</v>
      </c>
      <c r="N429" s="13">
        <f t="shared" si="47"/>
        <v>1.3454831647351484E-3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7.4603894057615987</v>
      </c>
      <c r="H430" s="10">
        <f t="shared" si="48"/>
        <v>-0.16749381311039685</v>
      </c>
      <c r="I430">
        <f t="shared" si="44"/>
        <v>-1.3399505048831748</v>
      </c>
      <c r="K430">
        <f t="shared" si="45"/>
        <v>-0.2041195841641667</v>
      </c>
      <c r="M430">
        <f t="shared" si="46"/>
        <v>-0.2041195841641667</v>
      </c>
      <c r="N430" s="13">
        <f t="shared" si="47"/>
        <v>1.3414471052831656E-3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7.4742420832107248</v>
      </c>
      <c r="H431" s="10">
        <f t="shared" si="48"/>
        <v>-0.16525070823436669</v>
      </c>
      <c r="I431">
        <f t="shared" si="44"/>
        <v>-1.3220056658749335</v>
      </c>
      <c r="K431">
        <f t="shared" si="45"/>
        <v>-0.20181908463560258</v>
      </c>
      <c r="M431">
        <f t="shared" si="46"/>
        <v>-0.20181908463560258</v>
      </c>
      <c r="N431" s="13">
        <f t="shared" si="47"/>
        <v>1.3372461526224661E-3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7.4880947606598509</v>
      </c>
      <c r="H432" s="10">
        <f t="shared" si="48"/>
        <v>-0.16303593293496443</v>
      </c>
      <c r="I432">
        <f t="shared" si="44"/>
        <v>-1.3042874634797155</v>
      </c>
      <c r="K432">
        <f t="shared" si="45"/>
        <v>-0.19954461250519637</v>
      </c>
      <c r="M432">
        <f t="shared" si="46"/>
        <v>-0.19954461250519637</v>
      </c>
      <c r="N432" s="13">
        <f t="shared" si="47"/>
        <v>1.3328836839618706E-3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7.501947438108977</v>
      </c>
      <c r="H433" s="10">
        <f t="shared" si="48"/>
        <v>-0.16084915642092243</v>
      </c>
      <c r="I433">
        <f t="shared" si="44"/>
        <v>-1.2867932513673794</v>
      </c>
      <c r="K433">
        <f t="shared" si="45"/>
        <v>-0.19729587212016719</v>
      </c>
      <c r="M433">
        <f t="shared" si="46"/>
        <v>-0.19729587212016719</v>
      </c>
      <c r="N433" s="13">
        <f t="shared" si="47"/>
        <v>1.3283630852615746E-3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7.515800115558104</v>
      </c>
      <c r="H434" s="10">
        <f t="shared" si="48"/>
        <v>-0.1586900513660193</v>
      </c>
      <c r="I434">
        <f t="shared" si="44"/>
        <v>-1.2695204109281544</v>
      </c>
      <c r="K434">
        <f t="shared" si="45"/>
        <v>-0.19507257119563712</v>
      </c>
      <c r="M434">
        <f t="shared" si="46"/>
        <v>-0.19507257119563712</v>
      </c>
      <c r="N434" s="13">
        <f t="shared" si="47"/>
        <v>1.3236877491525339E-3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7.5296527930072301</v>
      </c>
      <c r="H435" s="10">
        <f t="shared" si="48"/>
        <v>-0.15655829387788331</v>
      </c>
      <c r="I435">
        <f t="shared" si="44"/>
        <v>-1.2524663510230665</v>
      </c>
      <c r="K435">
        <f t="shared" si="45"/>
        <v>-0.1928744207763621</v>
      </c>
      <c r="M435">
        <f t="shared" si="46"/>
        <v>-0.1928744207763621</v>
      </c>
      <c r="N435" s="13">
        <f t="shared" si="47"/>
        <v>1.318861072906415E-3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7.5435054704563562</v>
      </c>
      <c r="H436" s="10">
        <f t="shared" si="48"/>
        <v>-0.15445356346703407</v>
      </c>
      <c r="I436">
        <f t="shared" si="44"/>
        <v>-1.2356285077362725</v>
      </c>
      <c r="K436">
        <f t="shared" si="45"/>
        <v>-0.19070113519888821</v>
      </c>
      <c r="M436">
        <f t="shared" si="46"/>
        <v>-0.19070113519888821</v>
      </c>
      <c r="N436" s="13">
        <f t="shared" si="47"/>
        <v>1.3138864564559113E-3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7.5573581479054823</v>
      </c>
      <c r="H437" s="10">
        <f t="shared" si="48"/>
        <v>-0.15237554301615713</v>
      </c>
      <c r="I437">
        <f t="shared" si="44"/>
        <v>-1.2190043441292571</v>
      </c>
      <c r="K437">
        <f t="shared" si="45"/>
        <v>-0.18855243205412958</v>
      </c>
      <c r="M437">
        <f t="shared" si="46"/>
        <v>-0.18855243205412958</v>
      </c>
      <c r="N437" s="13">
        <f t="shared" si="47"/>
        <v>1.3087673004657711E-3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7.5712108253546093</v>
      </c>
      <c r="H438" s="10">
        <f t="shared" si="48"/>
        <v>-0.15032391874961326</v>
      </c>
      <c r="I438">
        <f t="shared" si="44"/>
        <v>-1.2025913499969061</v>
      </c>
      <c r="K438">
        <f t="shared" si="45"/>
        <v>-0.18642803215036499</v>
      </c>
      <c r="M438">
        <f t="shared" si="46"/>
        <v>-0.18642803215036499</v>
      </c>
      <c r="N438" s="13">
        <f t="shared" si="47"/>
        <v>1.3035070044543407E-3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7.5850635028037354</v>
      </c>
      <c r="H439" s="10">
        <f t="shared" si="48"/>
        <v>-0.14829838020317651</v>
      </c>
      <c r="I439">
        <f t="shared" si="44"/>
        <v>-1.1863870416254121</v>
      </c>
      <c r="K439">
        <f t="shared" si="45"/>
        <v>-0.18432765947664639</v>
      </c>
      <c r="M439">
        <f t="shared" si="46"/>
        <v>-0.18432765947664639</v>
      </c>
      <c r="N439" s="13">
        <f t="shared" si="47"/>
        <v>1.2981089649656864E-3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7.5989161802528615</v>
      </c>
      <c r="H440" s="10">
        <f t="shared" si="48"/>
        <v>-0.1462986201940025</v>
      </c>
      <c r="I440">
        <f t="shared" si="44"/>
        <v>-1.17038896155202</v>
      </c>
      <c r="K440">
        <f t="shared" si="45"/>
        <v>-0.18225104116661581</v>
      </c>
      <c r="M440">
        <f t="shared" si="46"/>
        <v>-0.18225104116661581</v>
      </c>
      <c r="N440" s="13">
        <f t="shared" si="47"/>
        <v>1.2925765737920052E-3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7.6127688577019885</v>
      </c>
      <c r="H441" s="10">
        <f t="shared" si="48"/>
        <v>-0.14432433479082193</v>
      </c>
      <c r="I441">
        <f t="shared" si="44"/>
        <v>-1.1545946783265755</v>
      </c>
      <c r="K441">
        <f t="shared" si="45"/>
        <v>-0.18019790746272824</v>
      </c>
      <c r="M441">
        <f t="shared" si="46"/>
        <v>-0.18019790746272824</v>
      </c>
      <c r="N441" s="13">
        <f t="shared" si="47"/>
        <v>1.2869132162465426E-3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7.6266215351511137</v>
      </c>
      <c r="H442" s="10">
        <f t="shared" si="48"/>
        <v>-0.14237522328436045</v>
      </c>
      <c r="I442">
        <f t="shared" si="44"/>
        <v>-1.1390017862748836</v>
      </c>
      <c r="K442">
        <f t="shared" si="45"/>
        <v>-0.17816799168087352</v>
      </c>
      <c r="M442">
        <f t="shared" si="46"/>
        <v>-0.17816799168087352</v>
      </c>
      <c r="N442" s="13">
        <f t="shared" si="47"/>
        <v>1.2811222694864251E-3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7.6404742126002416</v>
      </c>
      <c r="H443" s="10">
        <f t="shared" si="48"/>
        <v>-0.14045098815797996</v>
      </c>
      <c r="I443">
        <f t="shared" si="44"/>
        <v>-1.1236079052638397</v>
      </c>
      <c r="K443">
        <f t="shared" si="45"/>
        <v>-0.17616103017539467</v>
      </c>
      <c r="M443">
        <f t="shared" si="46"/>
        <v>-0.17616103017539467</v>
      </c>
      <c r="N443" s="13">
        <f t="shared" si="47"/>
        <v>1.2752071008855237E-3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7.6543268900493668</v>
      </c>
      <c r="H444" s="10">
        <f t="shared" si="48"/>
        <v>-0.13855133505854231</v>
      </c>
      <c r="I444">
        <f t="shared" si="44"/>
        <v>-1.1084106804683385</v>
      </c>
      <c r="K444">
        <f t="shared" si="45"/>
        <v>-0.17417676230449963</v>
      </c>
      <c r="M444">
        <f t="shared" si="46"/>
        <v>-0.17417676230449963</v>
      </c>
      <c r="N444" s="13">
        <f t="shared" si="47"/>
        <v>1.2691710664569985E-3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7.6681795674984938</v>
      </c>
      <c r="H445" s="10">
        <f t="shared" si="48"/>
        <v>-0.13667597276749108</v>
      </c>
      <c r="I445">
        <f t="shared" si="44"/>
        <v>-1.0934077821399286</v>
      </c>
      <c r="K445">
        <f t="shared" si="45"/>
        <v>-0.17221493039605748</v>
      </c>
      <c r="M445">
        <f t="shared" si="46"/>
        <v>-0.17221493039605748</v>
      </c>
      <c r="N445" s="13">
        <f t="shared" si="47"/>
        <v>1.2630175093250381E-3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7.6820322449476199</v>
      </c>
      <c r="H446" s="10">
        <f t="shared" si="48"/>
        <v>-0.13482461317215261</v>
      </c>
      <c r="I446">
        <f t="shared" si="44"/>
        <v>-1.0785969053772209</v>
      </c>
      <c r="K446">
        <f t="shared" si="45"/>
        <v>-0.17027527971378295</v>
      </c>
      <c r="M446">
        <f t="shared" si="46"/>
        <v>-0.17027527971378295</v>
      </c>
      <c r="N446" s="13">
        <f t="shared" si="47"/>
        <v>1.256749758245869E-3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7.695884922396746</v>
      </c>
      <c r="H447" s="10">
        <f t="shared" si="48"/>
        <v>-0.13299697123725074</v>
      </c>
      <c r="I447">
        <f t="shared" si="44"/>
        <v>-1.0639757698980059</v>
      </c>
      <c r="K447">
        <f t="shared" si="45"/>
        <v>-0.16835755842379638</v>
      </c>
      <c r="M447">
        <f t="shared" si="46"/>
        <v>-0.16835755842379638</v>
      </c>
      <c r="N447" s="13">
        <f t="shared" si="47"/>
        <v>1.2503711261772957E-3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7.709737599845873</v>
      </c>
      <c r="H448" s="10">
        <f t="shared" si="48"/>
        <v>-0.13119276497663809</v>
      </c>
      <c r="I448">
        <f t="shared" si="44"/>
        <v>-1.0495421198131047</v>
      </c>
      <c r="K448">
        <f t="shared" si="45"/>
        <v>-0.16646151756156227</v>
      </c>
      <c r="M448">
        <f t="shared" si="46"/>
        <v>-0.16646151756156227</v>
      </c>
      <c r="N448" s="13">
        <f t="shared" si="47"/>
        <v>1.243884908896596E-3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7.7235902772949991</v>
      </c>
      <c r="H449" s="10">
        <f t="shared" si="48"/>
        <v>-0.12941171542523763</v>
      </c>
      <c r="I449">
        <f t="shared" si="44"/>
        <v>-1.0352937234019011</v>
      </c>
      <c r="K449">
        <f t="shared" si="45"/>
        <v>-0.16458691099919825</v>
      </c>
      <c r="M449">
        <f t="shared" si="46"/>
        <v>-0.16458691099919825</v>
      </c>
      <c r="N449" s="13">
        <f t="shared" si="47"/>
        <v>1.2372943836663789E-3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7.7374429547441252</v>
      </c>
      <c r="H450" s="10">
        <f t="shared" si="48"/>
        <v>-0.12765354661119746</v>
      </c>
      <c r="I450">
        <f t="shared" si="44"/>
        <v>-1.0212283728895797</v>
      </c>
      <c r="K450">
        <f t="shared" si="45"/>
        <v>-0.16273349541315221</v>
      </c>
      <c r="M450">
        <f t="shared" si="46"/>
        <v>-0.16273349541315221</v>
      </c>
      <c r="N450" s="13">
        <f t="shared" si="47"/>
        <v>1.2306028079477668E-3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7.7512956321932514</v>
      </c>
      <c r="H451" s="10">
        <f t="shared" si="48"/>
        <v>-0.12591798552825267</v>
      </c>
      <c r="I451">
        <f t="shared" si="44"/>
        <v>-1.0073438842260214</v>
      </c>
      <c r="K451">
        <f t="shared" si="45"/>
        <v>-0.16090103025224287</v>
      </c>
      <c r="M451">
        <f t="shared" si="46"/>
        <v>-0.16090103025224287</v>
      </c>
      <c r="N451" s="13">
        <f t="shared" si="47"/>
        <v>1.2238134181606979E-3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7.7651483096423783</v>
      </c>
      <c r="H452" s="10">
        <f t="shared" si="48"/>
        <v>-0.12420476210829734</v>
      </c>
      <c r="I452">
        <f t="shared" si="44"/>
        <v>-0.99363809686637872</v>
      </c>
      <c r="K452">
        <f t="shared" si="45"/>
        <v>-0.15908927770606116</v>
      </c>
      <c r="M452">
        <f t="shared" si="46"/>
        <v>-0.15908927770606116</v>
      </c>
      <c r="N452" s="13">
        <f t="shared" si="47"/>
        <v>1.2169294284906269E-3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7.7790009870915044</v>
      </c>
      <c r="H453" s="10">
        <f t="shared" si="48"/>
        <v>-0.12251360919416064</v>
      </c>
      <c r="I453">
        <f t="shared" si="44"/>
        <v>-0.98010887355328513</v>
      </c>
      <c r="K453">
        <f t="shared" si="45"/>
        <v>-0.15729800267372676</v>
      </c>
      <c r="M453">
        <f t="shared" si="46"/>
        <v>-0.15729800267372676</v>
      </c>
      <c r="N453" s="13">
        <f t="shared" si="47"/>
        <v>1.209954029741282E-3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7.7928536645406306</v>
      </c>
      <c r="H454" s="10">
        <f t="shared" si="48"/>
        <v>-0.12084426251258978</v>
      </c>
      <c r="I454">
        <f t="shared" si="44"/>
        <v>-0.96675410010071827</v>
      </c>
      <c r="K454">
        <f t="shared" si="45"/>
        <v>-0.15552697273299754</v>
      </c>
      <c r="M454">
        <f t="shared" si="46"/>
        <v>-0.15552697273299754</v>
      </c>
      <c r="N454" s="13">
        <f t="shared" si="47"/>
        <v>1.2028903882327765E-3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7.8067063419897575</v>
      </c>
      <c r="H455" s="10">
        <f t="shared" si="48"/>
        <v>-0.11919646064743464</v>
      </c>
      <c r="I455">
        <f t="shared" si="44"/>
        <v>-0.9535716851794771</v>
      </c>
      <c r="K455">
        <f t="shared" si="45"/>
        <v>-0.153775958109727</v>
      </c>
      <c r="M455">
        <f t="shared" si="46"/>
        <v>-0.153775958109727</v>
      </c>
      <c r="N455" s="13">
        <f t="shared" si="47"/>
        <v>1.1957416447446836E-3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7.8205590194388828</v>
      </c>
      <c r="H456" s="10">
        <f t="shared" si="48"/>
        <v>-0.11756994501303586</v>
      </c>
      <c r="I456">
        <f t="shared" si="44"/>
        <v>-0.94055956010428687</v>
      </c>
      <c r="K456">
        <f t="shared" si="45"/>
        <v>-0.15204473164766735</v>
      </c>
      <c r="M456">
        <f t="shared" si="46"/>
        <v>-0.15204473164766735</v>
      </c>
      <c r="N456" s="13">
        <f t="shared" si="47"/>
        <v>1.1885109135033663E-3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7.8344116968880098</v>
      </c>
      <c r="H457" s="10">
        <f t="shared" si="48"/>
        <v>-0.11596445982781194</v>
      </c>
      <c r="I457">
        <f t="shared" si="44"/>
        <v>-0.92771567862249549</v>
      </c>
      <c r="K457">
        <f t="shared" si="45"/>
        <v>-0.15033306877861197</v>
      </c>
      <c r="M457">
        <f t="shared" si="46"/>
        <v>-0.15033306877861197</v>
      </c>
      <c r="N457" s="13">
        <f t="shared" si="47"/>
        <v>1.1812012812130121E-3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7.8482643743371359</v>
      </c>
      <c r="H458" s="10">
        <f t="shared" si="48"/>
        <v>-0.11437975208804682</v>
      </c>
      <c r="I458">
        <f t="shared" si="44"/>
        <v>-0.91503801670437457</v>
      </c>
      <c r="K458">
        <f t="shared" si="45"/>
        <v>-0.14864074749287784</v>
      </c>
      <c r="M458">
        <f t="shared" si="46"/>
        <v>-0.14864074749287784</v>
      </c>
      <c r="N458" s="13">
        <f t="shared" si="47"/>
        <v>1.1738158061298523E-3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7.8621170517862629</v>
      </c>
      <c r="H459" s="10">
        <f t="shared" si="48"/>
        <v>-0.11281557154187485</v>
      </c>
      <c r="I459">
        <f t="shared" si="44"/>
        <v>-0.90252457233499883</v>
      </c>
      <c r="K459">
        <f t="shared" si="45"/>
        <v>-0.14696754831011863</v>
      </c>
      <c r="M459">
        <f t="shared" si="46"/>
        <v>-0.14696754831011863</v>
      </c>
      <c r="N459" s="13">
        <f t="shared" si="47"/>
        <v>1.1663575171786626E-3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7.875969729235389</v>
      </c>
      <c r="H460" s="10">
        <f t="shared" si="48"/>
        <v>-0.11127167066346154</v>
      </c>
      <c r="I460">
        <f t="shared" si="44"/>
        <v>-0.89017336530769231</v>
      </c>
      <c r="K460">
        <f t="shared" si="45"/>
        <v>-0.14531325425047029</v>
      </c>
      <c r="M460">
        <f t="shared" si="46"/>
        <v>-0.14531325425047029</v>
      </c>
      <c r="N460" s="13">
        <f t="shared" si="47"/>
        <v>1.1588294131113033E-3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7.8898224066845142</v>
      </c>
      <c r="H461" s="10">
        <f t="shared" si="48"/>
        <v>-0.10974780462738094</v>
      </c>
      <c r="I461">
        <f t="shared" si="44"/>
        <v>-0.87798243701904755</v>
      </c>
      <c r="K461">
        <f t="shared" si="45"/>
        <v>-0.14367765080602179</v>
      </c>
      <c r="M461">
        <f t="shared" si="46"/>
        <v>-0.14367765080602179</v>
      </c>
      <c r="N461" s="13">
        <f t="shared" si="47"/>
        <v>1.1512344617062291E-3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7.9036750841336412</v>
      </c>
      <c r="H462" s="10">
        <f t="shared" si="48"/>
        <v>-0.10824373128318525</v>
      </c>
      <c r="I462">
        <f t="shared" si="44"/>
        <v>-0.86594985026548199</v>
      </c>
      <c r="K462">
        <f t="shared" si="45"/>
        <v>-0.14206052591260912</v>
      </c>
      <c r="M462">
        <f t="shared" si="46"/>
        <v>-0.14206052591260912</v>
      </c>
      <c r="N462" s="13">
        <f t="shared" si="47"/>
        <v>1.1435755990086311E-3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7.9175277615827673</v>
      </c>
      <c r="H463" s="10">
        <f t="shared" si="48"/>
        <v>-0.10675921113016858</v>
      </c>
      <c r="I463">
        <f t="shared" si="44"/>
        <v>-0.85407368904134862</v>
      </c>
      <c r="K463">
        <f t="shared" si="45"/>
        <v>-0.14046166992192943</v>
      </c>
      <c r="M463">
        <f t="shared" si="46"/>
        <v>-0.14046166992192943</v>
      </c>
      <c r="N463" s="13">
        <f t="shared" si="47"/>
        <v>1.1358557286103386E-3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7.9313804390318943</v>
      </c>
      <c r="H464" s="10">
        <f t="shared" si="48"/>
        <v>-0.10529400729232086</v>
      </c>
      <c r="I464">
        <f t="shared" si="44"/>
        <v>-0.84235205833856686</v>
      </c>
      <c r="K464">
        <f t="shared" si="45"/>
        <v>-0.13888087557396986</v>
      </c>
      <c r="M464">
        <f t="shared" si="46"/>
        <v>-0.13888087557396986</v>
      </c>
      <c r="N464" s="13">
        <f t="shared" si="47"/>
        <v>1.1280777209688399E-3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7.9452331164810204</v>
      </c>
      <c r="H465" s="10">
        <f t="shared" si="48"/>
        <v>-0.103847885493473</v>
      </c>
      <c r="I465">
        <f t="shared" si="44"/>
        <v>-0.830783083947784</v>
      </c>
      <c r="K465">
        <f t="shared" si="45"/>
        <v>-0.13731793796974981</v>
      </c>
      <c r="M465">
        <f t="shared" si="46"/>
        <v>-0.13731793796974981</v>
      </c>
      <c r="N465" s="13">
        <f t="shared" si="47"/>
        <v>1.1202444127647235E-3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7.9590857939301474</v>
      </c>
      <c r="H466" s="10">
        <f t="shared" si="48"/>
        <v>-0.10242061403262989</v>
      </c>
      <c r="I466">
        <f t="shared" si="44"/>
        <v>-0.81936491226103914</v>
      </c>
      <c r="K466">
        <f t="shared" si="45"/>
        <v>-0.1357726545443719</v>
      </c>
      <c r="M466">
        <f t="shared" si="46"/>
        <v>-0.1357726545443719</v>
      </c>
      <c r="N466" s="13">
        <f t="shared" si="47"/>
        <v>1.1123586062968802E-3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7.9729384713792726</v>
      </c>
      <c r="H467" s="10">
        <f t="shared" si="48"/>
        <v>-0.10101196375949237</v>
      </c>
      <c r="I467">
        <f t="shared" si="44"/>
        <v>-0.80809571007593894</v>
      </c>
      <c r="K467">
        <f t="shared" si="45"/>
        <v>-0.13424482504037882</v>
      </c>
      <c r="M467">
        <f t="shared" si="46"/>
        <v>-0.13424482504037882</v>
      </c>
      <c r="N467" s="13">
        <f t="shared" si="47"/>
        <v>1.1044230689146422E-3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7.9867911488283996</v>
      </c>
      <c r="H468" s="10">
        <f t="shared" si="48"/>
        <v>-9.9621708050164626E-2</v>
      </c>
      <c r="I468">
        <f t="shared" ref="I468:I469" si="50">H468*$E$6</f>
        <v>-0.79697366440131701</v>
      </c>
      <c r="K468">
        <f t="shared" ref="K468:K469" si="51">$L$9*$L$4*EXP(-$L$6*(G468/$L$10-1))+6*$L$4*EXP(-$L$6*(2/SQRT(3)*G468/$L$10-1))-SQRT($L$9*$L$5^2*EXP(-2*$L$7*(G468/$L$10-1))+6*$L$5^2*EXP(-2*$L$7*(2/SQRT(3)*G468/$L$10-1)))</f>
        <v>-0.13273425148141177</v>
      </c>
      <c r="M468">
        <f t="shared" ref="M468:M469" si="52">$L$9*$O$6*EXP(-$O$4*(G468/$L$10-1))+6*$O$6*EXP(-$O$4*(2/SQRT(3)*G468/$L$10-1))-SQRT($L$9*$O$7^2*EXP(-2*$O$5*(G468/$L$10-1))+6*$O$7^2*EXP(-2*$O$5*(2/SQRT(3)*G468/$L$10-1)))</f>
        <v>-0.13273425148141177</v>
      </c>
      <c r="N468" s="13">
        <f t="shared" ref="N468:N469" si="53">(M468-H468)^2*O468</f>
        <v>1.0964405324862282E-3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8.0006438262775266</v>
      </c>
      <c r="H469" s="10">
        <f t="shared" si="48"/>
        <v>-9.8249622783048191E-2</v>
      </c>
      <c r="I469">
        <f t="shared" si="50"/>
        <v>-0.78599698226438552</v>
      </c>
      <c r="K469">
        <f t="shared" si="51"/>
        <v>-0.13124073814616996</v>
      </c>
      <c r="M469">
        <f t="shared" si="52"/>
        <v>-0.13124073814616996</v>
      </c>
      <c r="N469" s="13">
        <f t="shared" si="53"/>
        <v>1.0884136929028092E-3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opLeftCell="G1" workbookViewId="0">
      <selection activeCell="W5" sqref="W5:X5"/>
    </sheetView>
  </sheetViews>
  <sheetFormatPr defaultRowHeight="18.75" x14ac:dyDescent="0.4"/>
  <cols>
    <col min="1" max="1" width="14.25" customWidth="1"/>
    <col min="3" max="3" width="9.87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G2" s="1" t="s">
        <v>258</v>
      </c>
      <c r="H2" s="1" t="s">
        <v>257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172</v>
      </c>
      <c r="B3" s="68" t="s">
        <v>131</v>
      </c>
      <c r="D3" s="15" t="str">
        <f>A3</f>
        <v>HCP</v>
      </c>
      <c r="E3" s="1" t="str">
        <f>B3</f>
        <v>Co</v>
      </c>
      <c r="G3" s="15" t="str">
        <f>D3</f>
        <v>HCP</v>
      </c>
      <c r="H3" s="1" t="str">
        <f>E3</f>
        <v>Co</v>
      </c>
      <c r="K3" s="15" t="str">
        <f>A3</f>
        <v>HCP</v>
      </c>
      <c r="L3" s="1" t="str">
        <f>B3</f>
        <v>Co</v>
      </c>
      <c r="N3" s="15" t="str">
        <f>A3</f>
        <v>HCP</v>
      </c>
      <c r="O3" s="1" t="str">
        <f>L3</f>
        <v>Co</v>
      </c>
      <c r="Q3" s="32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0">
        <v>-7.1082999999999998</v>
      </c>
      <c r="D4" s="18" t="s">
        <v>8</v>
      </c>
      <c r="E4" s="4">
        <f>MIN(H13,H4)</f>
        <v>2.4801759178198095</v>
      </c>
      <c r="G4" s="2" t="s">
        <v>254</v>
      </c>
      <c r="H4" s="70">
        <v>2.5009999999999999</v>
      </c>
      <c r="K4" s="2" t="s">
        <v>26</v>
      </c>
      <c r="L4" s="4">
        <f>O6</f>
        <v>0.31070340607386021</v>
      </c>
      <c r="N4" s="18" t="s">
        <v>22</v>
      </c>
      <c r="O4" s="4">
        <f>O5*2.95</f>
        <v>7.0007523961973055</v>
      </c>
      <c r="P4" s="11" t="s">
        <v>263</v>
      </c>
      <c r="Q4" s="26" t="s">
        <v>28</v>
      </c>
      <c r="AA4" s="27"/>
    </row>
    <row r="5" spans="1:27" x14ac:dyDescent="0.4">
      <c r="A5" s="2" t="s">
        <v>19</v>
      </c>
      <c r="B5" s="1">
        <v>10.922499999999999</v>
      </c>
      <c r="D5" s="2" t="s">
        <v>3</v>
      </c>
      <c r="E5" s="5">
        <f>O10</f>
        <v>4.9963152245224705E-2</v>
      </c>
      <c r="G5" s="2" t="s">
        <v>255</v>
      </c>
      <c r="H5" s="70">
        <v>4.0330000000000004</v>
      </c>
      <c r="K5" s="2" t="s">
        <v>27</v>
      </c>
      <c r="L5" s="4">
        <f>O7</f>
        <v>3.0527861036361217</v>
      </c>
      <c r="N5" s="12" t="s">
        <v>23</v>
      </c>
      <c r="O5" s="4">
        <v>2.3731364054906119</v>
      </c>
      <c r="P5" t="s">
        <v>50</v>
      </c>
      <c r="Q5" s="28" t="s">
        <v>29</v>
      </c>
      <c r="R5" s="29">
        <f>L10</f>
        <v>2.4801759178198095</v>
      </c>
      <c r="S5" s="29">
        <f>L6</f>
        <v>7.0007523961973055</v>
      </c>
      <c r="T5" s="29">
        <f>L7</f>
        <v>2.3731364054906119</v>
      </c>
      <c r="U5" s="29">
        <f>L4</f>
        <v>0.31070340607386021</v>
      </c>
      <c r="V5" s="29">
        <f>L5</f>
        <v>3.0527861036361217</v>
      </c>
      <c r="W5" s="63">
        <f>$L$10*(SQRT(4/3+$H$11^2/4)*($H$4/$E$4))</f>
        <v>3.5222540486644811</v>
      </c>
      <c r="X5" s="63">
        <f>($L$10*(SQRT(4/3+$H$11^2/4)*($H$4/$E$4))+$L$10*($H$5/$E$4))/2</f>
        <v>3.777627024332241</v>
      </c>
      <c r="Y5" s="30" t="s">
        <v>114</v>
      </c>
      <c r="Z5" s="30" t="str">
        <f>B3</f>
        <v>Co</v>
      </c>
      <c r="AA5" s="31" t="str">
        <f>B3</f>
        <v>Co</v>
      </c>
    </row>
    <row r="6" spans="1:27" x14ac:dyDescent="0.4">
      <c r="A6" s="2" t="s">
        <v>0</v>
      </c>
      <c r="B6" s="70">
        <v>1.2589999999999999</v>
      </c>
      <c r="D6" s="2" t="s">
        <v>13</v>
      </c>
      <c r="E6" s="1">
        <v>12</v>
      </c>
      <c r="F6" t="s">
        <v>278</v>
      </c>
      <c r="K6" s="2" t="s">
        <v>22</v>
      </c>
      <c r="L6" s="4">
        <f>O4</f>
        <v>7.0007523961973055</v>
      </c>
      <c r="N6" s="12" t="s">
        <v>26</v>
      </c>
      <c r="O6" s="4">
        <v>0.31070340607386021</v>
      </c>
      <c r="P6" t="s">
        <v>50</v>
      </c>
    </row>
    <row r="7" spans="1:27" x14ac:dyDescent="0.4">
      <c r="A7" s="18" t="s">
        <v>1</v>
      </c>
      <c r="B7" s="70">
        <v>3.4449999999999998</v>
      </c>
      <c r="C7" t="s">
        <v>264</v>
      </c>
      <c r="D7" s="2" t="s">
        <v>31</v>
      </c>
      <c r="E7" s="1">
        <v>2</v>
      </c>
      <c r="F7" t="s">
        <v>275</v>
      </c>
      <c r="K7" s="2" t="s">
        <v>23</v>
      </c>
      <c r="L7" s="4">
        <f>O5</f>
        <v>2.3731364054906119</v>
      </c>
      <c r="N7" s="12" t="s">
        <v>27</v>
      </c>
      <c r="O7" s="4">
        <v>3.0527861036361217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252</v>
      </c>
      <c r="N8" s="11" t="s">
        <v>263</v>
      </c>
      <c r="Q8" s="26" t="s">
        <v>250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278</v>
      </c>
      <c r="N9" s="3" t="s">
        <v>262</v>
      </c>
      <c r="O9" s="1">
        <f>O4/O5</f>
        <v>2.95</v>
      </c>
      <c r="Q9" s="28" t="s">
        <v>29</v>
      </c>
      <c r="R9" s="29">
        <f>L10</f>
        <v>2.4801759178198095</v>
      </c>
      <c r="S9" s="29">
        <f>O4</f>
        <v>7.0007523961973055</v>
      </c>
      <c r="T9" s="29">
        <f>O5</f>
        <v>2.3731364054906119</v>
      </c>
      <c r="U9" s="29">
        <f>O6</f>
        <v>0.31070340607386021</v>
      </c>
      <c r="V9" s="29">
        <f>O7</f>
        <v>3.0527861036361217</v>
      </c>
      <c r="W9" s="63">
        <f>$L$10*(SQRT(4/3+$H$11^2/4)*($H$4/$E$4))</f>
        <v>3.5222540486644811</v>
      </c>
      <c r="X9" s="63">
        <f>($L$10*(SQRT(4/3+$H$11^2/4)*($H$4/$E$4))+$L$10*($H$5/$E$4))/2</f>
        <v>3.777627024332241</v>
      </c>
      <c r="Y9" s="30" t="s">
        <v>114</v>
      </c>
      <c r="Z9" s="30" t="str">
        <f>B3</f>
        <v>Co</v>
      </c>
      <c r="AA9" s="31" t="str">
        <f>B3</f>
        <v>Co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G10" s="1" t="s">
        <v>261</v>
      </c>
      <c r="H10" s="1" t="s">
        <v>260</v>
      </c>
      <c r="K10" s="3" t="s">
        <v>24</v>
      </c>
      <c r="L10" s="4">
        <f>$E$11</f>
        <v>2.4801759178198095</v>
      </c>
      <c r="M10" t="s">
        <v>32</v>
      </c>
      <c r="N10" s="3" t="s">
        <v>3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2.7954432686517934</v>
      </c>
      <c r="D11" s="3" t="s">
        <v>8</v>
      </c>
      <c r="E11" s="4">
        <f>E4</f>
        <v>2.4801759178198095</v>
      </c>
      <c r="G11" s="22" t="s">
        <v>251</v>
      </c>
      <c r="H11" s="1">
        <f>H5/H4</f>
        <v>1.6125549780087967</v>
      </c>
      <c r="N11" s="64" t="s">
        <v>265</v>
      </c>
      <c r="O11" s="20">
        <f>G118</f>
        <v>3.062676400743479</v>
      </c>
      <c r="Q11" s="33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(B5*E7/H11/(SQRT(3)/2))^(1/3)</f>
        <v>2.5009343737432594</v>
      </c>
      <c r="C12" t="s">
        <v>253</v>
      </c>
      <c r="D12" s="3" t="s">
        <v>2</v>
      </c>
      <c r="E12" s="4">
        <f>(9*$B$6*$B$5/(-$B$4))^(1/2)</f>
        <v>4.1726530204128816</v>
      </c>
      <c r="G12" s="22" t="s">
        <v>256</v>
      </c>
      <c r="H12" s="1">
        <f>H4^3*H11*SQRT(3)/2</f>
        <v>21.846719729089273</v>
      </c>
      <c r="N12" t="s">
        <v>266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259</v>
      </c>
      <c r="H13" s="1">
        <f>H4/2*SQRT(4/3+(H11)^2)</f>
        <v>2.4801759178198095</v>
      </c>
      <c r="I13" s="1">
        <f>MAX(H13,H4)</f>
        <v>2.5009999999999999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-4.0354263657649048E-2</v>
      </c>
      <c r="D14" s="3" t="s">
        <v>14</v>
      </c>
      <c r="E14" s="4">
        <f>-(1+$E$13+$E$5*$E$13^3)*EXP(-$E$13)</f>
        <v>-1</v>
      </c>
      <c r="Q14" s="28" t="s">
        <v>46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-7.1082999999999998</v>
      </c>
    </row>
    <row r="16" spans="1:27" x14ac:dyDescent="0.4">
      <c r="D16" s="3" t="s">
        <v>9</v>
      </c>
      <c r="E16" s="4">
        <f>$E$15*$E$6</f>
        <v>-85.299599999999998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0.28890510602299857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 t="shared" ref="G19:G82" si="1">$E$11*(D19/$E$12+1)</f>
        <v>1.8857876699385137</v>
      </c>
      <c r="H19" s="10">
        <f>-(-$B$4)*(1+D19+$E$5*D19^3)*EXP(-D19)</f>
        <v>0.96540615037854016</v>
      </c>
      <c r="I19">
        <f>H19*$E$6</f>
        <v>11.584873804542482</v>
      </c>
      <c r="K19">
        <f>($L$9/2)*$L$4*EXP(-$L$6*(G19/$L$10-1))+($L$9/2)*$L$4*EXP(-$L$6*(($H$4/$E$4)*G19/$L$10-1))+($L$9/2)*$L$4*EXP(-$L$6*(SQRT(4/3+$H$11^2/4)*G19/$L$10-1))-SQRT(($L$9/2)*$L$5^2*EXP(-2*$L$7*(G19/$L$10-1))+($L$9/2)*$L$5^2*EXP(-2*$L$7*(($H$4/$E$4)*G19/$L$10-1))+($L$9/2)*$L$5^2*EXP(-2*$L$7*(SQRT(4/3+$H$11^2/4)*G19/$L$10-1)))</f>
        <v>1.0755250512054637</v>
      </c>
      <c r="M19">
        <f>($L$9/2)*$O$6*EXP(-$O$4*(G19/$L$10-1))+($L$9/2)*$O$6*EXP(-$O$4*(($H$4/$E$4)*G19/$L$10-1))+($L$9/2)*$O$6*EXP(-$O$4*(SQRT(4/3+$H$11^2/4)*($H$4/$E$4)*G19/$L$10-1))-SQRT(($L$9/2)*$O$7^2*EXP(-2*$O$5*(G19/$L$10-1))+($L$9/2)*$O$7^2*EXP(-2*$O$5*(($H$4/$E$4)*G19/$L$10-1))+($L$9/2)*$O$7^2*EXP(-2*$O$5*(SQRT(4/3+$H$11^2/4)*($H$4/$E$4)*G19/$L$10-1)))</f>
        <v>1.0489184914528948</v>
      </c>
      <c r="N19" s="13">
        <f>(M19-H19)^2*O19</f>
        <v>6.9743111117193477E-3</v>
      </c>
      <c r="O19" s="13">
        <v>1</v>
      </c>
      <c r="P19" s="14">
        <f>SUMSQ(N26:N295)</f>
        <v>3.7475269755231384E-6</v>
      </c>
      <c r="Q19" s="1" t="s">
        <v>65</v>
      </c>
      <c r="R19" s="19">
        <f>O4/(O4-O5)*-B4/SQRT(L9)</f>
        <v>3.1042917460302095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si="1"/>
        <v>1.8976754348961398</v>
      </c>
      <c r="H20" s="10">
        <f>-(-$B$4)*(1+D20+$E$5*D20^3)*EXP(-D20)</f>
        <v>0.5118453295196369</v>
      </c>
      <c r="I20">
        <f t="shared" ref="I20:I83" si="2">H20*$E$6</f>
        <v>6.1421439542356424</v>
      </c>
      <c r="K20">
        <f t="shared" ref="K20:K83" si="3">($L$9/2)*$L$4*EXP(-$L$6*(G20/$L$10-1))+($L$9/2)*$L$4*EXP(-$L$6*(($H$4/$E$4)*G20/$L$10-1))+($L$9/2)*$L$4*EXP(-$L$6*(SQRT(4/3+$H$11^2/4)*G20/$L$10-1))-SQRT(($L$9/2)*$L$5^2*EXP(-2*$L$7*(G20/$L$10-1))+($L$9/2)*$L$5^2*EXP(-2*$L$7*(($H$4/$E$4)*G20/$L$10-1))+($L$9/2)*$L$5^2*EXP(-2*$L$7*(SQRT(4/3+$H$11^2/4)*G20/$L$10-1)))</f>
        <v>0.60788367103570451</v>
      </c>
      <c r="M20">
        <f>($L$9/2)*$O$6*EXP(-$O$4*(G20/$L$10-1))+($L$9/2)*$O$6*EXP(-$O$4*(($H$4/$E$4)*G20/$L$10-1))+($L$9/2)*$O$6*EXP(-$O$4*(SQRT(4/3+$H$11^2/4)*($H$4/$E$4)*G20/$L$10-1))-SQRT(($L$9/2)*$O$7^2*EXP(-2*$O$5*(G20/$L$10-1))+($L$9/2)*$O$7^2*EXP(-2*$O$5*(($H$4/$E$4)*G20/$L$10-1))+($L$9/2)*$O$7^2*EXP(-2*$O$5*(SQRT(4/3+$H$11^2/4)*($H$4/$E$4)*G20/$L$10-1)))</f>
        <v>0.58347812911507191</v>
      </c>
      <c r="N20" s="13">
        <f t="shared" ref="N20:N83" si="4">(M20-H20)^2*O20</f>
        <v>5.131257977879753E-3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1.9095631998537654</v>
      </c>
      <c r="H21" s="10">
        <f t="shared" ref="H21:H84" si="5">-(-$B$4)*(1+D21+$E$5*D21^3)*EXP(-D21)</f>
        <v>7.8049794473855363E-2</v>
      </c>
      <c r="I21">
        <f t="shared" si="2"/>
        <v>0.93659753368626442</v>
      </c>
      <c r="K21">
        <f t="shared" si="3"/>
        <v>0.16127912138080447</v>
      </c>
      <c r="M21">
        <f t="shared" ref="M21:M83" si="6">($L$9/2)*$O$6*EXP(-$O$4*(G21/$L$10-1))+($L$9/2)*$O$6*EXP(-$O$4*(($H$4/$E$4)*G21/$L$10-1))+($L$9/2)*$O$6*EXP(-$O$4*(SQRT(4/3+$H$11^2/4)*($H$4/$E$4)*G21/$L$10-1))-SQRT(($L$9/2)*$O$7^2*EXP(-2*$O$5*(G21/$L$10-1))+($L$9/2)*$O$7^2*EXP(-2*$O$5*(($H$4/$E$4)*G21/$L$10-1))+($L$9/2)*$O$7^2*EXP(-2*$O$5*(SQRT(4/3+$H$11^2/4)*($H$4/$E$4)*G21/$L$10-1)))</f>
        <v>0.13897086130401348</v>
      </c>
      <c r="N21" s="13">
        <f t="shared" si="4"/>
        <v>3.7113763837245918E-3</v>
      </c>
      <c r="O21" s="13">
        <v>1</v>
      </c>
      <c r="Q21" s="16" t="s">
        <v>57</v>
      </c>
      <c r="R21" s="19">
        <f>(O7/O6)/(O4/O5)</f>
        <v>3.3306450034515978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-0.13345661168615663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1.9214509648113915</v>
      </c>
      <c r="H22" s="10">
        <f t="shared" si="5"/>
        <v>-0.33667221422280008</v>
      </c>
      <c r="I22">
        <f t="shared" si="2"/>
        <v>-4.0400665706736012</v>
      </c>
      <c r="K22">
        <f t="shared" si="3"/>
        <v>-0.2650747804884368</v>
      </c>
      <c r="M22">
        <f t="shared" si="6"/>
        <v>-0.2853853011114893</v>
      </c>
      <c r="N22" s="13">
        <f t="shared" si="4"/>
        <v>2.6303474564871418E-3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1.9333387297690174</v>
      </c>
      <c r="H23" s="10">
        <f t="shared" si="5"/>
        <v>-0.73299022665995794</v>
      </c>
      <c r="I23">
        <f t="shared" si="2"/>
        <v>-8.7958827199194953</v>
      </c>
      <c r="K23">
        <f t="shared" si="3"/>
        <v>-0.67193600943793896</v>
      </c>
      <c r="M23">
        <f t="shared" si="6"/>
        <v>-0.69034429498422512</v>
      </c>
      <c r="N23" s="13">
        <f t="shared" si="4"/>
        <v>1.8186754884912727E-3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1.9452264947266433</v>
      </c>
      <c r="H24" s="10">
        <f t="shared" si="5"/>
        <v>-1.1115522209330346</v>
      </c>
      <c r="I24">
        <f t="shared" si="2"/>
        <v>-13.338626651196416</v>
      </c>
      <c r="K24">
        <f t="shared" si="3"/>
        <v>-1.0600353432340768</v>
      </c>
      <c r="M24">
        <f t="shared" si="6"/>
        <v>-1.0766330103690294</v>
      </c>
      <c r="N24" s="13">
        <f t="shared" si="4"/>
        <v>1.2193512664133369E-3</v>
      </c>
      <c r="O24" s="13">
        <v>1</v>
      </c>
      <c r="Q24" s="17" t="s">
        <v>61</v>
      </c>
      <c r="R24" s="19">
        <f>O5/(O4-O5)*-B4/L9</f>
        <v>0.30377350427350425</v>
      </c>
      <c r="V24" s="15" t="str">
        <f>D3</f>
        <v>HCP</v>
      </c>
      <c r="W24" s="1" t="str">
        <f>E3</f>
        <v>Co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1.9571142596842692</v>
      </c>
      <c r="H25" s="10">
        <f t="shared" si="5"/>
        <v>-1.4729852807225936</v>
      </c>
      <c r="I25">
        <f t="shared" si="2"/>
        <v>-17.675823368671125</v>
      </c>
      <c r="K25">
        <f t="shared" si="3"/>
        <v>-1.4300773365958399</v>
      </c>
      <c r="M25">
        <f t="shared" si="6"/>
        <v>-1.4449522594462003</v>
      </c>
      <c r="N25" s="13">
        <f t="shared" si="4"/>
        <v>7.8585028188271882E-4</v>
      </c>
      <c r="O25" s="13">
        <v>1</v>
      </c>
      <c r="Q25" s="17" t="s">
        <v>62</v>
      </c>
      <c r="R25" s="19">
        <f>O4/(O4-O5)*-B4/SQRT(L9)</f>
        <v>3.1042917460302095</v>
      </c>
      <c r="V25" s="2" t="s">
        <v>106</v>
      </c>
      <c r="W25" s="1">
        <f>(-B4/(12*PI()*B6*W26))^(1/2)</f>
        <v>0.32590790423889465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1.9690020246418951</v>
      </c>
      <c r="H26" s="10">
        <f t="shared" si="5"/>
        <v>-1.8178962336317057</v>
      </c>
      <c r="I26">
        <f t="shared" si="2"/>
        <v>-21.81475480358047</v>
      </c>
      <c r="K26">
        <f t="shared" si="3"/>
        <v>-1.7827412598966887</v>
      </c>
      <c r="M26">
        <f t="shared" si="6"/>
        <v>-1.7959777102461238</v>
      </c>
      <c r="N26" s="13">
        <f t="shared" si="4"/>
        <v>4.8042166740429923E-4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1.9808897895995212</v>
      </c>
      <c r="H27" s="10">
        <f t="shared" si="5"/>
        <v>-2.146872270824741</v>
      </c>
      <c r="I27">
        <f t="shared" si="2"/>
        <v>-25.762467249896893</v>
      </c>
      <c r="K27">
        <f t="shared" si="3"/>
        <v>-2.1186820038257377</v>
      </c>
      <c r="M27">
        <f t="shared" si="6"/>
        <v>-2.1303607864817238</v>
      </c>
      <c r="N27" s="13">
        <f t="shared" si="4"/>
        <v>2.7262911520970184E-4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3.4449999999999998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1.9927775545571471</v>
      </c>
      <c r="H28" s="10">
        <f t="shared" si="5"/>
        <v>-2.4604815484961788</v>
      </c>
      <c r="I28">
        <f t="shared" si="2"/>
        <v>-29.525778581954146</v>
      </c>
      <c r="K28">
        <f t="shared" si="3"/>
        <v>-2.4385309512678752</v>
      </c>
      <c r="M28">
        <f t="shared" si="6"/>
        <v>-2.4487295347451568</v>
      </c>
      <c r="N28" s="13">
        <f t="shared" si="4"/>
        <v>1.3810982720421214E-4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1.6954145231151008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2.004665319514773</v>
      </c>
      <c r="H29" s="10">
        <f t="shared" si="5"/>
        <v>-2.7592737716835258</v>
      </c>
      <c r="I29">
        <f t="shared" si="2"/>
        <v>-33.111285260202308</v>
      </c>
      <c r="K29">
        <f t="shared" si="3"/>
        <v>-2.7428968176149198</v>
      </c>
      <c r="M29">
        <f t="shared" si="6"/>
        <v>-2.7516894602779427</v>
      </c>
      <c r="N29" s="13">
        <f t="shared" si="4"/>
        <v>5.7521779496858398E-5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2.0165530844723989</v>
      </c>
      <c r="H30" s="10">
        <f t="shared" si="5"/>
        <v>-3.0437807609243284</v>
      </c>
      <c r="I30">
        <f t="shared" si="2"/>
        <v>-36.525369131091942</v>
      </c>
      <c r="K30">
        <f t="shared" si="3"/>
        <v>-3.0323664606738063</v>
      </c>
      <c r="M30">
        <f t="shared" si="6"/>
        <v>-3.0398243324771528</v>
      </c>
      <c r="N30" s="13">
        <f t="shared" si="4"/>
        <v>1.5653326057620218E-5</v>
      </c>
      <c r="O30" s="13">
        <v>1</v>
      </c>
      <c r="V30" s="22" t="s">
        <v>22</v>
      </c>
      <c r="W30" s="1">
        <f>1/(O5*W25^2)</f>
        <v>3.9672312038626472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2.0284408494300248</v>
      </c>
      <c r="H31" s="10">
        <f t="shared" si="5"/>
        <v>-3.3145170022435266</v>
      </c>
      <c r="I31">
        <f t="shared" si="2"/>
        <v>-39.77420402692232</v>
      </c>
      <c r="K31">
        <f t="shared" si="3"/>
        <v>-3.3075056612938489</v>
      </c>
      <c r="M31">
        <f t="shared" si="6"/>
        <v>-3.3136969612567508</v>
      </c>
      <c r="N31" s="13">
        <f t="shared" si="4"/>
        <v>6.7246721999221811E-7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2.0403286143876507</v>
      </c>
      <c r="H32" s="10">
        <f t="shared" si="5"/>
        <v>-3.5719801809440748</v>
      </c>
      <c r="I32">
        <f t="shared" si="2"/>
        <v>-42.863762171328901</v>
      </c>
      <c r="K32">
        <f t="shared" si="3"/>
        <v>-3.5688598757925636</v>
      </c>
      <c r="M32">
        <f t="shared" si="6"/>
        <v>-3.5738499453402568</v>
      </c>
      <c r="N32" s="13">
        <f t="shared" si="4"/>
        <v>3.4960188972299422E-6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2.0522163793452766</v>
      </c>
      <c r="H33" s="10">
        <f t="shared" si="5"/>
        <v>-3.8166516996607078</v>
      </c>
      <c r="I33">
        <f t="shared" si="2"/>
        <v>-45.799820395928492</v>
      </c>
      <c r="K33">
        <f t="shared" si="3"/>
        <v>-3.8169549612187925</v>
      </c>
      <c r="M33">
        <f t="shared" si="6"/>
        <v>-3.8208063935204688</v>
      </c>
      <c r="N33" s="13">
        <f t="shared" si="4"/>
        <v>1.726148106833552E-5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2.0641041443029025</v>
      </c>
      <c r="H34" s="10">
        <f t="shared" si="5"/>
        <v>-4.0489971811241121</v>
      </c>
      <c r="I34">
        <f t="shared" si="2"/>
        <v>-48.587966173489349</v>
      </c>
      <c r="K34">
        <f t="shared" si="3"/>
        <v>-4.0522978744527922</v>
      </c>
      <c r="M34">
        <f t="shared" si="6"/>
        <v>-4.055070619882585</v>
      </c>
      <c r="N34" s="13">
        <f t="shared" si="4"/>
        <v>3.6886658352920627E-5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2.0759919092605283</v>
      </c>
      <c r="H35" s="10">
        <f t="shared" si="5"/>
        <v>-4.2694669560704277</v>
      </c>
      <c r="I35">
        <f t="shared" si="2"/>
        <v>-51.233603472845132</v>
      </c>
      <c r="K35">
        <f t="shared" si="3"/>
        <v>-4.2753773461052003</v>
      </c>
      <c r="M35">
        <f t="shared" si="6"/>
        <v>-4.2771288139496733</v>
      </c>
      <c r="N35" s="13">
        <f t="shared" si="4"/>
        <v>5.8704066161757258E-5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2.0878796742181542</v>
      </c>
      <c r="H36" s="10">
        <f t="shared" si="5"/>
        <v>-4.4784965367190424</v>
      </c>
      <c r="I36">
        <f t="shared" si="2"/>
        <v>-53.741958440628508</v>
      </c>
      <c r="K36">
        <f t="shared" si="3"/>
        <v>-4.4866645301404464</v>
      </c>
      <c r="M36">
        <f t="shared" si="6"/>
        <v>-4.4874496866728339</v>
      </c>
      <c r="N36" s="13">
        <f t="shared" si="4"/>
        <v>8.0158894095078438E-5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2.0997674391757801</v>
      </c>
      <c r="H37" s="10">
        <f t="shared" si="5"/>
        <v>-4.6765070762299228</v>
      </c>
      <c r="I37">
        <f t="shared" si="2"/>
        <v>-56.118084914759073</v>
      </c>
      <c r="K37">
        <f t="shared" si="3"/>
        <v>-4.686613630115712</v>
      </c>
      <c r="M37">
        <f t="shared" si="6"/>
        <v>-4.6864850931541078</v>
      </c>
      <c r="N37" s="13">
        <f t="shared" si="4"/>
        <v>9.9560821739321989E-5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2.111655204133406</v>
      </c>
      <c r="H38" s="10">
        <f t="shared" si="5"/>
        <v>-4.8639058145404688</v>
      </c>
      <c r="I38">
        <f t="shared" si="2"/>
        <v>-58.366869774485622</v>
      </c>
      <c r="K38">
        <f t="shared" si="3"/>
        <v>-4.8756625028927019</v>
      </c>
      <c r="M38">
        <f t="shared" si="6"/>
        <v>-4.8746706329563061</v>
      </c>
      <c r="N38" s="13">
        <f t="shared" si="4"/>
        <v>1.1588131552595027E-4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2.1235429690910319</v>
      </c>
      <c r="H39" s="10">
        <f t="shared" si="5"/>
        <v>-5.0410865109707377</v>
      </c>
      <c r="I39">
        <f t="shared" si="2"/>
        <v>-60.493038131648852</v>
      </c>
      <c r="K39">
        <f t="shared" si="3"/>
        <v>-5.0542332406475445</v>
      </c>
      <c r="M39">
        <f t="shared" si="6"/>
        <v>-5.0524262288221014</v>
      </c>
      <c r="N39" s="13">
        <f t="shared" si="4"/>
        <v>1.2858920094853597E-4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2.1354307340486578</v>
      </c>
      <c r="H40" s="10">
        <f t="shared" si="5"/>
        <v>-5.2084298639751863</v>
      </c>
      <c r="I40">
        <f t="shared" si="2"/>
        <v>-62.501158367702232</v>
      </c>
      <c r="K40">
        <f t="shared" si="3"/>
        <v>-5.2227327319731174</v>
      </c>
      <c r="M40">
        <f t="shared" si="6"/>
        <v>-5.2201566845936185</v>
      </c>
      <c r="N40" s="13">
        <f t="shared" si="4"/>
        <v>1.3751832181688707E-4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2.1473184990062841</v>
      </c>
      <c r="H41" s="10">
        <f t="shared" si="5"/>
        <v>-5.3663039184086072</v>
      </c>
      <c r="I41">
        <f t="shared" si="2"/>
        <v>-64.395647020903283</v>
      </c>
      <c r="K41">
        <f t="shared" si="3"/>
        <v>-5.381553202838365</v>
      </c>
      <c r="M41">
        <f t="shared" si="6"/>
        <v>-5.3782522230941971</v>
      </c>
      <c r="N41" s="13">
        <f t="shared" si="4"/>
        <v>1.4276198485969047E-4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2.15920626396391</v>
      </c>
      <c r="H42" s="10">
        <f t="shared" si="5"/>
        <v>-5.5150644606637638</v>
      </c>
      <c r="I42">
        <f t="shared" si="2"/>
        <v>-66.180773527965158</v>
      </c>
      <c r="K42">
        <f t="shared" si="3"/>
        <v>-5.5310727381405265</v>
      </c>
      <c r="M42">
        <f t="shared" si="6"/>
        <v>-5.5270890047052799</v>
      </c>
      <c r="N42" s="13">
        <f t="shared" si="4"/>
        <v>1.445896594063602E-4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2.1710940289215359</v>
      </c>
      <c r="H43" s="10">
        <f t="shared" si="5"/>
        <v>-5.6550554020283021</v>
      </c>
      <c r="I43">
        <f t="shared" si="2"/>
        <v>-67.860664824339622</v>
      </c>
      <c r="K43">
        <f t="shared" si="3"/>
        <v>-5.6716557845588405</v>
      </c>
      <c r="M43">
        <f t="shared" si="6"/>
        <v>-5.6670296273441654</v>
      </c>
      <c r="N43" s="13">
        <f t="shared" si="4"/>
        <v>1.4338207191505985E-4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2.1829817938791614</v>
      </c>
      <c r="H44" s="10">
        <f t="shared" si="5"/>
        <v>-5.7866091505988946</v>
      </c>
      <c r="I44">
        <f t="shared" si="2"/>
        <v>-69.439309807186731</v>
      </c>
      <c r="K44">
        <f t="shared" si="3"/>
        <v>-5.8036536353915356</v>
      </c>
      <c r="M44">
        <f t="shared" si="6"/>
        <v>-5.7984236085216079</v>
      </c>
      <c r="N44" s="13">
        <f t="shared" si="4"/>
        <v>1.3958141600756296E-4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2.1948695588367872</v>
      </c>
      <c r="H45" s="10">
        <f t="shared" si="5"/>
        <v>-5.9100469720812008</v>
      </c>
      <c r="I45">
        <f t="shared" si="2"/>
        <v>-70.920563664974409</v>
      </c>
      <c r="K45">
        <f t="shared" si="3"/>
        <v>-5.9274048980328882</v>
      </c>
      <c r="M45">
        <f t="shared" si="6"/>
        <v>-5.9216078501332472</v>
      </c>
      <c r="N45" s="13">
        <f t="shared" si="4"/>
        <v>1.3365390133428861E-4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2.2067573237944131</v>
      </c>
      <c r="H46" s="10">
        <f t="shared" si="5"/>
        <v>-6.0256793397950821</v>
      </c>
      <c r="I46">
        <f t="shared" si="2"/>
        <v>-72.308152077540981</v>
      </c>
      <c r="K46">
        <f t="shared" si="3"/>
        <v>-6.0432359447222108</v>
      </c>
      <c r="M46">
        <f t="shared" si="6"/>
        <v>-6.0369070866140451</v>
      </c>
      <c r="N46" s="13">
        <f t="shared" si="4"/>
        <v>1.2606229863073359E-4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2.218645088752039</v>
      </c>
      <c r="H47" s="10">
        <f t="shared" si="5"/>
        <v>-6.1338062741956421</v>
      </c>
      <c r="I47">
        <f t="shared" si="2"/>
        <v>-73.605675290347705</v>
      </c>
      <c r="K47">
        <f t="shared" si="3"/>
        <v>-6.1514613471735711</v>
      </c>
      <c r="M47">
        <f t="shared" si="6"/>
        <v>-6.1446343170618372</v>
      </c>
      <c r="N47" s="13">
        <f t="shared" si="4"/>
        <v>1.1724651231215855E-4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2.2305328537096658</v>
      </c>
      <c r="H48" s="10">
        <f t="shared" si="5"/>
        <v>-6.2347176722120237</v>
      </c>
      <c r="I48">
        <f t="shared" si="2"/>
        <v>-74.81661206654428</v>
      </c>
      <c r="K48">
        <f t="shared" si="3"/>
        <v>-6.2523842956720124</v>
      </c>
      <c r="M48">
        <f t="shared" si="6"/>
        <v>-6.2450912219131469</v>
      </c>
      <c r="N48" s="13">
        <f t="shared" si="4"/>
        <v>1.0761053340167432E-4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2.2424206186672917</v>
      </c>
      <c r="H49" s="10">
        <f t="shared" si="5"/>
        <v>-6.3286936266974623</v>
      </c>
      <c r="I49">
        <f t="shared" si="2"/>
        <v>-75.944323520369551</v>
      </c>
      <c r="K49">
        <f t="shared" si="3"/>
        <v>-6.3462970032004513</v>
      </c>
      <c r="M49">
        <f t="shared" si="6"/>
        <v>-6.3385685647329089</v>
      </c>
      <c r="N49" s="13">
        <f t="shared" si="4"/>
        <v>9.751440120390975E-5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2.2543083836249176</v>
      </c>
      <c r="H50" s="10">
        <f t="shared" si="5"/>
        <v>-6.4160047362760011</v>
      </c>
      <c r="I50">
        <f t="shared" si="2"/>
        <v>-76.992056835312013</v>
      </c>
      <c r="K50">
        <f t="shared" si="3"/>
        <v>-6.4334810951406389</v>
      </c>
      <c r="M50">
        <f t="shared" si="6"/>
        <v>-6.4253465796589166</v>
      </c>
      <c r="N50" s="13">
        <f t="shared" si="4"/>
        <v>8.7270037790923029E-5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2.2661961485825435</v>
      </c>
      <c r="H51" s="10">
        <f t="shared" si="5"/>
        <v>-6.4969124058631644</v>
      </c>
      <c r="I51">
        <f t="shared" si="2"/>
        <v>-77.962948870357977</v>
      </c>
      <c r="K51">
        <f t="shared" si="3"/>
        <v>-6.5142079850710353</v>
      </c>
      <c r="M51">
        <f t="shared" si="6"/>
        <v>-6.5056953450214552</v>
      </c>
      <c r="N51" s="13">
        <f t="shared" si="4"/>
        <v>7.7140020258237182E-5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2.2780839135401694</v>
      </c>
      <c r="H52" s="10">
        <f t="shared" si="5"/>
        <v>-6.5716691381303027</v>
      </c>
      <c r="I52">
        <f t="shared" si="2"/>
        <v>-78.860029657563629</v>
      </c>
      <c r="K52">
        <f t="shared" si="3"/>
        <v>-6.5887392371655</v>
      </c>
      <c r="M52">
        <f t="shared" si="6"/>
        <v>-6.5798751436395477</v>
      </c>
      <c r="N52" s="13">
        <f t="shared" si="4"/>
        <v>6.7338526417759221E-5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2.2899716784977957</v>
      </c>
      <c r="H53" s="10">
        <f t="shared" si="5"/>
        <v>-6.6405188161746809</v>
      </c>
      <c r="I53">
        <f t="shared" si="2"/>
        <v>-79.686225794096174</v>
      </c>
      <c r="K53">
        <f t="shared" si="3"/>
        <v>-6.6573269156777668</v>
      </c>
      <c r="M53">
        <f t="shared" si="6"/>
        <v>-6.648136810276525</v>
      </c>
      <c r="N53" s="13">
        <f t="shared" si="4"/>
        <v>5.8033834135732428E-5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2.3018594434554216</v>
      </c>
      <c r="H54" s="10">
        <f t="shared" si="5"/>
        <v>-6.7036969776501243</v>
      </c>
      <c r="I54">
        <f t="shared" si="2"/>
        <v>-80.444363731801488</v>
      </c>
      <c r="K54">
        <f t="shared" si="3"/>
        <v>-6.720213921978865</v>
      </c>
      <c r="M54">
        <f t="shared" si="6"/>
        <v>-6.7107220667196978</v>
      </c>
      <c r="N54" s="13">
        <f t="shared" si="4"/>
        <v>4.9351876435441815E-5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2.3137472084130475</v>
      </c>
      <c r="H55" s="10">
        <f t="shared" si="5"/>
        <v>-6.7614310806058286</v>
      </c>
      <c r="I55">
        <f t="shared" si="2"/>
        <v>-81.137172967269947</v>
      </c>
      <c r="K55">
        <f t="shared" si="3"/>
        <v>-6.7776343195974045</v>
      </c>
      <c r="M55">
        <f t="shared" si="6"/>
        <v>-6.7678638449318536</v>
      </c>
      <c r="N55" s="13">
        <f t="shared" si="4"/>
        <v>4.1380456874178701E-5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2.3256349733706734</v>
      </c>
      <c r="H56" s="10">
        <f t="shared" si="5"/>
        <v>-6.8139407612741083</v>
      </c>
      <c r="I56">
        <f t="shared" si="2"/>
        <v>-81.767289135289303</v>
      </c>
      <c r="K56">
        <f t="shared" si="3"/>
        <v>-6.8298136476959357</v>
      </c>
      <c r="M56">
        <f t="shared" si="6"/>
        <v>-6.8197865987056465</v>
      </c>
      <c r="N56" s="13">
        <f t="shared" si="4"/>
        <v>3.4173815275973311E-5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2.3375227383282988</v>
      </c>
      <c r="H57" s="10">
        <f t="shared" si="5"/>
        <v>-6.861438084040989</v>
      </c>
      <c r="I57">
        <f t="shared" si="2"/>
        <v>-82.337257008491861</v>
      </c>
      <c r="K57">
        <f t="shared" si="3"/>
        <v>-6.8769692234007396</v>
      </c>
      <c r="M57">
        <f t="shared" si="6"/>
        <v>-6.8667066042360076</v>
      </c>
      <c r="N57" s="13">
        <f t="shared" si="4"/>
        <v>2.7757305045319529E-5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2.3494105032859247</v>
      </c>
      <c r="H58" s="10">
        <f t="shared" si="5"/>
        <v>-6.9041277838271142</v>
      </c>
      <c r="I58">
        <f t="shared" si="2"/>
        <v>-82.849533405925371</v>
      </c>
      <c r="K58">
        <f t="shared" si="3"/>
        <v>-6.9193104333870057</v>
      </c>
      <c r="M58">
        <f t="shared" si="6"/>
        <v>-6.9088322500105788</v>
      </c>
      <c r="N58" s="13">
        <f t="shared" si="4"/>
        <v>2.2132002071361411E-5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2.361298268243551</v>
      </c>
      <c r="H59" s="10">
        <f t="shared" si="5"/>
        <v>-6.942207501099932</v>
      </c>
      <c r="I59">
        <f t="shared" si="2"/>
        <v>-83.306490013199181</v>
      </c>
      <c r="K59">
        <f t="shared" si="3"/>
        <v>-6.9570390151064858</v>
      </c>
      <c r="M59">
        <f t="shared" si="6"/>
        <v>-6.9463643164031224</v>
      </c>
      <c r="N59" s="13">
        <f t="shared" si="4"/>
        <v>1.7279113464837415E-5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2.3731860332011769</v>
      </c>
      <c r="H60" s="10">
        <f t="shared" si="5"/>
        <v>-6.9758680097320163</v>
      </c>
      <c r="I60">
        <f t="shared" si="2"/>
        <v>-83.710416116784188</v>
      </c>
      <c r="K60">
        <f t="shared" si="3"/>
        <v>-6.9903493280305904</v>
      </c>
      <c r="M60">
        <f t="shared" si="6"/>
        <v>-6.9794962453410019</v>
      </c>
      <c r="N60" s="13">
        <f t="shared" si="4"/>
        <v>1.3164093634311248E-5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2.3850737981588028</v>
      </c>
      <c r="H61" s="10">
        <f t="shared" si="5"/>
        <v>-7.0052934379142346</v>
      </c>
      <c r="I61">
        <f t="shared" si="2"/>
        <v>-84.063521254970823</v>
      </c>
      <c r="K61">
        <f t="shared" si="3"/>
        <v>-7.0194286152681489</v>
      </c>
      <c r="M61">
        <f t="shared" si="6"/>
        <v>-7.0084144004039786</v>
      </c>
      <c r="N61" s="13">
        <f t="shared" si="4"/>
        <v>9.7404068623885489E-6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2.3969615631164287</v>
      </c>
      <c r="H62" s="10">
        <f t="shared" si="5"/>
        <v>-7.0306614823267237</v>
      </c>
      <c r="I62">
        <f t="shared" si="2"/>
        <v>-84.367937787920681</v>
      </c>
      <c r="K62">
        <f t="shared" si="3"/>
        <v>-7.0444572559038381</v>
      </c>
      <c r="M62">
        <f t="shared" si="6"/>
        <v>-7.0332983176984962</v>
      </c>
      <c r="N62" s="13">
        <f t="shared" si="4"/>
        <v>6.9529007778306485E-6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2.4088493280740546</v>
      </c>
      <c r="H63" s="10">
        <f t="shared" si="5"/>
        <v>-7.0521436157647877</v>
      </c>
      <c r="I63">
        <f t="shared" si="2"/>
        <v>-84.625723389177452</v>
      </c>
      <c r="K63">
        <f t="shared" si="3"/>
        <v>-7.0656090083906671</v>
      </c>
      <c r="M63">
        <f t="shared" si="6"/>
        <v>-7.0543209478390203</v>
      </c>
      <c r="N63" s="13">
        <f t="shared" si="4"/>
        <v>4.7407749614822621E-6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2.4207370930316805</v>
      </c>
      <c r="H64" s="10">
        <f t="shared" si="5"/>
        <v>-7.0699052884113431</v>
      </c>
      <c r="I64">
        <f t="shared" si="2"/>
        <v>-84.838863460936125</v>
      </c>
      <c r="K64">
        <f t="shared" si="3"/>
        <v>-7.0830512453176642</v>
      </c>
      <c r="M64">
        <f t="shared" si="6"/>
        <v>-7.0716488893557932</v>
      </c>
      <c r="N64" s="13">
        <f t="shared" si="4"/>
        <v>3.0401442534870366E-6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2.4326248579893064</v>
      </c>
      <c r="H65" s="10">
        <f t="shared" si="5"/>
        <v>-7.0841061229421438</v>
      </c>
      <c r="I65">
        <f t="shared" si="2"/>
        <v>-85.009273475305719</v>
      </c>
      <c r="K65">
        <f t="shared" si="3"/>
        <v>-7.0969451798621197</v>
      </c>
      <c r="M65">
        <f t="shared" si="6"/>
        <v>-7.0854426138367224</v>
      </c>
      <c r="N65" s="13">
        <f t="shared" si="4"/>
        <v>1.7862079112913617E-6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2.4445126229469323</v>
      </c>
      <c r="H66" s="10">
        <f t="shared" si="5"/>
        <v>-7.0949001036446893</v>
      </c>
      <c r="I66">
        <f t="shared" si="2"/>
        <v>-85.138801243736268</v>
      </c>
      <c r="K66">
        <f t="shared" si="3"/>
        <v>-7.1074460842245255</v>
      </c>
      <c r="M66">
        <f t="shared" si="6"/>
        <v>-7.0958566830997754</v>
      </c>
      <c r="N66" s="13">
        <f t="shared" si="4"/>
        <v>9.1504425389280633E-7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2.4564003879045582</v>
      </c>
      <c r="H67" s="10">
        <f t="shared" si="5"/>
        <v>-7.1024357597266699</v>
      </c>
      <c r="I67">
        <f t="shared" si="2"/>
        <v>-85.229229116720035</v>
      </c>
      <c r="K67">
        <f t="shared" si="3"/>
        <v>-7.1147035003333681</v>
      </c>
      <c r="M67">
        <f t="shared" si="6"/>
        <v>-7.1030399586814914</v>
      </c>
      <c r="N67" s="13">
        <f t="shared" si="4"/>
        <v>3.6505637700745993E-7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2.4682881528621841</v>
      </c>
      <c r="H68" s="10">
        <f t="shared" si="5"/>
        <v>-7.1068563429848002</v>
      </c>
      <c r="I68">
        <f t="shared" si="2"/>
        <v>-85.282276115817609</v>
      </c>
      <c r="K68">
        <f t="shared" si="3"/>
        <v>-7.118861443096467</v>
      </c>
      <c r="M68">
        <f t="shared" si="6"/>
        <v>-7.1071358039167496</v>
      </c>
      <c r="N68" s="13">
        <f t="shared" si="4"/>
        <v>7.8098412486035933E-4</v>
      </c>
      <c r="O68" s="13">
        <v>10000</v>
      </c>
    </row>
    <row r="69" spans="3:16" x14ac:dyDescent="0.4">
      <c r="C69" s="56" t="s">
        <v>47</v>
      </c>
      <c r="D69" s="57">
        <v>0</v>
      </c>
      <c r="E69" s="58">
        <f t="shared" si="0"/>
        <v>-1</v>
      </c>
      <c r="F69" s="59"/>
      <c r="G69" s="59">
        <f t="shared" si="1"/>
        <v>2.4801759178198095</v>
      </c>
      <c r="H69" s="60">
        <f t="shared" si="5"/>
        <v>-7.1082999999999998</v>
      </c>
      <c r="I69" s="59">
        <f t="shared" si="2"/>
        <v>-85.299599999999998</v>
      </c>
      <c r="J69" s="59"/>
      <c r="K69">
        <f t="shared" si="3"/>
        <v>-7.1200585964655545</v>
      </c>
      <c r="M69">
        <f t="shared" si="6"/>
        <v>-7.108282278874885</v>
      </c>
      <c r="N69" s="61">
        <f t="shared" si="4"/>
        <v>3.1403827533754936E-6</v>
      </c>
      <c r="O69" s="61">
        <v>10000</v>
      </c>
      <c r="P69" s="62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2.4920636827774358</v>
      </c>
      <c r="H70" s="10">
        <f t="shared" si="5"/>
        <v>-7.1068999390203214</v>
      </c>
      <c r="I70">
        <f t="shared" si="2"/>
        <v>-85.282799268243849</v>
      </c>
      <c r="K70">
        <f t="shared" si="3"/>
        <v>-7.1184285025709357</v>
      </c>
      <c r="M70">
        <f t="shared" si="6"/>
        <v>-7.1066123284076008</v>
      </c>
      <c r="N70" s="13">
        <f t="shared" si="4"/>
        <v>8.2719864549481387E-4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2.5039514477350613</v>
      </c>
      <c r="H71" s="10">
        <f t="shared" si="5"/>
        <v>-7.1027845916882431</v>
      </c>
      <c r="I71">
        <f t="shared" si="2"/>
        <v>-85.233415100258924</v>
      </c>
      <c r="K71">
        <f t="shared" si="3"/>
        <v>-7.1140997441738172</v>
      </c>
      <c r="M71">
        <f t="shared" si="6"/>
        <v>-7.1022539635547854</v>
      </c>
      <c r="N71" s="13">
        <f t="shared" si="4"/>
        <v>2.8156621601670856E-7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2.5158392126926876</v>
      </c>
      <c r="H72" s="10">
        <f t="shared" si="5"/>
        <v>-7.0960777697646771</v>
      </c>
      <c r="I72">
        <f t="shared" si="2"/>
        <v>-85.152933237176129</v>
      </c>
      <c r="K72">
        <f t="shared" si="3"/>
        <v>-7.1071961206748453</v>
      </c>
      <c r="M72">
        <f t="shared" si="6"/>
        <v>-7.0953304365454155</v>
      </c>
      <c r="N72" s="13">
        <f t="shared" si="4"/>
        <v>5.5850694061186188E-7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2.5277269776503131</v>
      </c>
      <c r="H73" s="10">
        <f t="shared" si="5"/>
        <v>-7.0868988169975902</v>
      </c>
      <c r="I73">
        <f t="shared" si="2"/>
        <v>-85.042785803971086</v>
      </c>
      <c r="K73">
        <f t="shared" si="3"/>
        <v>-7.0978368179087807</v>
      </c>
      <c r="M73">
        <f t="shared" si="6"/>
        <v>-7.0859604096220696</v>
      </c>
      <c r="N73" s="13">
        <f t="shared" si="4"/>
        <v>8.8060840243133562E-7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2.539614742607939</v>
      </c>
      <c r="H74" s="10">
        <f t="shared" si="5"/>
        <v>-7.0753627562789987</v>
      </c>
      <c r="I74">
        <f t="shared" si="2"/>
        <v>-84.904353075347984</v>
      </c>
      <c r="K74">
        <f t="shared" si="3"/>
        <v>-7.0861365719467964</v>
      </c>
      <c r="M74">
        <f t="shared" si="6"/>
        <v>-7.0742581179093209</v>
      </c>
      <c r="N74" s="13">
        <f t="shared" si="4"/>
        <v>1.2202259277643828E-6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2.5515025075655648</v>
      </c>
      <c r="H75" s="10">
        <f t="shared" si="5"/>
        <v>-7.0615804322299374</v>
      </c>
      <c r="I75">
        <f t="shared" si="2"/>
        <v>-84.738965186759245</v>
      </c>
      <c r="K75">
        <f t="shared" si="3"/>
        <v>-7.0722058271199266</v>
      </c>
      <c r="M75">
        <f t="shared" si="6"/>
        <v>-7.0603335265381943</v>
      </c>
      <c r="N75" s="13">
        <f t="shared" si="4"/>
        <v>1.5547738041011306E-6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2.5633902725231907</v>
      </c>
      <c r="H76" s="10">
        <f t="shared" si="5"/>
        <v>-7.0456586493491162</v>
      </c>
      <c r="I76">
        <f t="shared" si="2"/>
        <v>-84.547903792189402</v>
      </c>
      <c r="K76">
        <f t="shared" si="3"/>
        <v>-7.0561508884694497</v>
      </c>
      <c r="M76">
        <f t="shared" si="6"/>
        <v>-7.0442924822312847</v>
      </c>
      <c r="N76" s="13">
        <f t="shared" si="4"/>
        <v>1.8664125938441684E-6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2.5752780374808171</v>
      </c>
      <c r="H77" s="10">
        <f t="shared" si="5"/>
        <v>-7.0277003058569729</v>
      </c>
      <c r="I77">
        <f t="shared" si="2"/>
        <v>-84.332403670283668</v>
      </c>
      <c r="K77">
        <f t="shared" si="3"/>
        <v>-7.038074068822489</v>
      </c>
      <c r="M77">
        <f t="shared" si="6"/>
        <v>-7.0262368595456302</v>
      </c>
      <c r="N77" s="13">
        <f t="shared" si="4"/>
        <v>2.141675106182743E-6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2.5871658024384425</v>
      </c>
      <c r="H78" s="10">
        <f t="shared" si="5"/>
        <v>-7.0078045233632213</v>
      </c>
      <c r="I78">
        <f t="shared" si="2"/>
        <v>-84.093654280358663</v>
      </c>
      <c r="K78">
        <f t="shared" si="3"/>
        <v>-7.0180738306839974</v>
      </c>
      <c r="M78">
        <f t="shared" si="6"/>
        <v>-7.0062647019633344</v>
      </c>
      <c r="N78" s="13">
        <f t="shared" si="4"/>
        <v>2.3710499435498178E-6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2.5990535673960689</v>
      </c>
      <c r="H79" s="10">
        <f t="shared" si="5"/>
        <v>-6.9860667724821699</v>
      </c>
      <c r="I79">
        <f t="shared" si="2"/>
        <v>-83.832801269786046</v>
      </c>
      <c r="K79">
        <f t="shared" si="3"/>
        <v>-6.996244923129324</v>
      </c>
      <c r="M79">
        <f t="shared" si="6"/>
        <v>-6.9844703580130734</v>
      </c>
      <c r="N79" s="13">
        <f t="shared" si="4"/>
        <v>2.5485391571407552E-6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2.6109413323536943</v>
      </c>
      <c r="H80" s="10">
        <f t="shared" si="5"/>
        <v>-6.9625789945166776</v>
      </c>
      <c r="I80">
        <f t="shared" si="2"/>
        <v>-83.550947934200138</v>
      </c>
      <c r="K80">
        <f t="shared" si="3"/>
        <v>-6.9726785138749747</v>
      </c>
      <c r="M80">
        <f t="shared" si="6"/>
        <v>-6.9609446125989534</v>
      </c>
      <c r="N80" s="13">
        <f t="shared" si="4"/>
        <v>2.6712042529839907E-6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2.6228290973113206</v>
      </c>
      <c r="H81" s="10">
        <f t="shared" si="5"/>
        <v>-6.9374297193280521</v>
      </c>
      <c r="I81">
        <f t="shared" si="2"/>
        <v>-83.249156631936629</v>
      </c>
      <c r="K81">
        <f t="shared" si="3"/>
        <v>-6.9474623166986706</v>
      </c>
      <c r="M81">
        <f t="shared" si="6"/>
        <v>-6.9357748137068533</v>
      </c>
      <c r="N81" s="13">
        <f t="shared" si="4"/>
        <v>2.738712615075199E-6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2.6347168622689465</v>
      </c>
      <c r="H82" s="10">
        <f t="shared" si="5"/>
        <v>-6.9107041795058555</v>
      </c>
      <c r="I82">
        <f t="shared" si="2"/>
        <v>-82.928450154070262</v>
      </c>
      <c r="K82">
        <f t="shared" si="3"/>
        <v>-6.9206807143737716</v>
      </c>
      <c r="M82">
        <f t="shared" si="6"/>
        <v>-6.9090449946522616</v>
      </c>
      <c r="N82" s="13">
        <f t="shared" si="4"/>
        <v>2.7528943783952206E-6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ref="G83:G146" si="8">$E$11*(D83/$E$12+1)</f>
        <v>2.6466046272265724</v>
      </c>
      <c r="H83" s="10">
        <f t="shared" si="5"/>
        <v>-6.882484420948332</v>
      </c>
      <c r="I83">
        <f t="shared" si="2"/>
        <v>-82.589813051379991</v>
      </c>
      <c r="K83">
        <f t="shared" si="3"/>
        <v>-6.8924148772770391</v>
      </c>
      <c r="M83">
        <f t="shared" si="6"/>
        <v>-6.8808359920276132</v>
      </c>
      <c r="N83" s="13">
        <f t="shared" si="4"/>
        <v>2.7173179066621944E-6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si="8"/>
        <v>2.6584923921841983</v>
      </c>
      <c r="H84" s="10">
        <f t="shared" si="5"/>
        <v>-6.8528494099609674</v>
      </c>
      <c r="I84">
        <f t="shared" ref="I84:I147" si="9">H84*$E$6</f>
        <v>-82.234192919531608</v>
      </c>
      <c r="K84">
        <f t="shared" ref="K84:K147" si="10">($L$9/2)*$L$4*EXP(-$L$6*(G84/$L$10-1))+($L$9/2)*$L$4*EXP(-$L$6*(($H$4/$E$4)*G84/$L$10-1))+($L$9/2)*$L$4*EXP(-$L$6*(SQRT(4/3+$H$11^2/4)*G84/$L$10-1))-SQRT(($L$9/2)*$L$5^2*EXP(-2*$L$7*(G84/$L$10-1))+($L$9/2)*$L$5^2*EXP(-2*$L$7*(($H$4/$E$4)*G84/$L$10-1))+($L$9/2)*$L$5^2*EXP(-2*$L$7*(SQRT(4/3+$H$11^2/4)*G84/$L$10-1)))</f>
        <v>-6.8627428778230897</v>
      </c>
      <c r="M84">
        <f t="shared" ref="M84:M147" si="11">($L$9/2)*$O$6*EXP(-$O$4*(G84/$L$10-1))+($L$9/2)*$O$6*EXP(-$O$4*(($H$4/$E$4)*G84/$L$10-1))+($L$9/2)*$O$6*EXP(-$O$4*(SQRT(4/3+$H$11^2/4)*($H$4/$E$4)*G84/$L$10-1))-SQRT(($L$9/2)*$O$7^2*EXP(-2*$O$5*(G84/$L$10-1))+($L$9/2)*$O$7^2*EXP(-2*$O$5*(($H$4/$E$4)*G84/$L$10-1))+($L$9/2)*$O$7^2*EXP(-2*$O$5*(SQRT(4/3+$H$11^2/4)*($H$4/$E$4)*G84/$L$10-1)))</f>
        <v>-6.8512255595015654</v>
      </c>
      <c r="N84" s="13">
        <f t="shared" ref="N84:N147" si="12">(M84-H84)^2*O84</f>
        <v>2.6368903144999018E-6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2.6703801571418242</v>
      </c>
      <c r="H85" s="10">
        <f t="shared" ref="H85:H148" si="13">-(-$B$4)*(1+D85+$E$5*D85^3)*EXP(-D85)</f>
        <v>-6.8218751369776136</v>
      </c>
      <c r="I85">
        <f t="shared" si="9"/>
        <v>-81.862501643731363</v>
      </c>
      <c r="K85">
        <f t="shared" si="10"/>
        <v>-6.8317398008733203</v>
      </c>
      <c r="M85">
        <f t="shared" si="11"/>
        <v>-6.8202884776170585</v>
      </c>
      <c r="N85" s="13">
        <f t="shared" si="12"/>
        <v>2.517487926437219E-6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2.6822679220994501</v>
      </c>
      <c r="H86" s="10">
        <f t="shared" si="13"/>
        <v>-6.7896347170055789</v>
      </c>
      <c r="I86">
        <f t="shared" si="9"/>
        <v>-81.475616604066943</v>
      </c>
      <c r="K86">
        <f t="shared" si="10"/>
        <v>-6.7994778502618267</v>
      </c>
      <c r="M86">
        <f t="shared" si="11"/>
        <v>-6.7880966597297814</v>
      </c>
      <c r="N86" s="13">
        <f t="shared" si="12"/>
        <v>2.3656201836335577E-6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2.694155687057076</v>
      </c>
      <c r="H87" s="10">
        <f t="shared" si="13"/>
        <v>-6.7561984868931981</v>
      </c>
      <c r="I87">
        <f t="shared" si="9"/>
        <v>-81.074381842718381</v>
      </c>
      <c r="K87">
        <f t="shared" si="10"/>
        <v>-6.7660264515756294</v>
      </c>
      <c r="M87">
        <f t="shared" si="11"/>
        <v>-6.7547192542235717</v>
      </c>
      <c r="N87" s="13">
        <f t="shared" si="12"/>
        <v>2.1881292908902308E-6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2.7060434520147019</v>
      </c>
      <c r="H88" s="10">
        <f t="shared" si="13"/>
        <v>-6.7216340995155264</v>
      </c>
      <c r="I88">
        <f t="shared" si="9"/>
        <v>-80.659609194186316</v>
      </c>
      <c r="K88">
        <f t="shared" si="10"/>
        <v>-6.7314523513216837</v>
      </c>
      <c r="M88">
        <f t="shared" si="11"/>
        <v>-6.7202227431343076</v>
      </c>
      <c r="N88" s="13">
        <f t="shared" si="12"/>
        <v>1.9919268348070522E-6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2.7179312169723282</v>
      </c>
      <c r="H89" s="10">
        <f t="shared" si="13"/>
        <v>-6.6860066149710375</v>
      </c>
      <c r="I89">
        <f t="shared" si="9"/>
        <v>-80.232079379652447</v>
      </c>
      <c r="K89">
        <f t="shared" si="10"/>
        <v>-6.6958197126083334</v>
      </c>
      <c r="M89">
        <f t="shared" si="11"/>
        <v>-6.6846710373092595</v>
      </c>
      <c r="N89" s="13">
        <f t="shared" si="12"/>
        <v>1.7837676906405325E-6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2.7298189819299536</v>
      </c>
      <c r="H90" s="10">
        <f t="shared" si="13"/>
        <v>-6.6493785888795509</v>
      </c>
      <c r="I90">
        <f t="shared" si="9"/>
        <v>-79.792543066554614</v>
      </c>
      <c r="K90">
        <f t="shared" si="10"/>
        <v>-6.659190207464345</v>
      </c>
      <c r="M90">
        <f t="shared" si="11"/>
        <v>-6.6481255682241809</v>
      </c>
      <c r="N90" s="13">
        <f t="shared" si="12"/>
        <v>1.5700607627839385E-6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2.74170674688758</v>
      </c>
      <c r="H91" s="10">
        <f t="shared" si="13"/>
        <v>-6.611810157868967</v>
      </c>
      <c r="I91">
        <f t="shared" si="9"/>
        <v>-79.341721894427607</v>
      </c>
      <c r="K91">
        <f t="shared" si="10"/>
        <v>-6.6216231059141624</v>
      </c>
      <c r="M91">
        <f t="shared" si="11"/>
        <v>-6.6106453765761044</v>
      </c>
      <c r="N91" s="13">
        <f t="shared" si="12"/>
        <v>1.3567154602026027E-6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2.7535945118452054</v>
      </c>
      <c r="H92" s="10">
        <f t="shared" si="13"/>
        <v>-6.5733591223358596</v>
      </c>
      <c r="I92">
        <f t="shared" si="9"/>
        <v>-78.880309468030319</v>
      </c>
      <c r="K92">
        <f t="shared" si="10"/>
        <v>-6.5831753619239208</v>
      </c>
      <c r="M92">
        <f t="shared" si="11"/>
        <v>-6.5722871977656148</v>
      </c>
      <c r="N92" s="13">
        <f t="shared" si="12"/>
        <v>1.1490222842946132E-6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2.7654822768028318</v>
      </c>
      <c r="H93" s="10">
        <f t="shared" si="13"/>
        <v>-6.5340810265625384</v>
      </c>
      <c r="I93">
        <f t="shared" si="9"/>
        <v>-78.408972318750457</v>
      </c>
      <c r="K93">
        <f t="shared" si="10"/>
        <v>-6.5439016963284811</v>
      </c>
      <c r="M93">
        <f t="shared" si="11"/>
        <v>-6.5331055443781851</v>
      </c>
      <c r="N93" s="13">
        <f t="shared" si="12"/>
        <v>9.5156549199065119E-7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2.7773700417604572</v>
      </c>
      <c r="H94" s="10">
        <f t="shared" si="13"/>
        <v>-6.4940292362707481</v>
      </c>
      <c r="I94">
        <f t="shared" si="9"/>
        <v>-77.928350835248978</v>
      </c>
      <c r="K94">
        <f t="shared" si="10"/>
        <v>-6.5038546768459637</v>
      </c>
      <c r="M94">
        <f t="shared" si="11"/>
        <v>-6.4931527857704241</v>
      </c>
      <c r="N94" s="13">
        <f t="shared" si="12"/>
        <v>7.6816547951824783E-7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2.7892578067180831</v>
      </c>
      <c r="H95" s="10">
        <f t="shared" si="13"/>
        <v>-6.4532550136898701</v>
      </c>
      <c r="I95">
        <f t="shared" si="9"/>
        <v>-77.439060164278445</v>
      </c>
      <c r="K95">
        <f t="shared" si="10"/>
        <v>-6.4630847952823594</v>
      </c>
      <c r="M95">
        <f t="shared" si="11"/>
        <v>-6.4524792248630902</v>
      </c>
      <c r="N95" s="13">
        <f t="shared" si="12"/>
        <v>6.018483037564813E-7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2.8011455716757094</v>
      </c>
      <c r="H96" s="10">
        <f t="shared" si="13"/>
        <v>-6.4118075902152265</v>
      </c>
      <c r="I96">
        <f t="shared" si="9"/>
        <v>-76.941691082582722</v>
      </c>
      <c r="K96">
        <f t="shared" si="10"/>
        <v>-6.421640542025183</v>
      </c>
      <c r="M96">
        <f t="shared" si="11"/>
        <v>-6.4111331722392952</v>
      </c>
      <c r="N96" s="13">
        <f t="shared" si="12"/>
        <v>4.5483960625922158E-7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2.8130333366333349</v>
      </c>
      <c r="H97" s="10">
        <f t="shared" si="13"/>
        <v>-6.3697342367298884</v>
      </c>
      <c r="I97">
        <f t="shared" si="9"/>
        <v>-76.436810840758653</v>
      </c>
      <c r="K97">
        <f t="shared" si="10"/>
        <v>-6.3795684779215751</v>
      </c>
      <c r="M97">
        <f t="shared" si="11"/>
        <v>-6.3691610176426448</v>
      </c>
      <c r="N97" s="13">
        <f t="shared" si="12"/>
        <v>3.2858012198040301E-7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2.8249211015909612</v>
      </c>
      <c r="H98" s="10">
        <f t="shared" si="13"/>
        <v>-6.3270803316612065</v>
      </c>
      <c r="I98">
        <f t="shared" si="9"/>
        <v>-75.924963979934475</v>
      </c>
      <c r="K98">
        <f t="shared" si="10"/>
        <v>-6.3369133036328797</v>
      </c>
      <c r="M98">
        <f t="shared" si="11"/>
        <v>-6.3266072989667919</v>
      </c>
      <c r="N98" s="13">
        <f t="shared" si="12"/>
        <v>2.2375992998520898E-7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2.8368088665485867</v>
      </c>
      <c r="H99" s="10">
        <f t="shared" si="13"/>
        <v>-6.2838894268412711</v>
      </c>
      <c r="I99">
        <f t="shared" si="9"/>
        <v>-75.406673122095256</v>
      </c>
      <c r="K99">
        <f t="shared" si="10"/>
        <v>-6.2937179265544536</v>
      </c>
      <c r="M99">
        <f t="shared" si="11"/>
        <v>-6.2835147688245909</v>
      </c>
      <c r="N99" s="13">
        <f t="shared" si="12"/>
        <v>1.4036862946268816E-7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2.848696631506213</v>
      </c>
      <c r="H100" s="10">
        <f t="shared" si="13"/>
        <v>-6.2402033112384547</v>
      </c>
      <c r="I100">
        <f t="shared" si="9"/>
        <v>-74.882439734861464</v>
      </c>
      <c r="K100">
        <f t="shared" si="10"/>
        <v>-6.2500235253862408</v>
      </c>
      <c r="M100">
        <f t="shared" si="11"/>
        <v>-6.239924458781859</v>
      </c>
      <c r="N100" s="13">
        <f t="shared" si="12"/>
        <v>7.7758692549488705E-8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2.8605843964638384</v>
      </c>
      <c r="H101" s="10">
        <f t="shared" si="13"/>
        <v>-6.1960620726251774</v>
      </c>
      <c r="I101">
        <f t="shared" si="9"/>
        <v>-74.352744871502125</v>
      </c>
      <c r="K101">
        <f t="shared" si="10"/>
        <v>-6.2058696124367385</v>
      </c>
      <c r="M101">
        <f t="shared" si="11"/>
        <v>-6.1958757413378223</v>
      </c>
      <c r="N101" s="13">
        <f t="shared" si="12"/>
        <v>3.4719348647417689E-8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2.8724721614214648</v>
      </c>
      <c r="H102" s="10">
        <f t="shared" si="13"/>
        <v>-6.1515041572452338</v>
      </c>
      <c r="I102">
        <f t="shared" si="9"/>
        <v>-73.818049886942802</v>
      </c>
      <c r="K102">
        <f t="shared" si="10"/>
        <v>-6.1612940937398406</v>
      </c>
      <c r="M102">
        <f t="shared" si="11"/>
        <v>-6.1514063897312674</v>
      </c>
      <c r="N102" s="13">
        <f t="shared" si="12"/>
        <v>9.558486787169403E-9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2.8843599263790907</v>
      </c>
      <c r="H103" s="10">
        <f t="shared" si="13"/>
        <v>-6.1065664275420719</v>
      </c>
      <c r="I103">
        <f t="shared" si="9"/>
        <v>-73.27879713050487</v>
      </c>
      <c r="K103">
        <f t="shared" si="10"/>
        <v>-6.1163333270614739</v>
      </c>
      <c r="M103">
        <f t="shared" si="11"/>
        <v>-6.1065526356487947</v>
      </c>
      <c r="N103" s="13">
        <f t="shared" si="12"/>
        <v>1.9021632017009368E-10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2.8962476913367166</v>
      </c>
      <c r="H104" s="10">
        <f t="shared" si="13"/>
        <v>-6.0612842180076241</v>
      </c>
      <c r="I104">
        <f t="shared" si="9"/>
        <v>-72.735410616091485</v>
      </c>
      <c r="K104">
        <f t="shared" si="10"/>
        <v>-6.071022177869958</v>
      </c>
      <c r="M104">
        <f t="shared" si="11"/>
        <v>-6.0613492249086587</v>
      </c>
      <c r="N104" s="13">
        <f t="shared" si="12"/>
        <v>4.2258971821241476E-9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2.9081354562943424</v>
      </c>
      <c r="H105" s="10">
        <f t="shared" si="13"/>
        <v>-6.0156913892096116</v>
      </c>
      <c r="I105">
        <f t="shared" si="9"/>
        <v>-72.188296670515342</v>
      </c>
      <c r="K105">
        <f t="shared" si="10"/>
        <v>-6.0253940733415758</v>
      </c>
      <c r="M105">
        <f t="shared" si="11"/>
        <v>-6.0158294711912452</v>
      </c>
      <c r="N105" s="13">
        <f t="shared" si="12"/>
        <v>1.9066633651882658E-8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2.9200232212519683</v>
      </c>
      <c r="H106" s="10">
        <f t="shared" si="13"/>
        <v>-5.9698203800534344</v>
      </c>
      <c r="I106">
        <f t="shared" si="9"/>
        <v>-71.637844560641213</v>
      </c>
      <c r="K106">
        <f t="shared" si="10"/>
        <v>-5.9794810544702637</v>
      </c>
      <c r="M106">
        <f t="shared" si="11"/>
        <v>-5.9700253078846117</v>
      </c>
      <c r="N106" s="13">
        <f t="shared" si="12"/>
        <v>4.199541599103814E-8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2.9319109862095942</v>
      </c>
      <c r="H107" s="10">
        <f t="shared" si="13"/>
        <v>-5.9237022583331953</v>
      </c>
      <c r="I107">
        <f t="shared" si="9"/>
        <v>-71.084427099998351</v>
      </c>
      <c r="K107">
        <f t="shared" si="10"/>
        <v>-5.9333138263478107</v>
      </c>
      <c r="M107">
        <f t="shared" si="11"/>
        <v>-5.9239673381111135</v>
      </c>
      <c r="N107" s="13">
        <f t="shared" si="12"/>
        <v>7.0267288661178793E-8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2.9437987511672206</v>
      </c>
      <c r="H108" s="10">
        <f t="shared" si="13"/>
        <v>-5.8773667696247278</v>
      </c>
      <c r="I108">
        <f t="shared" si="9"/>
        <v>-70.52840123549673</v>
      </c>
      <c r="K108">
        <f t="shared" si="10"/>
        <v>-5.8869218066787212</v>
      </c>
      <c r="M108">
        <f t="shared" si="11"/>
        <v>-5.8776848829988513</v>
      </c>
      <c r="N108" s="13">
        <f t="shared" si="12"/>
        <v>1.0119611879621446E-7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2.955686516124846</v>
      </c>
      <c r="H109" s="10">
        <f t="shared" si="13"/>
        <v>-5.8308423845720085</v>
      </c>
      <c r="I109">
        <f t="shared" si="9"/>
        <v>-69.970108614864102</v>
      </c>
      <c r="K109">
        <f t="shared" si="10"/>
        <v>-5.8403331725915617</v>
      </c>
      <c r="M109">
        <f t="shared" si="11"/>
        <v>-5.8312060282593494</v>
      </c>
      <c r="N109" s="13">
        <f t="shared" si="12"/>
        <v>1.322367313428684E-7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2.9675742810824723</v>
      </c>
      <c r="H110" s="10">
        <f t="shared" si="13"/>
        <v>-5.7841563446167408</v>
      </c>
      <c r="I110">
        <f t="shared" si="9"/>
        <v>-69.409876135400893</v>
      </c>
      <c r="K110">
        <f t="shared" si="10"/>
        <v>-5.7935749058063974</v>
      </c>
      <c r="M110">
        <f t="shared" si="11"/>
        <v>-5.784557669130737</v>
      </c>
      <c r="N110" s="13">
        <f t="shared" si="12"/>
        <v>1.6106136553429829E-7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2.9794620460400978</v>
      </c>
      <c r="H111" s="10">
        <f t="shared" si="13"/>
        <v>-5.7373347062194906</v>
      </c>
      <c r="I111">
        <f t="shared" si="9"/>
        <v>-68.84801647463388</v>
      </c>
      <c r="K111">
        <f t="shared" si="10"/>
        <v>-5.7466728362159287</v>
      </c>
      <c r="M111">
        <f t="shared" si="11"/>
        <v>-5.7377655537436398</v>
      </c>
      <c r="N111" s="13">
        <f t="shared" si="12"/>
        <v>1.8562958906552649E-7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2.9913498109977241</v>
      </c>
      <c r="H112" s="10">
        <f t="shared" si="13"/>
        <v>-5.6904023836192659</v>
      </c>
      <c r="I112">
        <f t="shared" si="9"/>
        <v>-68.284828603431194</v>
      </c>
      <c r="K112">
        <f t="shared" si="10"/>
        <v>-5.6996516839357447</v>
      </c>
      <c r="M112">
        <f t="shared" si="11"/>
        <v>-5.6908543249648869</v>
      </c>
      <c r="N112" s="13">
        <f t="shared" si="12"/>
        <v>2.042509798817089E-4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3.00323757595535</v>
      </c>
      <c r="H113" s="10">
        <f t="shared" si="13"/>
        <v>-5.6433831901770928</v>
      </c>
      <c r="I113">
        <f t="shared" si="9"/>
        <v>-67.72059828212511</v>
      </c>
      <c r="K113">
        <f t="shared" si="10"/>
        <v>-5.6525350998773138</v>
      </c>
      <c r="M113">
        <f t="shared" si="11"/>
        <v>-5.6438475607722989</v>
      </c>
      <c r="N113" s="13">
        <f t="shared" si="12"/>
        <v>2.1564004969206604E-4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3.0151253409129759</v>
      </c>
      <c r="H114" s="10">
        <f t="shared" si="13"/>
        <v>-5.5962998783477351</v>
      </c>
      <c r="I114">
        <f t="shared" si="9"/>
        <v>-67.155598540172818</v>
      </c>
      <c r="K114">
        <f t="shared" si="10"/>
        <v>-5.6053457048953206</v>
      </c>
      <c r="M114">
        <f t="shared" si="11"/>
        <v>-5.5967678132118479</v>
      </c>
      <c r="N114" s="13">
        <f t="shared" si="12"/>
        <v>2.189630370522501E-4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8"/>
        <v>3.0270131058706018</v>
      </c>
      <c r="H115" s="10">
        <f t="shared" si="13"/>
        <v>-5.5491741783224402</v>
      </c>
      <c r="I115">
        <f t="shared" si="9"/>
        <v>-66.590090139869289</v>
      </c>
      <c r="K115">
        <f t="shared" si="10"/>
        <v>-5.5581051275591946</v>
      </c>
      <c r="M115">
        <f t="shared" si="11"/>
        <v>-5.5496366459867286</v>
      </c>
      <c r="N115" s="13">
        <f t="shared" si="12"/>
        <v>2.1387634051233909E-7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3.0389008708282277</v>
      </c>
      <c r="H116" s="10">
        <f t="shared" si="13"/>
        <v>-5.5020268353842905</v>
      </c>
      <c r="I116">
        <f t="shared" si="9"/>
        <v>-66.024322024611479</v>
      </c>
      <c r="K116">
        <f t="shared" si="10"/>
        <v>-5.5108340405969312</v>
      </c>
      <c r="M116">
        <f t="shared" si="11"/>
        <v>-5.5024746707261309</v>
      </c>
      <c r="N116" s="13">
        <f t="shared" si="12"/>
        <v>2.0055649340135484E-7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3.0507886357858536</v>
      </c>
      <c r="H117" s="10">
        <f t="shared" si="13"/>
        <v>-5.4548776460164881</v>
      </c>
      <c r="I117">
        <f t="shared" si="9"/>
        <v>-65.458531752197857</v>
      </c>
      <c r="K117">
        <f t="shared" si="10"/>
        <v>-5.4635521960575399</v>
      </c>
      <c r="M117">
        <f t="shared" si="11"/>
        <v>-5.4553015819797883</v>
      </c>
      <c r="N117" s="13">
        <f t="shared" si="12"/>
        <v>1.7972170097931879E-7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3.062676400743479</v>
      </c>
      <c r="H118" s="10">
        <f t="shared" si="13"/>
        <v>-5.4077454928027544</v>
      </c>
      <c r="I118">
        <f t="shared" si="9"/>
        <v>-64.892945913633056</v>
      </c>
      <c r="K118">
        <f t="shared" si="10"/>
        <v>-5.4162784592369375</v>
      </c>
      <c r="M118">
        <f t="shared" si="11"/>
        <v>-5.4081361909827947</v>
      </c>
      <c r="N118" s="13">
        <f t="shared" si="12"/>
        <v>1.5264506788683286E-7</v>
      </c>
      <c r="O118" s="13">
        <v>1</v>
      </c>
    </row>
    <row r="119" spans="3:16" x14ac:dyDescent="0.4">
      <c r="C119" t="s">
        <v>269</v>
      </c>
      <c r="D119" s="6">
        <v>1</v>
      </c>
      <c r="E119" s="7">
        <f t="shared" si="7"/>
        <v>-0.75413929887002173</v>
      </c>
      <c r="G119">
        <f t="shared" si="8"/>
        <v>3.0745641657011054</v>
      </c>
      <c r="H119" s="10">
        <f t="shared" si="13"/>
        <v>-5.3606483781577747</v>
      </c>
      <c r="I119">
        <f t="shared" si="9"/>
        <v>-64.32778053789329</v>
      </c>
      <c r="K119">
        <f t="shared" si="10"/>
        <v>-5.3690308414103853</v>
      </c>
      <c r="M119">
        <f t="shared" si="11"/>
        <v>-5.3609964582335836</v>
      </c>
      <c r="N119" s="13">
        <f t="shared" si="12"/>
        <v>1.211597391751209E-7</v>
      </c>
      <c r="O119" s="13">
        <v>1</v>
      </c>
      <c r="P119" t="s">
        <v>270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3.0864519306587308</v>
      </c>
      <c r="H120" s="10">
        <f t="shared" si="13"/>
        <v>-5.3136034569245449</v>
      </c>
      <c r="I120">
        <f t="shared" si="9"/>
        <v>-63.763241483094539</v>
      </c>
      <c r="K120">
        <f t="shared" si="10"/>
        <v>-5.3218265314132225</v>
      </c>
      <c r="M120">
        <f t="shared" si="11"/>
        <v>-5.3138995249265104</v>
      </c>
      <c r="N120" s="13">
        <f t="shared" si="12"/>
        <v>8.7656261787823182E-8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3.0983396956163571</v>
      </c>
      <c r="H121" s="10">
        <f t="shared" si="13"/>
        <v>-5.2666270678743619</v>
      </c>
      <c r="I121">
        <f t="shared" si="9"/>
        <v>-63.199524814492342</v>
      </c>
      <c r="K121">
        <f t="shared" si="10"/>
        <v>-5.2746819261099791</v>
      </c>
      <c r="M121">
        <f t="shared" si="11"/>
        <v>-5.2668617432788949</v>
      </c>
      <c r="N121" s="13">
        <f t="shared" si="12"/>
        <v>5.5072545492743957E-8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3.1102274605739835</v>
      </c>
      <c r="H122" s="10">
        <f t="shared" si="13"/>
        <v>-5.2197347641440919</v>
      </c>
      <c r="I122">
        <f t="shared" si="9"/>
        <v>-62.636817169729099</v>
      </c>
      <c r="K122">
        <f t="shared" si="10"/>
        <v>-5.2276126597907648</v>
      </c>
      <c r="M122">
        <f t="shared" si="11"/>
        <v>-5.2198987057912065</v>
      </c>
      <c r="N122" s="13">
        <f t="shared" si="12"/>
        <v>2.6876863658661292E-8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3.1221152255316089</v>
      </c>
      <c r="H123" s="10">
        <f t="shared" si="13"/>
        <v>-5.1729413426443758</v>
      </c>
      <c r="I123">
        <f t="shared" si="9"/>
        <v>-62.075296111732513</v>
      </c>
      <c r="K123">
        <f t="shared" si="10"/>
        <v>-5.1806336325322802</v>
      </c>
      <c r="M123">
        <f t="shared" si="11"/>
        <v>-5.1730252734774522</v>
      </c>
      <c r="N123" s="13">
        <f t="shared" si="12"/>
        <v>7.0443847409070801E-9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3.1340029904892348</v>
      </c>
      <c r="H124" s="10">
        <f t="shared" si="13"/>
        <v>-5.1262608724713399</v>
      </c>
      <c r="I124">
        <f t="shared" si="9"/>
        <v>-61.515130469656079</v>
      </c>
      <c r="K124">
        <f t="shared" si="10"/>
        <v>-5.1337590375595559</v>
      </c>
      <c r="M124">
        <f t="shared" si="11"/>
        <v>-5.1262556031017219</v>
      </c>
      <c r="N124" s="13">
        <f t="shared" si="12"/>
        <v>2.776625617086228E-11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3.1458907554468607</v>
      </c>
      <c r="H125" s="10">
        <f t="shared" si="13"/>
        <v>-5.0797067223534658</v>
      </c>
      <c r="I125">
        <f t="shared" si="9"/>
        <v>-60.956480668241589</v>
      </c>
      <c r="K125">
        <f t="shared" si="10"/>
        <v>-5.0870023876433343</v>
      </c>
      <c r="M125">
        <f t="shared" si="11"/>
        <v>-5.0796031734555323</v>
      </c>
      <c r="N125" s="13">
        <f t="shared" si="12"/>
        <v>1.0722374263245338E-8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3.1577785204044866</v>
      </c>
      <c r="H126" s="10">
        <f t="shared" si="13"/>
        <v>-5.033291587164304</v>
      </c>
      <c r="I126">
        <f t="shared" si="9"/>
        <v>-60.399499045971652</v>
      </c>
      <c r="K126">
        <f t="shared" si="10"/>
        <v>-5.0403765405666139</v>
      </c>
      <c r="M126">
        <f t="shared" si="11"/>
        <v>-5.0330808107093237</v>
      </c>
      <c r="N126" s="13">
        <f t="shared" si="12"/>
        <v>4.4426713974085536E-8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3.1696662853621129</v>
      </c>
      <c r="H127" s="10">
        <f t="shared" si="13"/>
        <v>-4.9870275135307436</v>
      </c>
      <c r="I127">
        <f t="shared" si="9"/>
        <v>-59.844330162368919</v>
      </c>
      <c r="K127">
        <f t="shared" si="10"/>
        <v>-4.9938937236928842</v>
      </c>
      <c r="M127">
        <f t="shared" si="11"/>
        <v>-4.9867007128704213</v>
      </c>
      <c r="N127" s="13">
        <f t="shared" si="12"/>
        <v>1.0679867158709967E-7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3.1815540503197384</v>
      </c>
      <c r="H128" s="10">
        <f t="shared" si="13"/>
        <v>-4.9409259245657209</v>
      </c>
      <c r="I128">
        <f t="shared" si="9"/>
        <v>-59.291111094788647</v>
      </c>
      <c r="K128">
        <f t="shared" si="10"/>
        <v>-4.9475655576673097</v>
      </c>
      <c r="M128">
        <f t="shared" si="11"/>
        <v>-4.9404744733785559</v>
      </c>
      <c r="N128" s="13">
        <f t="shared" si="12"/>
        <v>2.0380817439263534E-7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3.1934418152773647</v>
      </c>
      <c r="H129" s="10">
        <f t="shared" si="13"/>
        <v>-4.8949976437533369</v>
      </c>
      <c r="I129">
        <f t="shared" si="9"/>
        <v>-58.739971725040043</v>
      </c>
      <c r="K129">
        <f t="shared" si="10"/>
        <v>-4.9014030792810619</v>
      </c>
      <c r="M129">
        <f t="shared" si="11"/>
        <v>-4.894413103868918</v>
      </c>
      <c r="N129" s="13">
        <f t="shared" si="12"/>
        <v>3.4168687647642182E-7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3.2053295802349901</v>
      </c>
      <c r="H130" s="10">
        <f t="shared" si="13"/>
        <v>-4.8492529180134953</v>
      </c>
      <c r="I130">
        <f t="shared" si="9"/>
        <v>-58.191035016161948</v>
      </c>
      <c r="K130">
        <f t="shared" si="10"/>
        <v>-4.8554167635280185</v>
      </c>
      <c r="M130">
        <f t="shared" si="11"/>
        <v>-4.8485270561318377</v>
      </c>
      <c r="N130" s="13">
        <f t="shared" si="12"/>
        <v>5.2687547124363595E-7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3.2172173451926165</v>
      </c>
      <c r="H131" s="10">
        <f t="shared" si="13"/>
        <v>-4.803701439972401</v>
      </c>
      <c r="I131">
        <f t="shared" si="9"/>
        <v>-57.644417279668815</v>
      </c>
      <c r="K131">
        <f t="shared" si="10"/>
        <v>-4.8096165448818713</v>
      </c>
      <c r="M131">
        <f t="shared" si="11"/>
        <v>-4.8028262432969235</v>
      </c>
      <c r="N131" s="13">
        <f t="shared" si="12"/>
        <v>7.6596922076672628E-7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3.2291051101502424</v>
      </c>
      <c r="H132" s="10">
        <f t="shared" si="13"/>
        <v>-4.7583523694643786</v>
      </c>
      <c r="I132">
        <f t="shared" si="9"/>
        <v>-57.100228433572539</v>
      </c>
      <c r="K132">
        <f t="shared" si="10"/>
        <v>-4.7640118378208776</v>
      </c>
      <c r="M132">
        <f t="shared" si="11"/>
        <v>-4.7573200602687695</v>
      </c>
      <c r="N132" s="13">
        <f t="shared" si="12"/>
        <v>1.0656622753389791E-6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3.2409928751078683</v>
      </c>
      <c r="H133" s="10">
        <f t="shared" si="13"/>
        <v>-4.713214354289792</v>
      </c>
      <c r="I133">
        <f t="shared" si="9"/>
        <v>-56.5585722514775</v>
      </c>
      <c r="K133">
        <f t="shared" si="10"/>
        <v>-4.7186115566263949</v>
      </c>
      <c r="M133">
        <f t="shared" si="11"/>
        <v>-4.7120174034401785</v>
      </c>
      <c r="N133" s="13">
        <f t="shared" si="12"/>
        <v>1.432691336390396E-6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3.2528806400654942</v>
      </c>
      <c r="H134" s="10">
        <f t="shared" si="13"/>
        <v>-4.6682955502530037</v>
      </c>
      <c r="I134">
        <f t="shared" si="9"/>
        <v>-56.019546603036048</v>
      </c>
      <c r="K134">
        <f t="shared" si="10"/>
        <v>-4.6734241344805083</v>
      </c>
      <c r="M134">
        <f t="shared" si="11"/>
        <v>-4.6669266897080934</v>
      </c>
      <c r="N134" s="13">
        <f t="shared" si="12"/>
        <v>1.8737791914120012E-6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3.26476840502312</v>
      </c>
      <c r="H135" s="10">
        <f t="shared" si="13"/>
        <v>-4.6236036405036405</v>
      </c>
      <c r="I135">
        <f t="shared" si="9"/>
        <v>-55.483243686043686</v>
      </c>
      <c r="K135">
        <f t="shared" si="10"/>
        <v>-4.6284575418871672</v>
      </c>
      <c r="M135">
        <f t="shared" si="11"/>
        <v>-4.6220558748164846</v>
      </c>
      <c r="N135" s="13">
        <f t="shared" si="12"/>
        <v>2.3955786223370714E-6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3.2766561699807459</v>
      </c>
      <c r="H136" s="10">
        <f t="shared" si="13"/>
        <v>-4.5791458542036922</v>
      </c>
      <c r="I136">
        <f t="shared" si="9"/>
        <v>-54.94975025044431</v>
      </c>
      <c r="K136">
        <f t="shared" si="10"/>
        <v>-4.5837193044403453</v>
      </c>
      <c r="M136">
        <f t="shared" si="11"/>
        <v>-4.5774124710495876</v>
      </c>
      <c r="N136" s="13">
        <f t="shared" si="12"/>
        <v>3.0046171589337871E-6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3.2885439349383723</v>
      </c>
      <c r="H137" s="10">
        <f t="shared" si="13"/>
        <v>-4.5349289845422911</v>
      </c>
      <c r="I137">
        <f t="shared" si="9"/>
        <v>-54.419147814507497</v>
      </c>
      <c r="K137">
        <f t="shared" si="10"/>
        <v>-4.5392165199619994</v>
      </c>
      <c r="M137">
        <f t="shared" si="11"/>
        <v>-4.5330035642981228</v>
      </c>
      <c r="N137" s="13">
        <f t="shared" si="12"/>
        <v>3.7072431166531458E-6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3.3004316998959977</v>
      </c>
      <c r="H138" s="10">
        <f t="shared" si="13"/>
        <v>-4.4909594061193463</v>
      </c>
      <c r="I138">
        <f t="shared" si="9"/>
        <v>-53.891512873432156</v>
      </c>
      <c r="K138">
        <f t="shared" si="10"/>
        <v>-4.494955875031728</v>
      </c>
      <c r="M138">
        <f t="shared" si="11"/>
        <v>-4.4888358305202631</v>
      </c>
      <c r="N138" s="13">
        <f t="shared" si="12"/>
        <v>4.5095733250214042E-6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3.3123194648536232</v>
      </c>
      <c r="H139" s="10">
        <f t="shared" si="13"/>
        <v>-4.4472430917185761</v>
      </c>
      <c r="I139">
        <f t="shared" si="9"/>
        <v>-53.366917100622913</v>
      </c>
      <c r="K139">
        <f t="shared" si="10"/>
        <v>-4.4509436609292932</v>
      </c>
      <c r="M139">
        <f t="shared" si="11"/>
        <v>-4.4449155516184291</v>
      </c>
      <c r="N139" s="13">
        <f t="shared" si="12"/>
        <v>5.4174429177923931E-6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3.3242072298112495</v>
      </c>
      <c r="H140" s="10">
        <f t="shared" si="13"/>
        <v>-4.4037856284897989</v>
      </c>
      <c r="I140">
        <f t="shared" si="9"/>
        <v>-52.845427541877584</v>
      </c>
      <c r="K140">
        <f t="shared" si="10"/>
        <v>-4.4071857890105024</v>
      </c>
      <c r="M140">
        <f t="shared" si="11"/>
        <v>-4.4012486307522245</v>
      </c>
      <c r="N140" s="13">
        <f t="shared" si="12"/>
        <v>6.4363575204577832E-6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3.3360949947688758</v>
      </c>
      <c r="H141" s="10">
        <f t="shared" si="13"/>
        <v>-4.3605922335598049</v>
      </c>
      <c r="I141">
        <f t="shared" si="9"/>
        <v>-52.327106802717658</v>
      </c>
      <c r="K141">
        <f t="shared" si="10"/>
        <v>-4.3636878055361068</v>
      </c>
      <c r="M141">
        <f t="shared" si="11"/>
        <v>-4.3578406071071134</v>
      </c>
      <c r="N141" s="13">
        <f t="shared" si="12"/>
        <v>7.5714481351513155E-6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3.3479827597265013</v>
      </c>
      <c r="H142" s="10">
        <f t="shared" si="13"/>
        <v>-4.3176677690904786</v>
      </c>
      <c r="I142">
        <f t="shared" si="9"/>
        <v>-51.812013229085743</v>
      </c>
      <c r="K142">
        <f t="shared" si="10"/>
        <v>-4.3204549059727686</v>
      </c>
      <c r="M142">
        <f t="shared" si="11"/>
        <v>-4.3146966701377663</v>
      </c>
      <c r="N142" s="13">
        <f t="shared" si="12"/>
        <v>8.8274289868081451E-6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3.3598705246841276</v>
      </c>
      <c r="H143" s="10">
        <f t="shared" si="13"/>
        <v>-4.2750167568022857</v>
      </c>
      <c r="I143">
        <f t="shared" si="9"/>
        <v>-51.300201081627428</v>
      </c>
      <c r="K143">
        <f t="shared" si="10"/>
        <v>-4.2774919487844905</v>
      </c>
      <c r="M143">
        <f t="shared" si="11"/>
        <v>-4.271821673304335</v>
      </c>
      <c r="N143" s="13">
        <f t="shared" si="12"/>
        <v>1.0208558558876322E-5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3.3717582896417531</v>
      </c>
      <c r="H144" s="10">
        <f t="shared" si="13"/>
        <v>-4.2326433919806838</v>
      </c>
      <c r="I144">
        <f t="shared" si="9"/>
        <v>-50.791720703768206</v>
      </c>
      <c r="K144">
        <f t="shared" si="10"/>
        <v>-4.2348034687322373</v>
      </c>
      <c r="M144">
        <f t="shared" si="11"/>
        <v>-4.2292201473193352</v>
      </c>
      <c r="N144" s="13">
        <f t="shared" si="12"/>
        <v>1.1718604011452306E-5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3.3836460545993789</v>
      </c>
      <c r="H145" s="10">
        <f t="shared" si="13"/>
        <v>-4.1905515569824567</v>
      </c>
      <c r="I145">
        <f t="shared" si="9"/>
        <v>-50.286618683789484</v>
      </c>
      <c r="K145">
        <f t="shared" si="10"/>
        <v>-4.1923936896988323</v>
      </c>
      <c r="M145">
        <f t="shared" si="11"/>
        <v>-4.1868963129220695</v>
      </c>
      <c r="N145" s="13">
        <f t="shared" si="12"/>
        <v>1.3360809140995883E-5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3.3955338195570053</v>
      </c>
      <c r="H146" s="10">
        <f t="shared" si="13"/>
        <v>-4.1487448342584701</v>
      </c>
      <c r="I146">
        <f t="shared" si="9"/>
        <v>-49.784938011101644</v>
      </c>
      <c r="K146">
        <f t="shared" si="10"/>
        <v>-4.1502665370556997</v>
      </c>
      <c r="M146">
        <f t="shared" si="11"/>
        <v>-4.1448540931971207</v>
      </c>
      <c r="N146" s="13">
        <f t="shared" si="12"/>
        <v>1.5137866006469831E-5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ref="G147:G210" si="15">$E$11*(D147/$E$12+1)</f>
        <v>3.4074215845146307</v>
      </c>
      <c r="H147" s="10">
        <f t="shared" si="13"/>
        <v>-4.107226518908802</v>
      </c>
      <c r="I147">
        <f t="shared" si="9"/>
        <v>-49.28671822690562</v>
      </c>
      <c r="K147">
        <f t="shared" si="10"/>
        <v>-4.1084256495873772</v>
      </c>
      <c r="M147">
        <f t="shared" si="11"/>
        <v>-4.1030971254527007</v>
      </c>
      <c r="N147" s="13">
        <f t="shared" si="12"/>
        <v>1.7051890315292278E-5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si="15"/>
        <v>3.4193093494722571</v>
      </c>
      <c r="H148" s="10">
        <f t="shared" si="13"/>
        <v>-4.0659996307857407</v>
      </c>
      <c r="I148">
        <f t="shared" ref="I148:I211" si="16">H148*$E$6</f>
        <v>-48.791995569428892</v>
      </c>
      <c r="K148">
        <f t="shared" ref="K148:K211" si="17">($L$9/2)*$L$4*EXP(-$L$6*(G148/$L$10-1))+($L$9/2)*$L$4*EXP(-$L$6*(($H$4/$E$4)*G148/$L$10-1))+($L$9/2)*$L$4*EXP(-$L$6*(SQRT(4/3+$H$11^2/4)*G148/$L$10-1))-SQRT(($L$9/2)*$L$5^2*EXP(-2*$L$7*(G148/$L$10-1))+($L$9/2)*$L$5^2*EXP(-2*$L$7*(($H$4/$E$4)*G148/$L$10-1))+($L$9/2)*$L$5^2*EXP(-2*$L$7*(SQRT(4/3+$H$11^2/4)*G148/$L$10-1)))</f>
        <v>-4.066874390989164</v>
      </c>
      <c r="M148">
        <f t="shared" ref="M148:M211" si="18">($L$9/2)*$O$6*EXP(-$O$4*(G148/$L$10-1))+($L$9/2)*$O$6*EXP(-$O$4*(($H$4/$E$4)*G148/$L$10-1))+($L$9/2)*$O$6*EXP(-$O$4*(SQRT(4/3+$H$11^2/4)*($H$4/$E$4)*G148/$L$10-1))-SQRT(($L$9/2)*$O$7^2*EXP(-2*$O$5*(G148/$L$10-1))+($L$9/2)*$O$7^2*EXP(-2*$O$5*(($H$4/$E$4)*G148/$L$10-1))+($L$9/2)*$O$7^2*EXP(-2*$O$5*(SQRT(4/3+$H$11^2/4)*($H$4/$E$4)*G148/$L$10-1)))</f>
        <v>-4.0616287726741787</v>
      </c>
      <c r="N148" s="13">
        <f t="shared" ref="N148:N211" si="19">(M148-H148)^2*O148</f>
        <v>1.9104400631407463E-5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3.4311971144298825</v>
      </c>
      <c r="H149" s="10">
        <f t="shared" ref="H149:H212" si="20">-(-$B$4)*(1+D149+$E$5*D149^3)*EXP(-D149)</f>
        <v>-4.0250669261596199</v>
      </c>
      <c r="I149">
        <f t="shared" si="16"/>
        <v>-48.300803113915435</v>
      </c>
      <c r="K149">
        <f t="shared" si="17"/>
        <v>-4.025615860952839</v>
      </c>
      <c r="M149">
        <f t="shared" si="18"/>
        <v>-4.0204521345676065</v>
      </c>
      <c r="N149" s="13">
        <f t="shared" si="19"/>
        <v>2.1296301437717476E-5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3.4430848793875088</v>
      </c>
      <c r="H150" s="10">
        <f t="shared" si="20"/>
        <v>-3.9844309089620422</v>
      </c>
      <c r="I150">
        <f t="shared" si="16"/>
        <v>-47.813170907544503</v>
      </c>
      <c r="K150">
        <f t="shared" si="17"/>
        <v>-3.9846529058546922</v>
      </c>
      <c r="M150">
        <f t="shared" si="18"/>
        <v>-3.9795700582074245</v>
      </c>
      <c r="N150" s="13">
        <f t="shared" si="19"/>
        <v>2.3627870058667747E-5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3.4549726443451343</v>
      </c>
      <c r="H151" s="10">
        <f t="shared" si="20"/>
        <v>-3.9440938416205382</v>
      </c>
      <c r="I151">
        <f t="shared" si="16"/>
        <v>-47.329126099446455</v>
      </c>
      <c r="K151">
        <f t="shared" si="17"/>
        <v>-3.9439881290598149</v>
      </c>
      <c r="M151">
        <f t="shared" si="18"/>
        <v>-3.9389851483022094</v>
      </c>
      <c r="N151" s="13">
        <f t="shared" si="19"/>
        <v>2.6098747420737948E-5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3.4668604093027606</v>
      </c>
      <c r="H152" s="10">
        <f t="shared" si="20"/>
        <v>-3.9040577554983087</v>
      </c>
      <c r="I152">
        <f t="shared" si="16"/>
        <v>-46.848693065979703</v>
      </c>
      <c r="K152">
        <f t="shared" si="17"/>
        <v>-3.9036239008559224</v>
      </c>
      <c r="M152">
        <f t="shared" si="18"/>
        <v>-3.8986997770916676</v>
      </c>
      <c r="N152" s="13">
        <f t="shared" si="19"/>
        <v>2.8707932606032247E-5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3.4787481742603861</v>
      </c>
      <c r="H153" s="10">
        <f t="shared" si="20"/>
        <v>-3.8643244609522389</v>
      </c>
      <c r="I153">
        <f t="shared" si="16"/>
        <v>-46.371893531426863</v>
      </c>
      <c r="K153">
        <f t="shared" si="17"/>
        <v>-3.8635623680296884</v>
      </c>
      <c r="M153">
        <f t="shared" si="18"/>
        <v>-3.8587160938877845</v>
      </c>
      <c r="N153" s="13">
        <f t="shared" si="19"/>
        <v>3.1453781129657368E-5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3.4906359392180124</v>
      </c>
      <c r="H154" s="10">
        <f t="shared" si="20"/>
        <v>-3.8248955570220025</v>
      </c>
      <c r="I154">
        <f t="shared" si="16"/>
        <v>-45.898746684264026</v>
      </c>
      <c r="K154">
        <f t="shared" si="17"/>
        <v>-3.8238054630979743</v>
      </c>
      <c r="M154">
        <f t="shared" si="18"/>
        <v>-3.8190360342724361</v>
      </c>
      <c r="N154" s="13">
        <f t="shared" si="19"/>
        <v>3.433400685268571E-5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3.5025237041756383</v>
      </c>
      <c r="H155" s="10">
        <f t="shared" si="20"/>
        <v>-3.7857724407625901</v>
      </c>
      <c r="I155">
        <f t="shared" si="16"/>
        <v>-45.42926928915108</v>
      </c>
      <c r="K155">
        <f t="shared" si="17"/>
        <v>-3.7843549132060357</v>
      </c>
      <c r="M155">
        <f t="shared" si="18"/>
        <v>-3.7796613289634906</v>
      </c>
      <c r="N155" s="13">
        <f t="shared" si="19"/>
        <v>3.7345687421093263E-5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3.5144114691332642</v>
      </c>
      <c r="H156" s="10">
        <f t="shared" si="20"/>
        <v>-3.7469563162323274</v>
      </c>
      <c r="I156">
        <f t="shared" si="16"/>
        <v>-44.963475794787925</v>
      </c>
      <c r="K156">
        <f t="shared" si="17"/>
        <v>-3.7452122487042652</v>
      </c>
      <c r="M156">
        <f t="shared" si="18"/>
        <v>-3.7405935123609009</v>
      </c>
      <c r="N156" s="13">
        <f t="shared" si="19"/>
        <v>4.0485273106240242E-5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3.5262992340908901</v>
      </c>
      <c r="H157" s="10">
        <f t="shared" si="20"/>
        <v>-3.7084482031479391</v>
      </c>
      <c r="I157">
        <f t="shared" si="16"/>
        <v>-44.501378437775273</v>
      </c>
      <c r="K157">
        <f t="shared" si="17"/>
        <v>-3.7063788114146976</v>
      </c>
      <c r="M157">
        <f t="shared" si="18"/>
        <v>-3.7018339307839287</v>
      </c>
      <c r="N157" s="13">
        <f t="shared" si="19"/>
        <v>4.3748598905311116E-5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3.538186999048516</v>
      </c>
      <c r="H158" s="10">
        <f t="shared" si="20"/>
        <v>-3.6702489452179519</v>
      </c>
      <c r="I158">
        <f t="shared" si="16"/>
        <v>-44.042987342615419</v>
      </c>
      <c r="K158">
        <f t="shared" si="17"/>
        <v>-3.6678557625980832</v>
      </c>
      <c r="M158">
        <f t="shared" si="18"/>
        <v>-3.6633837504102864</v>
      </c>
      <c r="N158" s="13">
        <f t="shared" si="19"/>
        <v>4.7130899747196701E-5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3.5500747640061419</v>
      </c>
      <c r="H159" s="10">
        <f t="shared" si="20"/>
        <v>-3.6323592181653148</v>
      </c>
      <c r="I159">
        <f t="shared" si="16"/>
        <v>-43.58831061798378</v>
      </c>
      <c r="K159">
        <f t="shared" si="17"/>
        <v>-3.6296440906319756</v>
      </c>
      <c r="M159">
        <f t="shared" si="18"/>
        <v>-3.6252439649275496</v>
      </c>
      <c r="N159" s="13">
        <f t="shared" si="19"/>
        <v>5.0626828637527938E-5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3.5619625289637682</v>
      </c>
      <c r="H160" s="10">
        <f t="shared" si="20"/>
        <v>-3.5947795374497895</v>
      </c>
      <c r="I160">
        <f t="shared" si="16"/>
        <v>-43.137354449397478</v>
      </c>
      <c r="K160">
        <f t="shared" si="17"/>
        <v>-3.5917446184098925</v>
      </c>
      <c r="M160">
        <f t="shared" si="18"/>
        <v>-3.5874154029068825</v>
      </c>
      <c r="N160" s="13">
        <f t="shared" si="19"/>
        <v>5.423047756603556E-5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3.5738502939213936</v>
      </c>
      <c r="H161" s="10">
        <f t="shared" si="20"/>
        <v>-3.5575102657003272</v>
      </c>
      <c r="I161">
        <f t="shared" si="16"/>
        <v>-42.69012318840393</v>
      </c>
      <c r="K161">
        <f t="shared" si="17"/>
        <v>-3.5541580104713208</v>
      </c>
      <c r="M161">
        <f t="shared" si="18"/>
        <v>-3.5498987349087612</v>
      </c>
      <c r="N161" s="13">
        <f t="shared" si="19"/>
        <v>5.7935400990958374E-5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3.58573805887902</v>
      </c>
      <c r="H162" s="10">
        <f t="shared" si="20"/>
        <v>-3.5205516198673235</v>
      </c>
      <c r="I162">
        <f t="shared" si="16"/>
        <v>-42.246619438407883</v>
      </c>
      <c r="K162">
        <f t="shared" si="17"/>
        <v>-3.5168847798718863</v>
      </c>
      <c r="M162">
        <f t="shared" si="18"/>
        <v>-3.512694480329992</v>
      </c>
      <c r="N162" s="13">
        <f t="shared" si="19"/>
        <v>6.1734641709097388E-5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3.5976258238366454</v>
      </c>
      <c r="H163" s="10">
        <f t="shared" si="20"/>
        <v>-3.4839036781043227</v>
      </c>
      <c r="I163">
        <f t="shared" si="16"/>
        <v>-41.806844137251872</v>
      </c>
      <c r="K163">
        <f t="shared" si="17"/>
        <v>-3.4799252948028414</v>
      </c>
      <c r="M163">
        <f t="shared" si="18"/>
        <v>-3.475803014001126</v>
      </c>
      <c r="N163" s="13">
        <f t="shared" si="19"/>
        <v>6.562075891281883E-5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3.6095135887942718</v>
      </c>
      <c r="H164" s="10">
        <f t="shared" si="20"/>
        <v>-3.447566386388448</v>
      </c>
      <c r="I164">
        <f t="shared" si="16"/>
        <v>-41.370796636661375</v>
      </c>
      <c r="K164">
        <f t="shared" si="17"/>
        <v>-3.4432797849685484</v>
      </c>
      <c r="M164">
        <f t="shared" si="18"/>
        <v>-3.4392245725428889</v>
      </c>
      <c r="N164" s="13">
        <f t="shared" si="19"/>
        <v>6.958585823396147E-5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3.6214013537518976</v>
      </c>
      <c r="H165" s="10">
        <f t="shared" si="20"/>
        <v>-3.4115395648885265</v>
      </c>
      <c r="I165">
        <f t="shared" si="16"/>
        <v>-40.938474778662318</v>
      </c>
      <c r="K165">
        <f t="shared" si="17"/>
        <v>-3.4069483477304621</v>
      </c>
      <c r="M165">
        <f t="shared" si="18"/>
        <v>-3.4029592604901056</v>
      </c>
      <c r="N165" s="13">
        <f t="shared" si="19"/>
        <v>7.3621623569561836E-5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3.6332891187095235</v>
      </c>
      <c r="H166" s="10">
        <f t="shared" si="20"/>
        <v>-3.3758229140895901</v>
      </c>
      <c r="I166">
        <f t="shared" si="16"/>
        <v>-40.509874969075085</v>
      </c>
      <c r="K166">
        <f t="shared" si="17"/>
        <v>-3.3709309540257339</v>
      </c>
      <c r="M166">
        <f t="shared" si="18"/>
        <v>-3.3670070561911878</v>
      </c>
      <c r="N166" s="13">
        <f t="shared" si="19"/>
        <v>7.7719350484822838E-5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3.645176883667149</v>
      </c>
      <c r="H167" s="10">
        <f t="shared" si="20"/>
        <v>-3.3404160206821736</v>
      </c>
      <c r="I167">
        <f t="shared" si="16"/>
        <v>-40.084992248186083</v>
      </c>
      <c r="K167">
        <f t="shared" si="17"/>
        <v>-3.3352274540683284</v>
      </c>
      <c r="M167">
        <f t="shared" si="18"/>
        <v>-3.3313678174910373</v>
      </c>
      <c r="N167" s="13">
        <f t="shared" si="19"/>
        <v>8.1869980988089235E-5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3.6570646486247749</v>
      </c>
      <c r="H168" s="10">
        <f t="shared" si="20"/>
        <v>-3.3053183632245329</v>
      </c>
      <c r="I168">
        <f t="shared" si="16"/>
        <v>-39.663820358694394</v>
      </c>
      <c r="K168">
        <f t="shared" si="17"/>
        <v>-3.2998375828402557</v>
      </c>
      <c r="M168">
        <f t="shared" si="18"/>
        <v>-3.2960412872049396</v>
      </c>
      <c r="N168" s="13">
        <f t="shared" si="19"/>
        <v>8.6064139473312451E-5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3.6689524135824012</v>
      </c>
      <c r="H169" s="10">
        <f t="shared" si="20"/>
        <v>-3.2705293175856638</v>
      </c>
      <c r="I169">
        <f t="shared" si="16"/>
        <v>-39.246351811027964</v>
      </c>
      <c r="K169">
        <f t="shared" si="17"/>
        <v>-3.2647609653802596</v>
      </c>
      <c r="M169">
        <f t="shared" si="18"/>
        <v>-3.2610270983907368</v>
      </c>
      <c r="N169" s="13">
        <f t="shared" si="19"/>
        <v>9.0292169628439071E-5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3.6808401785400275</v>
      </c>
      <c r="H170" s="10">
        <f t="shared" si="20"/>
        <v>-3.2360481621767496</v>
      </c>
      <c r="I170">
        <f t="shared" si="16"/>
        <v>-38.832577946120992</v>
      </c>
      <c r="K170">
        <f t="shared" si="17"/>
        <v>-3.2299971218770471</v>
      </c>
      <c r="M170">
        <f t="shared" si="18"/>
        <v>-3.2263247794263363</v>
      </c>
      <c r="N170" s="13">
        <f t="shared" si="19"/>
        <v>9.4544172111034715E-5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3.692727943497653</v>
      </c>
      <c r="H171" s="10">
        <f t="shared" si="20"/>
        <v>-3.2018740829783985</v>
      </c>
      <c r="I171">
        <f t="shared" si="16"/>
        <v>-38.422488995740778</v>
      </c>
      <c r="K171">
        <f t="shared" si="17"/>
        <v>-3.1955454725738912</v>
      </c>
      <c r="M171">
        <f t="shared" si="18"/>
        <v>-3.1919337588993644</v>
      </c>
      <c r="N171" s="13">
        <f t="shared" si="19"/>
        <v>9.8810042796225383E-5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3.7046157084552784</v>
      </c>
      <c r="H172" s="10">
        <f t="shared" si="20"/>
        <v>-3.1680061783708151</v>
      </c>
      <c r="I172">
        <f t="shared" si="16"/>
        <v>-38.016074140449781</v>
      </c>
      <c r="K172">
        <f t="shared" si="17"/>
        <v>-3.1614053424912223</v>
      </c>
      <c r="M172">
        <f t="shared" si="18"/>
        <v>-3.1578533703155243</v>
      </c>
      <c r="N172" s="13">
        <f t="shared" si="19"/>
        <v>1.0307951140757858E-4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3.7165034734129048</v>
      </c>
      <c r="H173" s="10">
        <f t="shared" si="20"/>
        <v>-3.1344434637738114</v>
      </c>
      <c r="I173">
        <f t="shared" si="16"/>
        <v>-37.613321565285737</v>
      </c>
      <c r="K173">
        <f t="shared" si="17"/>
        <v>-3.127575965973588</v>
      </c>
      <c r="M173">
        <f t="shared" si="18"/>
        <v>-3.1240828566320298</v>
      </c>
      <c r="N173" s="13">
        <f t="shared" si="19"/>
        <v>1.0734218034633722E-4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3.7283912383705307</v>
      </c>
      <c r="H174" s="10">
        <f t="shared" si="20"/>
        <v>-3.1011848761033378</v>
      </c>
      <c r="I174">
        <f t="shared" si="16"/>
        <v>-37.214218513240056</v>
      </c>
      <c r="K174">
        <f t="shared" si="17"/>
        <v>-3.0940564910671311</v>
      </c>
      <c r="M174">
        <f t="shared" si="18"/>
        <v>-3.0906213746222235</v>
      </c>
      <c r="N174" s="13">
        <f t="shared" si="19"/>
        <v>1.115875635415038E-4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3.740279003328157</v>
      </c>
      <c r="H175" s="10">
        <f t="shared" si="20"/>
        <v>-3.0682292780509828</v>
      </c>
      <c r="I175">
        <f t="shared" si="16"/>
        <v>-36.818751336611797</v>
      </c>
      <c r="K175">
        <f t="shared" si="17"/>
        <v>-3.0608459837335213</v>
      </c>
      <c r="M175">
        <f t="shared" si="18"/>
        <v>-3.0574679990772844</v>
      </c>
      <c r="N175" s="13">
        <f t="shared" si="19"/>
        <v>1.1580512514976297E-4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3.7521667682857824</v>
      </c>
      <c r="H176" s="10">
        <f t="shared" si="20"/>
        <v>-3.0355754621927207</v>
      </c>
      <c r="I176">
        <f t="shared" si="16"/>
        <v>-36.426905546312646</v>
      </c>
      <c r="K176">
        <f t="shared" si="17"/>
        <v>-3.0279434319060985</v>
      </c>
      <c r="M176">
        <f t="shared" si="18"/>
        <v>-3.024621726850766</v>
      </c>
      <c r="N176" s="13">
        <f t="shared" si="19"/>
        <v>1.1998431794158638E-4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3.7640545332434083</v>
      </c>
      <c r="H177" s="10">
        <f t="shared" si="20"/>
        <v>-3.0032221549329234</v>
      </c>
      <c r="I177">
        <f t="shared" si="16"/>
        <v>-36.038665859195078</v>
      </c>
      <c r="K177">
        <f t="shared" si="17"/>
        <v>-2.9953477493937424</v>
      </c>
      <c r="M177">
        <f t="shared" si="18"/>
        <v>-2.9920814807514375</v>
      </c>
      <c r="N177" s="13">
        <f t="shared" si="19"/>
        <v>1.2411462121802649E-4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3.7759422982010342</v>
      </c>
      <c r="H178" s="10">
        <f t="shared" si="20"/>
        <v>-2.971168020289511</v>
      </c>
      <c r="I178">
        <f t="shared" si="16"/>
        <v>-35.654016243474132</v>
      </c>
      <c r="K178">
        <f t="shared" si="17"/>
        <v>-2.9630577796378383</v>
      </c>
      <c r="M178">
        <f t="shared" si="18"/>
        <v>-2.9598461132897951</v>
      </c>
      <c r="N178" s="13">
        <f t="shared" si="19"/>
        <v>1.281855781102162E-4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3.7878300631586606</v>
      </c>
      <c r="H179" s="10">
        <f t="shared" si="20"/>
        <v>-2.9394116635258798</v>
      </c>
      <c r="I179">
        <f t="shared" si="16"/>
        <v>-35.272939962310559</v>
      </c>
      <c r="K179">
        <f t="shared" si="17"/>
        <v>-2.9310722993275</v>
      </c>
      <c r="M179">
        <f t="shared" si="18"/>
        <v>-2.9279144102833476</v>
      </c>
      <c r="N179" s="13">
        <f t="shared" si="19"/>
        <v>1.3218683212291594E-4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3.7997178281162864</v>
      </c>
      <c r="H180" s="10">
        <f t="shared" si="20"/>
        <v>-2.9079516346350953</v>
      </c>
      <c r="I180">
        <f t="shared" si="16"/>
        <v>-34.895419615621144</v>
      </c>
      <c r="K180">
        <f t="shared" si="17"/>
        <v>-2.8993900218780158</v>
      </c>
      <c r="M180">
        <f t="shared" si="18"/>
        <v>-2.8962850943256599</v>
      </c>
      <c r="N180" s="13">
        <f t="shared" si="19"/>
        <v>1.3610816279168033E-4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3.8116055930739123</v>
      </c>
      <c r="H181" s="10">
        <f t="shared" si="20"/>
        <v>-2.8767864316816278</v>
      </c>
      <c r="I181">
        <f t="shared" si="16"/>
        <v>-34.521437180179532</v>
      </c>
      <c r="K181">
        <f t="shared" si="17"/>
        <v>-2.8680096007773503</v>
      </c>
      <c r="M181">
        <f t="shared" si="18"/>
        <v>-2.8649568281239239</v>
      </c>
      <c r="N181" s="13">
        <f t="shared" si="19"/>
        <v>1.3993952033244087E-4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3.8234933580315378</v>
      </c>
      <c r="H182" s="10">
        <f t="shared" si="20"/>
        <v>-2.8459145040057505</v>
      </c>
      <c r="I182">
        <f t="shared" si="16"/>
        <v>-34.150974048069003</v>
      </c>
      <c r="K182">
        <f t="shared" si="17"/>
        <v>-2.8369296328053406</v>
      </c>
      <c r="M182">
        <f t="shared" si="18"/>
        <v>-2.8339282177097069</v>
      </c>
      <c r="N182" s="13">
        <f t="shared" si="19"/>
        <v>1.4367105917072239E-4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3.8353811229891641</v>
      </c>
      <c r="H183" s="10">
        <f t="shared" si="20"/>
        <v>-2.8153342552955558</v>
      </c>
      <c r="I183">
        <f t="shared" si="16"/>
        <v>-33.784011063546671</v>
      </c>
      <c r="K183">
        <f t="shared" si="17"/>
        <v>-2.8061486611300723</v>
      </c>
      <c r="M183">
        <f t="shared" si="18"/>
        <v>-2.8031978155273185</v>
      </c>
      <c r="N183" s="13">
        <f t="shared" si="19"/>
        <v>1.4729317024805198E-4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3.84726888794679</v>
      </c>
      <c r="H184" s="10">
        <f t="shared" si="20"/>
        <v>-2.7850440465313575</v>
      </c>
      <c r="I184">
        <f t="shared" si="16"/>
        <v>-33.42052855837629</v>
      </c>
      <c r="K184">
        <f t="shared" si="17"/>
        <v>-2.7756651782857755</v>
      </c>
      <c r="M184">
        <f t="shared" si="18"/>
        <v>-2.7727641234041354</v>
      </c>
      <c r="N184" s="13">
        <f t="shared" si="19"/>
        <v>1.5079651201048536E-4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3.8591566529044159</v>
      </c>
      <c r="H185" s="10">
        <f t="shared" si="20"/>
        <v>-2.7550421988071196</v>
      </c>
      <c r="I185">
        <f t="shared" si="16"/>
        <v>-33.060506385685436</v>
      </c>
      <c r="K185">
        <f t="shared" si="17"/>
        <v>-2.7454776290364058</v>
      </c>
      <c r="M185">
        <f t="shared" si="18"/>
        <v>-2.7426255954070138</v>
      </c>
      <c r="N185" s="13">
        <f t="shared" si="19"/>
        <v>1.5417203999552049E-4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3.8710444178620413</v>
      </c>
      <c r="H186" s="10">
        <f t="shared" si="20"/>
        <v>-2.7253269960333641</v>
      </c>
      <c r="I186">
        <f t="shared" si="16"/>
        <v>-32.703923952400373</v>
      </c>
      <c r="K186">
        <f t="shared" si="17"/>
        <v>-2.7155844131289539</v>
      </c>
      <c r="M186">
        <f t="shared" si="18"/>
        <v>-2.7127806405888304</v>
      </c>
      <c r="N186" s="13">
        <f t="shared" si="19"/>
        <v>1.5741103494058172E-4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3.8829321828196677</v>
      </c>
      <c r="H187" s="10">
        <f t="shared" si="20"/>
        <v>-2.6958966875258965</v>
      </c>
      <c r="I187">
        <f t="shared" si="16"/>
        <v>-32.350760250310756</v>
      </c>
      <c r="K187">
        <f t="shared" si="17"/>
        <v>-2.6859838879403912</v>
      </c>
      <c r="M187">
        <f t="shared" si="18"/>
        <v>-2.6832276256290237</v>
      </c>
      <c r="N187" s="13">
        <f t="shared" si="19"/>
        <v>1.6050512934679372E-4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3.8948199477772936</v>
      </c>
      <c r="H188" s="10">
        <f t="shared" si="20"/>
        <v>-2.6667494904845097</v>
      </c>
      <c r="I188">
        <f t="shared" si="16"/>
        <v>-32.000993885814118</v>
      </c>
      <c r="K188">
        <f t="shared" si="17"/>
        <v>-2.6566743710220022</v>
      </c>
      <c r="M188">
        <f t="shared" si="18"/>
        <v>-2.6539648773718936</v>
      </c>
      <c r="N188" s="13">
        <f t="shared" si="19"/>
        <v>1.6344633243927653E-4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3.9067077127349199</v>
      </c>
      <c r="H189" s="10">
        <f t="shared" si="20"/>
        <v>-2.6378835923657178</v>
      </c>
      <c r="I189">
        <f t="shared" si="16"/>
        <v>-31.654603108388613</v>
      </c>
      <c r="K189">
        <f t="shared" si="17"/>
        <v>-2.6276541425447366</v>
      </c>
      <c r="M189">
        <f t="shared" si="18"/>
        <v>-2.6249906852662526</v>
      </c>
      <c r="N189" s="13">
        <f t="shared" si="19"/>
        <v>1.6622705347544076E-4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3.9185954776925453</v>
      </c>
      <c r="H190" s="10">
        <f t="shared" si="20"/>
        <v>-2.6092971531534048</v>
      </c>
      <c r="I190">
        <f t="shared" si="16"/>
        <v>-31.31156583784086</v>
      </c>
      <c r="K190">
        <f t="shared" si="17"/>
        <v>-2.5989214476491012</v>
      </c>
      <c r="M190">
        <f t="shared" si="18"/>
        <v>-2.5963033037099441</v>
      </c>
      <c r="N190" s="13">
        <f t="shared" si="19"/>
        <v>1.6884012335932432E-4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3.9304832426501708</v>
      </c>
      <c r="H191" s="10">
        <f t="shared" si="20"/>
        <v>-2.5809883075311708</v>
      </c>
      <c r="I191">
        <f t="shared" si="16"/>
        <v>-30.97185969037405</v>
      </c>
      <c r="K191">
        <f t="shared" si="17"/>
        <v>-2.5704744987029464</v>
      </c>
      <c r="M191">
        <f t="shared" si="18"/>
        <v>-2.5679009543025795</v>
      </c>
      <c r="N191" s="13">
        <f t="shared" si="19"/>
        <v>1.7127881452992007E-4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3.9423710076077971</v>
      </c>
      <c r="H192" s="10">
        <f t="shared" si="20"/>
        <v>-2.5529551669600137</v>
      </c>
      <c r="I192">
        <f t="shared" si="16"/>
        <v>-30.635462003520164</v>
      </c>
      <c r="K192">
        <f t="shared" si="17"/>
        <v>-2.5423114774704634</v>
      </c>
      <c r="M192">
        <f t="shared" si="18"/>
        <v>-2.5397818280097675</v>
      </c>
      <c r="N192" s="13">
        <f t="shared" si="19"/>
        <v>1.7353685909807348E-4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3.9542587725654235</v>
      </c>
      <c r="H193" s="10">
        <f t="shared" si="20"/>
        <v>-2.5251958216648629</v>
      </c>
      <c r="I193">
        <f t="shared" si="16"/>
        <v>-30.302349859978357</v>
      </c>
      <c r="K193">
        <f t="shared" si="17"/>
        <v>-2.5144305371955067</v>
      </c>
      <c r="M193">
        <f t="shared" si="18"/>
        <v>-2.5119440872419654</v>
      </c>
      <c r="N193" s="13">
        <f t="shared" si="19"/>
        <v>1.7560846521500679E-4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3.9661465375230494</v>
      </c>
      <c r="H194" s="10">
        <f t="shared" si="20"/>
        <v>-2.4977083425333664</v>
      </c>
      <c r="I194">
        <f t="shared" si="16"/>
        <v>-29.972500110400397</v>
      </c>
      <c r="K194">
        <f t="shared" si="17"/>
        <v>-2.4868298046023063</v>
      </c>
      <c r="M194">
        <f t="shared" si="18"/>
        <v>-2.4843858678509885</v>
      </c>
      <c r="N194" s="13">
        <f t="shared" si="19"/>
        <v>1.7748833166260025E-4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3.9780343024806752</v>
      </c>
      <c r="H195" s="10">
        <f t="shared" si="20"/>
        <v>-2.4704907829302201</v>
      </c>
      <c r="I195">
        <f t="shared" si="16"/>
        <v>-29.645889395162641</v>
      </c>
      <c r="K195">
        <f t="shared" si="17"/>
        <v>-2.4595073818165072</v>
      </c>
      <c r="M195">
        <f t="shared" si="18"/>
        <v>-2.4571052810471055</v>
      </c>
      <c r="N195" s="13">
        <f t="shared" si="19"/>
        <v>1.7917166066286458E-4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3.9899220674383007</v>
      </c>
      <c r="H196" s="10">
        <f t="shared" si="20"/>
        <v>-2.4435411804302065</v>
      </c>
      <c r="I196">
        <f t="shared" si="16"/>
        <v>-29.322494165162478</v>
      </c>
      <c r="K196">
        <f t="shared" si="17"/>
        <v>-2.4324613482093747</v>
      </c>
      <c r="M196">
        <f t="shared" si="18"/>
        <v>-2.4301004152395498</v>
      </c>
      <c r="N196" s="13">
        <f t="shared" si="19"/>
        <v>1.8065416891036975E-4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4.001809832395927</v>
      </c>
      <c r="H197" s="10">
        <f t="shared" si="20"/>
        <v>-2.4168575584730072</v>
      </c>
      <c r="I197">
        <f t="shared" si="16"/>
        <v>-29.002290701676088</v>
      </c>
      <c r="K197">
        <f t="shared" si="17"/>
        <v>-2.4056897621679161</v>
      </c>
      <c r="M197">
        <f t="shared" si="18"/>
        <v>-2.403369337803182</v>
      </c>
      <c r="N197" s="13">
        <f t="shared" si="19"/>
        <v>1.81932096837901E-4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4.0136975973535529</v>
      </c>
      <c r="H198" s="10">
        <f t="shared" si="20"/>
        <v>-2.3904379279427554</v>
      </c>
      <c r="I198">
        <f t="shared" si="16"/>
        <v>-28.685255135313064</v>
      </c>
      <c r="K198">
        <f t="shared" si="17"/>
        <v>-2.379190662793556</v>
      </c>
      <c r="M198">
        <f t="shared" si="18"/>
        <v>-2.3769100967739298</v>
      </c>
      <c r="N198" s="13">
        <f t="shared" si="19"/>
        <v>1.8300221613224969E-4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4.0255853623111788</v>
      </c>
      <c r="H199" s="10">
        <f t="shared" si="20"/>
        <v>-2.3642802886751766</v>
      </c>
      <c r="I199">
        <f t="shared" si="16"/>
        <v>-28.371363464102117</v>
      </c>
      <c r="K199">
        <f t="shared" si="17"/>
        <v>-2.3529620715319157</v>
      </c>
      <c r="M199">
        <f t="shared" si="18"/>
        <v>-2.3507207224755526</v>
      </c>
      <c r="N199" s="13">
        <f t="shared" si="19"/>
        <v>1.8386183552198432E-4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4.0374731272688047</v>
      </c>
      <c r="H200" s="10">
        <f t="shared" si="20"/>
        <v>-2.338382630895083</v>
      </c>
      <c r="I200">
        <f t="shared" si="16"/>
        <v>-28.060591570740996</v>
      </c>
      <c r="K200">
        <f t="shared" si="17"/>
        <v>-2.3270019937361739</v>
      </c>
      <c r="M200">
        <f t="shared" si="18"/>
        <v>-2.3247992290801882</v>
      </c>
      <c r="N200" s="13">
        <f t="shared" si="19"/>
        <v>1.8450880486488771E-4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4.0493608922264306</v>
      </c>
      <c r="H201" s="10">
        <f t="shared" si="20"/>
        <v>-2.3127429365868881</v>
      </c>
      <c r="I201">
        <f t="shared" si="16"/>
        <v>-27.752915239042657</v>
      </c>
      <c r="K201">
        <f t="shared" si="17"/>
        <v>-2.3013084201663885</v>
      </c>
      <c r="M201">
        <f t="shared" si="18"/>
        <v>-2.2991436161050549</v>
      </c>
      <c r="N201" s="13">
        <f t="shared" si="19"/>
        <v>1.8494151756760825E-4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4.0612486571840565</v>
      </c>
      <c r="H202" s="10">
        <f t="shared" si="20"/>
        <v>-2.2873591808007121</v>
      </c>
      <c r="I202">
        <f t="shared" si="16"/>
        <v>-27.448310169608547</v>
      </c>
      <c r="K202">
        <f t="shared" si="17"/>
        <v>-2.2758793284270702</v>
      </c>
      <c r="M202">
        <f t="shared" si="18"/>
        <v>-2.2737518698475974</v>
      </c>
      <c r="N202" s="13">
        <f t="shared" si="19"/>
        <v>1.8515891137475631E-4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4.0731364221416824</v>
      </c>
      <c r="H203" s="10">
        <f t="shared" si="20"/>
        <v>-2.2622293328965499</v>
      </c>
      <c r="I203">
        <f t="shared" si="16"/>
        <v>-27.146751994758599</v>
      </c>
      <c r="K203">
        <f t="shared" si="17"/>
        <v>-2.2507126843452352</v>
      </c>
      <c r="M203">
        <f t="shared" si="18"/>
        <v>-2.2486219647612851</v>
      </c>
      <c r="N203" s="13">
        <f t="shared" si="19"/>
        <v>1.8516046756862157E-4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4.0850241870993083</v>
      </c>
      <c r="H204" s="10">
        <f t="shared" si="20"/>
        <v>-2.2373513577289259</v>
      </c>
      <c r="I204">
        <f t="shared" si="16"/>
        <v>-26.848216292747111</v>
      </c>
      <c r="K204">
        <f t="shared" si="17"/>
        <v>-2.2258064432910749</v>
      </c>
      <c r="M204">
        <f t="shared" si="18"/>
        <v>-2.2237518647741985</v>
      </c>
      <c r="N204" s="13">
        <f t="shared" si="19"/>
        <v>1.8494620862568017E-4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4.0969119520569341</v>
      </c>
      <c r="H205" s="10">
        <f t="shared" si="20"/>
        <v>-2.2127232167743203</v>
      </c>
      <c r="I205">
        <f t="shared" si="16"/>
        <v>-26.552678601291845</v>
      </c>
      <c r="K205">
        <f t="shared" si="17"/>
        <v>-2.2011585514433101</v>
      </c>
      <c r="M205">
        <f t="shared" si="18"/>
        <v>-2.1991395245524616</v>
      </c>
      <c r="N205" s="13">
        <f t="shared" si="19"/>
        <v>1.8451669437818247E-4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4.10879971701456</v>
      </c>
      <c r="H206" s="10">
        <f t="shared" si="20"/>
        <v>-2.1883428692036171</v>
      </c>
      <c r="I206">
        <f t="shared" si="16"/>
        <v>-26.260114430443405</v>
      </c>
      <c r="K206">
        <f t="shared" si="17"/>
        <v>-2.1767669470012323</v>
      </c>
      <c r="M206">
        <f t="shared" si="18"/>
        <v>-2.1747828907105107</v>
      </c>
      <c r="N206" s="13">
        <f t="shared" si="19"/>
        <v>1.8387301673350857E-4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4.1206874819721859</v>
      </c>
      <c r="H207" s="10">
        <f t="shared" si="20"/>
        <v>-2.1642082729017242</v>
      </c>
      <c r="I207">
        <f t="shared" si="16"/>
        <v>-25.970499274820689</v>
      </c>
      <c r="K207">
        <f t="shared" si="17"/>
        <v>-2.1526295613453432</v>
      </c>
      <c r="M207">
        <f t="shared" si="18"/>
        <v>-2.1506799029701162</v>
      </c>
      <c r="N207" s="13">
        <f t="shared" si="19"/>
        <v>1.8301679300643538E-4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4.1325752469298118</v>
      </c>
      <c r="H208" s="10">
        <f t="shared" si="20"/>
        <v>-2.140317385436441</v>
      </c>
      <c r="I208">
        <f t="shared" si="16"/>
        <v>-25.68380862523729</v>
      </c>
      <c r="K208">
        <f t="shared" si="17"/>
        <v>-2.1287443201484817</v>
      </c>
      <c r="M208">
        <f t="shared" si="18"/>
        <v>-2.1268284952700216</v>
      </c>
      <c r="N208" s="13">
        <f t="shared" si="19"/>
        <v>1.8195015792172624E-4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4.1444630118874377</v>
      </c>
      <c r="H209" s="10">
        <f t="shared" si="20"/>
        <v>-2.1166681649785879</v>
      </c>
      <c r="I209">
        <f t="shared" si="16"/>
        <v>-25.400017979743055</v>
      </c>
      <c r="K209">
        <f t="shared" si="17"/>
        <v>-2.1051091444391932</v>
      </c>
      <c r="M209">
        <f t="shared" si="18"/>
        <v>-2.103226596827966</v>
      </c>
      <c r="N209" s="13">
        <f t="shared" si="19"/>
        <v>1.8067575434781356E-4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4.1563507768450636</v>
      </c>
      <c r="H210" s="10">
        <f t="shared" si="20"/>
        <v>-2.0932585711753231</v>
      </c>
      <c r="I210">
        <f t="shared" si="16"/>
        <v>-25.119102854103879</v>
      </c>
      <c r="K210">
        <f t="shared" si="17"/>
        <v>-2.0817219516191203</v>
      </c>
      <c r="M210">
        <f t="shared" si="18"/>
        <v>-2.0798721331568455</v>
      </c>
      <c r="N210" s="13">
        <f t="shared" si="19"/>
        <v>1.7919672282254274E-4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ref="G211:G274" si="22">$E$11*(D211/$E$12+1)</f>
        <v>4.1682385418026895</v>
      </c>
      <c r="H211" s="10">
        <f t="shared" si="20"/>
        <v>-2.0700865659785195</v>
      </c>
      <c r="I211">
        <f t="shared" si="16"/>
        <v>-24.841038791742236</v>
      </c>
      <c r="K211">
        <f t="shared" si="17"/>
        <v>-2.0585806564360465</v>
      </c>
      <c r="M211">
        <f t="shared" si="18"/>
        <v>-2.0567630270366513</v>
      </c>
      <c r="N211" s="13">
        <f t="shared" si="19"/>
        <v>1.7751668993547888E-4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si="22"/>
        <v>4.1801263067603154</v>
      </c>
      <c r="H212" s="10">
        <f t="shared" si="20"/>
        <v>-2.0471501144299986</v>
      </c>
      <c r="I212">
        <f t="shared" ref="I212:I275" si="23">H212*$E$6</f>
        <v>-24.565801373159985</v>
      </c>
      <c r="K212">
        <f t="shared" ref="K212:K275" si="24">($L$9/2)*$L$4*EXP(-$L$6*(G212/$L$10-1))+($L$9/2)*$L$4*EXP(-$L$6*(($H$4/$E$4)*G212/$L$10-1))+($L$9/2)*$L$4*EXP(-$L$6*(SQRT(4/3+$H$11^2/4)*G212/$L$10-1))-SQRT(($L$9/2)*$L$5^2*EXP(-2*$L$7*(G212/$L$10-1))+($L$9/2)*$L$5^2*EXP(-2*$L$7*(($H$4/$E$4)*G212/$L$10-1))+($L$9/2)*$L$5^2*EXP(-2*$L$7*(SQRT(4/3+$H$11^2/4)*G212/$L$10-1)))</f>
        <v>-2.0356831719142385</v>
      </c>
      <c r="M212">
        <f t="shared" ref="M212:M275" si="25">($L$9/2)*$O$6*EXP(-$O$4*(G212/$L$10-1))+($L$9/2)*$O$6*EXP(-$O$4*(($H$4/$E$4)*G212/$L$10-1))+($L$9/2)*$O$6*EXP(-$O$4*(SQRT(4/3+$H$11^2/4)*($H$4/$E$4)*G212/$L$10-1))-SQRT(($L$9/2)*$O$7^2*EXP(-2*$O$5*(G212/$L$10-1))+($L$9/2)*$O$7^2*EXP(-2*$O$5*(($H$4/$E$4)*G212/$L$10-1))+($L$9/2)*$O$7^2*EXP(-2*$O$5*(SQRT(4/3+$H$11^2/4)*($H$4/$E$4)*G212/$L$10-1)))</f>
        <v>-2.0338971994438255</v>
      </c>
      <c r="N212" s="13">
        <f t="shared" ref="N212:N275" si="26">(M212-H212)^2*O212</f>
        <v>1.7563975563073133E-4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4.1920140717179413</v>
      </c>
      <c r="H213" s="10">
        <f t="shared" ref="H213:H276" si="27">-(-$B$4)*(1+D213+$E$5*D213^3)*EXP(-D213)</f>
        <v>-2.0244471854053647</v>
      </c>
      <c r="I213">
        <f t="shared" si="23"/>
        <v>-24.293366224864378</v>
      </c>
      <c r="K213">
        <f t="shared" si="24"/>
        <v>-2.0130274102436236</v>
      </c>
      <c r="M213">
        <f t="shared" si="25"/>
        <v>-2.0112725704395484</v>
      </c>
      <c r="N213" s="13">
        <f t="shared" si="26"/>
        <v>1.7357047949751055E-4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4.2039018366755672</v>
      </c>
      <c r="H214" s="10">
        <f t="shared" si="27"/>
        <v>-2.0019757523180997</v>
      </c>
      <c r="I214">
        <f t="shared" si="23"/>
        <v>-24.023709027817198</v>
      </c>
      <c r="K214">
        <f t="shared" si="24"/>
        <v>-1.9906112836293328</v>
      </c>
      <c r="M214">
        <f t="shared" si="25"/>
        <v>-1.9888870600185036</v>
      </c>
      <c r="N214" s="13">
        <f t="shared" si="26"/>
        <v>1.7131386611350579E-4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4.2157896016331931</v>
      </c>
      <c r="H215" s="10">
        <f t="shared" si="27"/>
        <v>-1.9797337937855488</v>
      </c>
      <c r="I215">
        <f t="shared" si="23"/>
        <v>-23.756805525426586</v>
      </c>
      <c r="K215">
        <f t="shared" si="24"/>
        <v>-1.9684327051030261</v>
      </c>
      <c r="M215">
        <f t="shared" si="25"/>
        <v>-1.9667385889195199</v>
      </c>
      <c r="N215" s="13">
        <f t="shared" si="26"/>
        <v>1.6887534951006114E-4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4.2276773665908189</v>
      </c>
      <c r="H216" s="10">
        <f t="shared" si="27"/>
        <v>-1.9577192942583441</v>
      </c>
      <c r="I216">
        <f t="shared" si="23"/>
        <v>-23.49263153110013</v>
      </c>
      <c r="K216">
        <f t="shared" si="24"/>
        <v>-1.9464895892974377</v>
      </c>
      <c r="M216">
        <f t="shared" si="25"/>
        <v>-1.944825079399525</v>
      </c>
      <c r="N216" s="13">
        <f t="shared" si="26"/>
        <v>1.6626077682539234E-4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4.2395651315484457</v>
      </c>
      <c r="H217" s="10">
        <f t="shared" si="27"/>
        <v>-1.9359302446147668</v>
      </c>
      <c r="I217">
        <f t="shared" si="23"/>
        <v>-23.231162935377203</v>
      </c>
      <c r="K217">
        <f t="shared" si="24"/>
        <v>-1.9247798531854756</v>
      </c>
      <c r="M217">
        <f t="shared" si="25"/>
        <v>-1.9231444559721425</v>
      </c>
      <c r="N217" s="13">
        <f t="shared" si="26"/>
        <v>1.6347639121386213E-4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4.2514528965060707</v>
      </c>
      <c r="H218" s="10">
        <f t="shared" si="27"/>
        <v>-1.9143646427214991</v>
      </c>
      <c r="I218">
        <f t="shared" si="23"/>
        <v>-22.972375712657989</v>
      </c>
      <c r="K218">
        <f t="shared" si="24"/>
        <v>-1.9033014167851838</v>
      </c>
      <c r="M218">
        <f t="shared" si="25"/>
        <v>-1.9016946461122326</v>
      </c>
      <c r="N218" s="13">
        <f t="shared" si="26"/>
        <v>1.605288140788243E-4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4.2633406614636966</v>
      </c>
      <c r="H219" s="10">
        <f t="shared" si="27"/>
        <v>-1.8930204939621504</v>
      </c>
      <c r="I219">
        <f t="shared" si="23"/>
        <v>-22.716245927545806</v>
      </c>
      <c r="K219">
        <f t="shared" si="24"/>
        <v>-1.8820522038318181</v>
      </c>
      <c r="M219">
        <f t="shared" si="25"/>
        <v>-1.8804735809276285</v>
      </c>
      <c r="N219" s="13">
        <f t="shared" si="26"/>
        <v>1.574250266958564E-4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4.2752284264213225</v>
      </c>
      <c r="H220" s="10">
        <f t="shared" si="27"/>
        <v>-1.8718958117349154</v>
      </c>
      <c r="I220">
        <f t="shared" si="23"/>
        <v>-22.462749740818985</v>
      </c>
      <c r="K220">
        <f t="shared" si="24"/>
        <v>-1.8610301424182807</v>
      </c>
      <c r="M220">
        <f t="shared" si="25"/>
        <v>-1.8594791957993042</v>
      </c>
      <c r="N220" s="13">
        <f t="shared" si="26"/>
        <v>1.5417235129247308E-4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4.2871161913789484</v>
      </c>
      <c r="H221" s="10">
        <f t="shared" si="27"/>
        <v>-1.8509886179206405</v>
      </c>
      <c r="I221">
        <f t="shared" si="23"/>
        <v>-22.211863415047688</v>
      </c>
      <c r="K221">
        <f t="shared" si="24"/>
        <v>-1.8402331656050601</v>
      </c>
      <c r="M221">
        <f t="shared" si="25"/>
        <v>-1.8387094309911185</v>
      </c>
      <c r="N221" s="13">
        <f t="shared" si="26"/>
        <v>1.5077843165014422E-4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4.2990039563365752</v>
      </c>
      <c r="H222" s="10">
        <f t="shared" si="27"/>
        <v>-1.83029694332256</v>
      </c>
      <c r="I222">
        <f t="shared" si="23"/>
        <v>-21.963563319870719</v>
      </c>
      <c r="K222">
        <f t="shared" si="24"/>
        <v>-1.819659212000813</v>
      </c>
      <c r="M222">
        <f t="shared" si="25"/>
        <v>-1.8181622322302688</v>
      </c>
      <c r="N222" s="13">
        <f t="shared" si="26"/>
        <v>1.4725121329337362E-4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4.3108917212942002</v>
      </c>
      <c r="H223" s="10">
        <f t="shared" si="27"/>
        <v>-1.8098188280788958</v>
      </c>
      <c r="I223">
        <f t="shared" si="23"/>
        <v>-21.717825936946749</v>
      </c>
      <c r="K223">
        <f t="shared" si="24"/>
        <v>-1.7993062263147026</v>
      </c>
      <c r="M223">
        <f t="shared" si="25"/>
        <v>-1.7978355512595632</v>
      </c>
      <c r="N223" s="13">
        <f t="shared" si="26"/>
        <v>1.435989233287551E-4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4.3227794862518261</v>
      </c>
      <c r="H224" s="10">
        <f t="shared" si="27"/>
        <v>-1.7895523220494767</v>
      </c>
      <c r="I224">
        <f t="shared" si="23"/>
        <v>-21.474627864593721</v>
      </c>
      <c r="K224">
        <f t="shared" si="24"/>
        <v>-1.7791721598815096</v>
      </c>
      <c r="M224">
        <f t="shared" si="25"/>
        <v>-1.7777273463625267</v>
      </c>
      <c r="N224" s="13">
        <f t="shared" si="26"/>
        <v>1.398300499969576E-4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4.334667251209452</v>
      </c>
      <c r="H225" s="10">
        <f t="shared" si="27"/>
        <v>-1.7694954851774956</v>
      </c>
      <c r="I225">
        <f t="shared" si="23"/>
        <v>-21.233945822129947</v>
      </c>
      <c r="K225">
        <f t="shared" si="24"/>
        <v>-1.7592549711605849</v>
      </c>
      <c r="M225">
        <f t="shared" si="25"/>
        <v>-1.7578355828624053</v>
      </c>
      <c r="N225" s="13">
        <f t="shared" si="26"/>
        <v>1.3595332199744782E-4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4.3465550161670787</v>
      </c>
      <c r="H226" s="10">
        <f t="shared" si="27"/>
        <v>-1.7496463878274748</v>
      </c>
      <c r="I226">
        <f t="shared" si="23"/>
        <v>-20.995756653929696</v>
      </c>
      <c r="K226">
        <f t="shared" si="24"/>
        <v>-1.739552626209582</v>
      </c>
      <c r="M226">
        <f t="shared" si="25"/>
        <v>-1.738158233596002</v>
      </c>
      <c r="N226" s="13">
        <f t="shared" si="26"/>
        <v>1.31977687646108E-4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4.3584427811247046</v>
      </c>
      <c r="H227" s="10">
        <f t="shared" si="27"/>
        <v>-1.7300031111004697</v>
      </c>
      <c r="I227">
        <f t="shared" si="23"/>
        <v>-20.760037333205638</v>
      </c>
      <c r="K227">
        <f t="shared" si="24"/>
        <v>-1.7200630991339427</v>
      </c>
      <c r="M227">
        <f t="shared" si="25"/>
        <v>-1.7186932793633176</v>
      </c>
      <c r="N227" s="13">
        <f t="shared" si="26"/>
        <v>1.2791229392269184E-4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4.3703305460823305</v>
      </c>
      <c r="H228" s="10">
        <f t="shared" si="27"/>
        <v>-1.7105637471275126</v>
      </c>
      <c r="I228">
        <f t="shared" si="23"/>
        <v>-20.526764965530152</v>
      </c>
      <c r="K228">
        <f t="shared" si="24"/>
        <v>-1.7007843725130407</v>
      </c>
      <c r="M228">
        <f t="shared" si="25"/>
        <v>-1.699438709353897</v>
      </c>
      <c r="N228" s="13">
        <f t="shared" si="26"/>
        <v>1.2376646546437441E-4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4.3822183110399555</v>
      </c>
      <c r="H229" s="10">
        <f t="shared" si="27"/>
        <v>-1.6913263993422436</v>
      </c>
      <c r="I229">
        <f t="shared" si="23"/>
        <v>-20.295916792106922</v>
      </c>
      <c r="K229">
        <f t="shared" si="24"/>
        <v>-1.6817144378038726</v>
      </c>
      <c r="M229">
        <f t="shared" si="25"/>
        <v>-1.6803925215507667</v>
      </c>
      <c r="N229" s="13">
        <f t="shared" si="26"/>
        <v>1.1954968355895222E-4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4.3941060759975823</v>
      </c>
      <c r="H230" s="10">
        <f t="shared" si="27"/>
        <v>-1.6722891827336575</v>
      </c>
      <c r="I230">
        <f t="shared" si="23"/>
        <v>-20.067470192803889</v>
      </c>
      <c r="K230">
        <f t="shared" si="24"/>
        <v>-1.6628512957231363</v>
      </c>
      <c r="M230">
        <f t="shared" si="25"/>
        <v>-1.6615527231128013</v>
      </c>
      <c r="N230" s="13">
        <f t="shared" si="26"/>
        <v>1.1527156519027395E-4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4.4059938409552082</v>
      </c>
      <c r="H231" s="10">
        <f t="shared" si="27"/>
        <v>-1.6534502240798501</v>
      </c>
      <c r="I231">
        <f t="shared" si="23"/>
        <v>-19.841402688958201</v>
      </c>
      <c r="K231">
        <f t="shared" si="24"/>
        <v>-1.6441929566085565</v>
      </c>
      <c r="M231">
        <f t="shared" si="25"/>
        <v>-1.6429173307363785</v>
      </c>
      <c r="N231" s="13">
        <f t="shared" si="26"/>
        <v>1.1094184218494893E-4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4.4178816059128341</v>
      </c>
      <c r="H232" s="10">
        <f t="shared" si="27"/>
        <v>-1.6348076621636165</v>
      </c>
      <c r="I232">
        <f t="shared" si="23"/>
        <v>-19.617691945963397</v>
      </c>
      <c r="K232">
        <f t="shared" si="24"/>
        <v>-1.6257374407601743</v>
      </c>
      <c r="M232">
        <f t="shared" si="25"/>
        <v>-1.6244843709970347</v>
      </c>
      <c r="N232" s="13">
        <f t="shared" si="26"/>
        <v>1.0657034051002616E-4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4.4297693708704591</v>
      </c>
      <c r="H233" s="10">
        <f t="shared" si="27"/>
        <v>-1.6163596479707181</v>
      </c>
      <c r="I233">
        <f t="shared" si="23"/>
        <v>-19.396315775648617</v>
      </c>
      <c r="K233">
        <f t="shared" si="24"/>
        <v>-1.6074827787624637</v>
      </c>
      <c r="M233">
        <f t="shared" si="25"/>
        <v>-1.6062518806719799</v>
      </c>
      <c r="N233" s="13">
        <f t="shared" si="26"/>
        <v>1.0216695976544114E-4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4.4416571358280859</v>
      </c>
      <c r="H234" s="10">
        <f t="shared" si="27"/>
        <v>-1.5981043448716186</v>
      </c>
      <c r="I234">
        <f t="shared" si="23"/>
        <v>-19.177252138459423</v>
      </c>
      <c r="K234">
        <f t="shared" si="24"/>
        <v>-1.5894270117879243</v>
      </c>
      <c r="M234">
        <f t="shared" si="25"/>
        <v>-1.5882179070441249</v>
      </c>
      <c r="N234" s="13">
        <f t="shared" si="26"/>
        <v>9.7741652916897453E-5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4.4535449007857117</v>
      </c>
      <c r="H235" s="10">
        <f t="shared" si="27"/>
        <v>-1.5800399287874303</v>
      </c>
      <c r="I235">
        <f t="shared" si="23"/>
        <v>-18.960479145449163</v>
      </c>
      <c r="K235">
        <f t="shared" si="24"/>
        <v>-1.5715681918829394</v>
      </c>
      <c r="M235">
        <f t="shared" si="25"/>
        <v>-1.5703805081884028</v>
      </c>
      <c r="N235" s="13">
        <f t="shared" si="26"/>
        <v>9.3304406308916172E-5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4.4654326657433376</v>
      </c>
      <c r="H236" s="10">
        <f t="shared" si="27"/>
        <v>-1.5621645883408184</v>
      </c>
      <c r="I236">
        <f t="shared" si="23"/>
        <v>-18.745975060089819</v>
      </c>
      <c r="K236">
        <f t="shared" si="24"/>
        <v>-1.5539043822365108</v>
      </c>
      <c r="M236">
        <f t="shared" si="25"/>
        <v>-1.5527377532409949</v>
      </c>
      <c r="N236" s="13">
        <f t="shared" si="26"/>
        <v>8.8865219999263392E-5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4.4773204307009635</v>
      </c>
      <c r="H237" s="10">
        <f t="shared" si="27"/>
        <v>-1.5444765249925503</v>
      </c>
      <c r="I237">
        <f t="shared" si="23"/>
        <v>-18.533718299910603</v>
      </c>
      <c r="K237">
        <f t="shared" si="24"/>
        <v>-1.5364336574326072</v>
      </c>
      <c r="M237">
        <f t="shared" si="25"/>
        <v>-1.5352877226521986</v>
      </c>
      <c r="N237" s="13">
        <f t="shared" si="26"/>
        <v>8.4434088450052646E-5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4.4892081956585885</v>
      </c>
      <c r="H238" s="10">
        <f t="shared" si="27"/>
        <v>-1.5269739531643722</v>
      </c>
      <c r="I238">
        <f t="shared" si="23"/>
        <v>-18.323687437972467</v>
      </c>
      <c r="K238">
        <f t="shared" si="24"/>
        <v>-1.5191541036867073</v>
      </c>
      <c r="M238">
        <f t="shared" si="25"/>
        <v>-1.5180285084235137</v>
      </c>
      <c r="N238" s="13">
        <f t="shared" si="26"/>
        <v>8.0020981611754171E-5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4.5010959606162153</v>
      </c>
      <c r="H239" s="10">
        <f t="shared" si="27"/>
        <v>-1.5096551003488572</v>
      </c>
      <c r="I239">
        <f t="shared" si="23"/>
        <v>-18.115861204186288</v>
      </c>
      <c r="K239">
        <f t="shared" si="24"/>
        <v>-1.5020638190671889</v>
      </c>
      <c r="M239">
        <f t="shared" si="25"/>
        <v>-1.5009582143295976</v>
      </c>
      <c r="N239" s="13">
        <f t="shared" si="26"/>
        <v>7.5635826431992274E-5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4.5129837255738412</v>
      </c>
      <c r="H240" s="10">
        <f t="shared" si="27"/>
        <v>-1.4925182072068499</v>
      </c>
      <c r="I240">
        <f t="shared" si="23"/>
        <v>-17.910218486482201</v>
      </c>
      <c r="K240">
        <f t="shared" si="24"/>
        <v>-1.4851609137021546</v>
      </c>
      <c r="M240">
        <f t="shared" si="25"/>
        <v>-1.4840749561256799</v>
      </c>
      <c r="N240" s="13">
        <f t="shared" si="26"/>
        <v>7.1288488819679313E-5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4.5248714905314671</v>
      </c>
      <c r="H241" s="10">
        <f t="shared" si="27"/>
        <v>-1.4755615276531031</v>
      </c>
      <c r="I241">
        <f t="shared" si="23"/>
        <v>-17.706738331837236</v>
      </c>
      <c r="K241">
        <f t="shared" si="24"/>
        <v>-1.4684435099722466</v>
      </c>
      <c r="M241">
        <f t="shared" si="25"/>
        <v>-1.4673768617409839</v>
      </c>
      <c r="N241" s="13">
        <f t="shared" si="26"/>
        <v>6.6988756093005903E-5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4.536759255489093</v>
      </c>
      <c r="H242" s="10">
        <f t="shared" si="27"/>
        <v>-1.4587833289306842</v>
      </c>
      <c r="I242">
        <f t="shared" si="23"/>
        <v>-17.505399947168211</v>
      </c>
      <c r="K242">
        <f t="shared" si="24"/>
        <v>-1.4519097426900343</v>
      </c>
      <c r="M242">
        <f t="shared" si="25"/>
        <v>-1.450862071458741</v>
      </c>
      <c r="N242" s="13">
        <f t="shared" si="26"/>
        <v>6.2746319936815442E-5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4.5486470204467189</v>
      </c>
      <c r="H243" s="10">
        <f t="shared" si="27"/>
        <v>-1.4421818916746978</v>
      </c>
      <c r="I243">
        <f t="shared" si="23"/>
        <v>-17.306182700096372</v>
      </c>
      <c r="K243">
        <f t="shared" si="24"/>
        <v>-1.4355577592664879</v>
      </c>
      <c r="M243">
        <f t="shared" si="25"/>
        <v>-1.4345287380833074</v>
      </c>
      <c r="N243" s="13">
        <f t="shared" si="26"/>
        <v>5.857075989341185E-5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4.5605347854043448</v>
      </c>
      <c r="H244" s="10">
        <f t="shared" si="27"/>
        <v>-1.425755509965861</v>
      </c>
      <c r="I244">
        <f t="shared" si="23"/>
        <v>-17.109066119590331</v>
      </c>
      <c r="K244">
        <f t="shared" si="24"/>
        <v>-1.4193857198650659</v>
      </c>
      <c r="M244">
        <f t="shared" si="25"/>
        <v>-1.4183750270949098</v>
      </c>
      <c r="N244" s="13">
        <f t="shared" si="26"/>
        <v>5.4471527408403565E-5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4.5724225503619707</v>
      </c>
      <c r="H245" s="10">
        <f t="shared" si="27"/>
        <v>-1.4095024913744356</v>
      </c>
      <c r="I245">
        <f t="shared" si="23"/>
        <v>-16.914029896493226</v>
      </c>
      <c r="K245">
        <f t="shared" si="24"/>
        <v>-1.4033917975438976</v>
      </c>
      <c r="M245">
        <f t="shared" si="25"/>
        <v>-1.4023991167925025</v>
      </c>
      <c r="N245" s="13">
        <f t="shared" si="26"/>
        <v>5.0457930451253366E-5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4.5843103153195974</v>
      </c>
      <c r="H246" s="10">
        <f t="shared" si="27"/>
        <v>-1.3934211569950052</v>
      </c>
      <c r="I246">
        <f t="shared" si="23"/>
        <v>-16.721053883940062</v>
      </c>
      <c r="K246">
        <f t="shared" si="24"/>
        <v>-1.387574178386564</v>
      </c>
      <c r="M246">
        <f t="shared" si="25"/>
        <v>-1.3865991984252313</v>
      </c>
      <c r="N246" s="13">
        <f t="shared" si="26"/>
        <v>4.6539118727712472E-5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4.5961980802772224</v>
      </c>
      <c r="H247" s="10">
        <f t="shared" si="27"/>
        <v>-1.3775098414725677</v>
      </c>
      <c r="I247">
        <f t="shared" si="23"/>
        <v>-16.530118097670812</v>
      </c>
      <c r="K247">
        <f t="shared" si="24"/>
        <v>-1.3719310616219176</v>
      </c>
      <c r="M247">
        <f t="shared" si="25"/>
        <v>-1.3709734763129544</v>
      </c>
      <c r="N247" s="13">
        <f t="shared" si="26"/>
        <v>4.2724069499806747E-5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4.6080858452348483</v>
      </c>
      <c r="H248" s="10">
        <f t="shared" si="27"/>
        <v>-1.3617668930203906</v>
      </c>
      <c r="I248">
        <f t="shared" si="23"/>
        <v>-16.341202716244688</v>
      </c>
      <c r="K248">
        <f t="shared" si="24"/>
        <v>-1.3564606597333801</v>
      </c>
      <c r="M248">
        <f t="shared" si="25"/>
        <v>-1.3555201679562467</v>
      </c>
      <c r="N248" s="13">
        <f t="shared" si="26"/>
        <v>3.9021574027002483E-5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4.6199736101924742</v>
      </c>
      <c r="H249" s="10">
        <f t="shared" si="27"/>
        <v>-1.3461906734300662</v>
      </c>
      <c r="I249">
        <f t="shared" si="23"/>
        <v>-16.154288081160793</v>
      </c>
      <c r="K249">
        <f t="shared" si="24"/>
        <v>-1.341161198558193</v>
      </c>
      <c r="M249">
        <f t="shared" si="25"/>
        <v>-1.3402375041363699</v>
      </c>
      <c r="N249" s="13">
        <f t="shared" si="26"/>
        <v>3.5440224639408142E-5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4.6318613751501001</v>
      </c>
      <c r="H250" s="10">
        <f t="shared" si="27"/>
        <v>-1.3307795580741673</v>
      </c>
      <c r="I250">
        <f t="shared" si="23"/>
        <v>-15.969354696890008</v>
      </c>
      <c r="K250">
        <f t="shared" si="24"/>
        <v>-1.3260309173769762</v>
      </c>
      <c r="M250">
        <f t="shared" si="25"/>
        <v>-1.3251237290055573</v>
      </c>
      <c r="N250" s="13">
        <f t="shared" si="26"/>
        <v>3.198840245333332E-5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4.6437491401077269</v>
      </c>
      <c r="H251" s="10">
        <f t="shared" si="27"/>
        <v>-1.3155319359019146</v>
      </c>
      <c r="I251">
        <f t="shared" si="23"/>
        <v>-15.786383230822976</v>
      </c>
      <c r="K251">
        <f t="shared" si="24"/>
        <v>-1.3110680689940339</v>
      </c>
      <c r="M251">
        <f t="shared" si="25"/>
        <v>-1.3101771001680556</v>
      </c>
      <c r="N251" s="13">
        <f t="shared" si="26"/>
        <v>2.8674265736614185E-5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4.6556369050653519</v>
      </c>
      <c r="H252" s="10">
        <f t="shared" si="27"/>
        <v>-1.3004462094282261</v>
      </c>
      <c r="I252">
        <f t="shared" si="23"/>
        <v>-15.605354513138714</v>
      </c>
      <c r="K252">
        <f t="shared" si="24"/>
        <v>-1.2962709198087805</v>
      </c>
      <c r="M252">
        <f t="shared" si="25"/>
        <v>-1.2953958887522912</v>
      </c>
      <c r="N252" s="13">
        <f t="shared" si="26"/>
        <v>2.5505738929775709E-5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4.6675246700229778</v>
      </c>
      <c r="H253" s="10">
        <f t="shared" si="27"/>
        <v>-1.2855207947165177</v>
      </c>
      <c r="I253">
        <f t="shared" si="23"/>
        <v>-15.426249536598213</v>
      </c>
      <c r="K253">
        <f t="shared" si="24"/>
        <v>-1.2816377498786498</v>
      </c>
      <c r="M253">
        <f t="shared" si="25"/>
        <v>-1.2807783794745278</v>
      </c>
      <c r="N253" s="13">
        <f t="shared" si="26"/>
        <v>2.2490502327458387E-5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4.6794124349806037</v>
      </c>
      <c r="H254" s="10">
        <f t="shared" si="27"/>
        <v>-1.2707541213555991</v>
      </c>
      <c r="I254">
        <f t="shared" si="23"/>
        <v>-15.249049456267189</v>
      </c>
      <c r="K254">
        <f t="shared" si="24"/>
        <v>-1.2671668529738656</v>
      </c>
      <c r="M254">
        <f t="shared" si="25"/>
        <v>-1.2663228706943903</v>
      </c>
      <c r="N254" s="13">
        <f t="shared" si="26"/>
        <v>1.9635982422463002E-5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4.6913001999382304</v>
      </c>
      <c r="H255" s="10">
        <f t="shared" si="27"/>
        <v>-1.2561446324310046</v>
      </c>
      <c r="I255">
        <f t="shared" si="23"/>
        <v>-15.073735589172056</v>
      </c>
      <c r="K255">
        <f t="shared" si="24"/>
        <v>-1.2528565366243962</v>
      </c>
      <c r="M255">
        <f t="shared" si="25"/>
        <v>-1.2520276744625753</v>
      </c>
      <c r="N255" s="13">
        <f t="shared" si="26"/>
        <v>1.6949342913813162E-5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4.7031879648958563</v>
      </c>
      <c r="H256" s="10">
        <f t="shared" si="27"/>
        <v>-1.2416907844910769</v>
      </c>
      <c r="I256">
        <f t="shared" si="23"/>
        <v>-14.900289413892924</v>
      </c>
      <c r="K256">
        <f t="shared" si="24"/>
        <v>-1.2387051221594447</v>
      </c>
      <c r="M256">
        <f t="shared" si="25"/>
        <v>-1.2378911165611035</v>
      </c>
      <c r="N256" s="13">
        <f t="shared" si="26"/>
        <v>1.4437476378068632E-5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4.7150757298534813</v>
      </c>
      <c r="H257" s="10">
        <f t="shared" si="27"/>
        <v>-1.2273910475081087</v>
      </c>
      <c r="I257">
        <f t="shared" si="23"/>
        <v>-14.728692570097305</v>
      </c>
      <c r="K257">
        <f t="shared" si="24"/>
        <v>-1.2247109447397757</v>
      </c>
      <c r="M257">
        <f t="shared" si="25"/>
        <v>-1.2239115365364088</v>
      </c>
      <c r="N257" s="13">
        <f t="shared" si="26"/>
        <v>1.2106996602179639E-5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4.7269634948111072</v>
      </c>
      <c r="H258" s="10">
        <f t="shared" si="27"/>
        <v>-1.2132439048348365</v>
      </c>
      <c r="I258">
        <f t="shared" si="23"/>
        <v>-14.558926858018037</v>
      </c>
      <c r="K258">
        <f t="shared" si="24"/>
        <v>-1.2108723533832049</v>
      </c>
      <c r="M258">
        <f t="shared" si="25"/>
        <v>-1.2100872877255948</v>
      </c>
      <c r="N258" s="13">
        <f t="shared" si="26"/>
        <v>9.9642315743570733E-6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4.738851259768734</v>
      </c>
      <c r="H259" s="10">
        <f t="shared" si="27"/>
        <v>-1.1992478531565707</v>
      </c>
      <c r="I259">
        <f t="shared" si="23"/>
        <v>-14.390974237878847</v>
      </c>
      <c r="K259">
        <f t="shared" si="24"/>
        <v>-1.1971877109835418</v>
      </c>
      <c r="M259">
        <f t="shared" si="25"/>
        <v>-1.1964167372761458</v>
      </c>
      <c r="N259" s="13">
        <f t="shared" si="26"/>
        <v>8.0152171283937122E-6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4.7507390247263599</v>
      </c>
      <c r="H260" s="10">
        <f t="shared" si="27"/>
        <v>-1.1854014024392239</v>
      </c>
      <c r="I260">
        <f t="shared" si="23"/>
        <v>-14.224816829270686</v>
      </c>
      <c r="K260">
        <f t="shared" si="24"/>
        <v>-1.1836553943232786</v>
      </c>
      <c r="M260">
        <f t="shared" si="25"/>
        <v>-1.1828982661593821</v>
      </c>
      <c r="N260" s="13">
        <f t="shared" si="26"/>
        <v>6.265691235460135E-6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4.7626267896839858</v>
      </c>
      <c r="H261" s="10">
        <f t="shared" si="27"/>
        <v>-1.1717030758735014</v>
      </c>
      <c r="I261">
        <f t="shared" si="23"/>
        <v>-14.060436910482018</v>
      </c>
      <c r="K261">
        <f t="shared" si="24"/>
        <v>-1.1702737940802759</v>
      </c>
      <c r="M261">
        <f t="shared" si="25"/>
        <v>-1.1695302691779184</v>
      </c>
      <c r="N261" s="13">
        <f t="shared" si="26"/>
        <v>4.721088936370588E-6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4.7745145546416108</v>
      </c>
      <c r="H262" s="10">
        <f t="shared" si="27"/>
        <v>-1.1581514098154946</v>
      </c>
      <c r="I262">
        <f t="shared" si="23"/>
        <v>-13.897816917785935</v>
      </c>
      <c r="K262">
        <f t="shared" si="24"/>
        <v>-1.157041314828759</v>
      </c>
      <c r="M262">
        <f t="shared" si="25"/>
        <v>-1.1563111549674265</v>
      </c>
      <c r="N262" s="13">
        <f t="shared" si="26"/>
        <v>3.3865379058379467E-6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4.7864023195992376</v>
      </c>
      <c r="H263" s="10">
        <f t="shared" si="27"/>
        <v>-1.1447449537239132</v>
      </c>
      <c r="I263">
        <f t="shared" si="23"/>
        <v>-13.736939444686957</v>
      </c>
      <c r="K263">
        <f t="shared" si="24"/>
        <v>-1.1439563750348281</v>
      </c>
      <c r="M263">
        <f t="shared" si="25"/>
        <v>-1.143239345992916</v>
      </c>
      <c r="N263" s="13">
        <f t="shared" si="26"/>
        <v>2.2668546396384512E-6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4.7982900845568635</v>
      </c>
      <c r="H264" s="10">
        <f t="shared" si="27"/>
        <v>-1.1314822700941813</v>
      </c>
      <c r="I264">
        <f t="shared" si="23"/>
        <v>-13.577787241130176</v>
      </c>
      <c r="K264">
        <f t="shared" si="24"/>
        <v>-1.1310174070467789</v>
      </c>
      <c r="M264">
        <f t="shared" si="25"/>
        <v>-1.1303132785398209</v>
      </c>
      <c r="N264" s="13">
        <f t="shared" si="26"/>
        <v>1.3665412541660715E-6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4.8101778495144893</v>
      </c>
      <c r="H265" s="10">
        <f t="shared" si="27"/>
        <v>-1.118361934389613</v>
      </c>
      <c r="I265">
        <f t="shared" si="23"/>
        <v>-13.420343212675355</v>
      </c>
      <c r="K265">
        <f t="shared" si="24"/>
        <v>-1.118222857080428</v>
      </c>
      <c r="M265">
        <f t="shared" si="25"/>
        <v>-1.1175314027000931</v>
      </c>
      <c r="N265" s="13">
        <f t="shared" si="26"/>
        <v>6.8978288729670211E-7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4.8220656144721152</v>
      </c>
      <c r="H266" s="10">
        <f t="shared" si="27"/>
        <v>-1.1053825349698689</v>
      </c>
      <c r="I266">
        <f t="shared" si="23"/>
        <v>-13.264590419638427</v>
      </c>
      <c r="K266">
        <f t="shared" si="24"/>
        <v>-1.105571185199705</v>
      </c>
      <c r="M266">
        <f t="shared" si="25"/>
        <v>-1.1048921823535571</v>
      </c>
      <c r="N266" s="13">
        <f t="shared" si="26"/>
        <v>2.4044568832383381E-7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4.8339533794297402</v>
      </c>
      <c r="H267" s="10">
        <f t="shared" si="27"/>
        <v>-1.092542673016889</v>
      </c>
      <c r="I267">
        <f t="shared" si="23"/>
        <v>-13.110512076202667</v>
      </c>
      <c r="K267">
        <f t="shared" si="24"/>
        <v>-1.0930608652927165</v>
      </c>
      <c r="M267">
        <f t="shared" si="25"/>
        <v>-1.0923940951447388</v>
      </c>
      <c r="N267" s="13">
        <f t="shared" si="26"/>
        <v>2.2075384092671814E-8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4.845841144387367</v>
      </c>
      <c r="H268" s="10">
        <f t="shared" si="27"/>
        <v>-1.0798409624584924</v>
      </c>
      <c r="I268">
        <f t="shared" si="23"/>
        <v>-12.958091549501908</v>
      </c>
      <c r="K268">
        <f t="shared" si="24"/>
        <v>-1.0806903850434924</v>
      </c>
      <c r="M268">
        <f t="shared" si="25"/>
        <v>-1.0800356324553673</v>
      </c>
      <c r="N268" s="13">
        <f t="shared" si="26"/>
        <v>3.7896407683272254E-8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4.8577289093449929</v>
      </c>
      <c r="H269" s="10">
        <f t="shared" si="27"/>
        <v>-1.067276029889817</v>
      </c>
      <c r="I269">
        <f t="shared" si="23"/>
        <v>-12.807312358677803</v>
      </c>
      <c r="K269">
        <f t="shared" si="24"/>
        <v>-1.0684582458996403</v>
      </c>
      <c r="M269">
        <f t="shared" si="25"/>
        <v>-1.0678152993727903</v>
      </c>
      <c r="N269" s="13">
        <f t="shared" si="26"/>
        <v>2.9081157526633007E-7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4.8696166743026188</v>
      </c>
      <c r="H270" s="10">
        <f t="shared" si="27"/>
        <v>-1.0548465144927728</v>
      </c>
      <c r="I270">
        <f t="shared" si="23"/>
        <v>-12.658158173913273</v>
      </c>
      <c r="K270">
        <f t="shared" si="24"/>
        <v>-1.0563629630360694</v>
      </c>
      <c r="M270">
        <f t="shared" si="25"/>
        <v>-1.0557316146544471</v>
      </c>
      <c r="N270" s="13">
        <f t="shared" si="26"/>
        <v>7.8340229619589432E-7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4.8815044392602447</v>
      </c>
      <c r="H271" s="10">
        <f t="shared" si="27"/>
        <v>-1.0425510679536627</v>
      </c>
      <c r="I271">
        <f t="shared" si="23"/>
        <v>-12.510612815443952</v>
      </c>
      <c r="K271">
        <f t="shared" si="24"/>
        <v>-1.0444030653150094</v>
      </c>
      <c r="M271">
        <f t="shared" si="25"/>
        <v>-1.0437831106886402</v>
      </c>
      <c r="N271" s="13">
        <f t="shared" si="26"/>
        <v>1.5179293008107311E-6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4.8933922042178706</v>
      </c>
      <c r="H272" s="10">
        <f t="shared" si="27"/>
        <v>-1.0303883543791388</v>
      </c>
      <c r="I272">
        <f t="shared" si="23"/>
        <v>-12.364660252549665</v>
      </c>
      <c r="K272">
        <f t="shared" si="24"/>
        <v>-1.0325770952424884</v>
      </c>
      <c r="M272">
        <f t="shared" si="25"/>
        <v>-1.0319683334517573</v>
      </c>
      <c r="N272" s="13">
        <f t="shared" si="26"/>
        <v>2.4963338699125146E-6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4.9052799691754965</v>
      </c>
      <c r="H273" s="10">
        <f t="shared" si="27"/>
        <v>-1.0183570502106229</v>
      </c>
      <c r="I273">
        <f t="shared" si="23"/>
        <v>-12.220284602527475</v>
      </c>
      <c r="K273">
        <f t="shared" si="24"/>
        <v>-1.0208836089214455</v>
      </c>
      <c r="M273">
        <f t="shared" si="25"/>
        <v>-1.0202858424621248</v>
      </c>
      <c r="N273" s="13">
        <f t="shared" si="26"/>
        <v>3.7202395494537202E-6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4.9171677341331224</v>
      </c>
      <c r="H274" s="10">
        <f t="shared" si="27"/>
        <v>-1.0064558441373459</v>
      </c>
      <c r="I274">
        <f t="shared" si="23"/>
        <v>-12.077470129648152</v>
      </c>
      <c r="K274">
        <f t="shared" si="24"/>
        <v>-1.0093211760016565</v>
      </c>
      <c r="M274">
        <f t="shared" si="25"/>
        <v>-1.0087342107306725</v>
      </c>
      <c r="N274" s="13">
        <f t="shared" si="26"/>
        <v>5.1909543335865942E-6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ref="G275:G338" si="29">$E$11*(D275/$E$12+1)</f>
        <v>4.9290554990907482</v>
      </c>
      <c r="H275" s="10">
        <f t="shared" si="27"/>
        <v>-0.99468343700812989</v>
      </c>
      <c r="I275">
        <f t="shared" si="23"/>
        <v>-11.936201244097559</v>
      </c>
      <c r="K275">
        <f t="shared" si="24"/>
        <v>-0.99788837962662924</v>
      </c>
      <c r="M275">
        <f t="shared" si="25"/>
        <v>-0.99731202470855962</v>
      </c>
      <c r="N275" s="13">
        <f t="shared" si="26"/>
        <v>6.909473298850455E-6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si="29"/>
        <v>4.9409432640483741</v>
      </c>
      <c r="H276" s="10">
        <f t="shared" si="27"/>
        <v>-0.98303854174204608</v>
      </c>
      <c r="I276">
        <f t="shared" ref="I276:I339" si="30">H276*$E$6</f>
        <v>-11.796462500904553</v>
      </c>
      <c r="K276">
        <f t="shared" ref="K276:K339" si="31">($L$9/2)*$L$4*EXP(-$L$6*(G276/$L$10-1))+($L$9/2)*$L$4*EXP(-$L$6*(($H$4/$E$4)*G276/$L$10-1))+($L$9/2)*$L$4*EXP(-$L$6*(SQRT(4/3+$H$11^2/4)*G276/$L$10-1))-SQRT(($L$9/2)*$L$5^2*EXP(-2*$L$7*(G276/$L$10-1))+($L$9/2)*$L$5^2*EXP(-2*$L$7*(($H$4/$E$4)*G276/$L$10-1))+($L$9/2)*$L$5^2*EXP(-2*$L$7*(SQRT(4/3+$H$11^2/4)*G276/$L$10-1)))</f>
        <v>-0.98658381637762438</v>
      </c>
      <c r="M276">
        <f t="shared" ref="M276:M339" si="32">($L$9/2)*$O$6*EXP(-$O$4*(G276/$L$10-1))+($L$9/2)*$O$6*EXP(-$O$4*(($H$4/$E$4)*G276/$L$10-1))+($L$9/2)*$O$6*EXP(-$O$4*(SQRT(4/3+$H$11^2/4)*($H$4/$E$4)*G276/$L$10-1))-SQRT(($L$9/2)*$O$7^2*EXP(-2*$O$5*(G276/$L$10-1))+($L$9/2)*$O$7^2*EXP(-2*$O$5*(($H$4/$E$4)*G276/$L$10-1))+($L$9/2)*$O$7^2*EXP(-2*$O$5*(SQRT(4/3+$H$11^2/4)*($H$4/$E$4)*G276/$L$10-1)))</f>
        <v>-0.98601788423192382</v>
      </c>
      <c r="N276" s="13">
        <f t="shared" ref="N276:N339" si="33">(M276-H276)^2*O276</f>
        <v>8.8764816719909241E-6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4.952831029006</v>
      </c>
      <c r="H277" s="10">
        <f t="shared" ref="H277:H340" si="34">-(-$B$4)*(1+D277+$E$5*D277^3)*EXP(-D277)</f>
        <v>-0.97151988323805594</v>
      </c>
      <c r="I277">
        <f t="shared" si="30"/>
        <v>-11.658238598856672</v>
      </c>
      <c r="K277">
        <f t="shared" si="31"/>
        <v>-0.97540609621496099</v>
      </c>
      <c r="M277">
        <f t="shared" si="32"/>
        <v>-0.97485040246390864</v>
      </c>
      <c r="N277" s="13">
        <f t="shared" si="33"/>
        <v>1.1092358313774479E-5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4.964718793963633</v>
      </c>
      <c r="H278" s="10">
        <f t="shared" si="34"/>
        <v>-0.96012619828376522</v>
      </c>
      <c r="I278">
        <f t="shared" si="30"/>
        <v>-11.521514379405183</v>
      </c>
      <c r="K278">
        <f t="shared" si="31"/>
        <v>-0.96435384241673283</v>
      </c>
      <c r="M278">
        <f t="shared" si="32"/>
        <v>-0.96380820583409699</v>
      </c>
      <c r="N278" s="13">
        <f t="shared" si="33"/>
        <v>1.3557179600700142E-5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4.9766065589212518</v>
      </c>
      <c r="H279" s="10">
        <f t="shared" si="34"/>
        <v>-0.9488562354634148</v>
      </c>
      <c r="I279">
        <f t="shared" si="30"/>
        <v>-11.386274825560978</v>
      </c>
      <c r="K279">
        <f t="shared" si="31"/>
        <v>-0.95342569151513412</v>
      </c>
      <c r="M279">
        <f t="shared" si="32"/>
        <v>-0.952889933975549</v>
      </c>
      <c r="N279" s="13">
        <f t="shared" si="33"/>
        <v>1.6270723686793646E-5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4.9884943238788786</v>
      </c>
      <c r="H280" s="10">
        <f t="shared" si="34"/>
        <v>-0.93770875506510754</v>
      </c>
      <c r="I280">
        <f t="shared" si="30"/>
        <v>-11.25250506078129</v>
      </c>
      <c r="K280">
        <f t="shared" si="31"/>
        <v>-0.94262029323038166</v>
      </c>
      <c r="M280">
        <f t="shared" si="32"/>
        <v>-0.94209423965942951</v>
      </c>
      <c r="N280" s="13">
        <f t="shared" si="33"/>
        <v>1.9232475127035383E-5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5.0003820888365045</v>
      </c>
      <c r="H281" s="10">
        <f t="shared" si="34"/>
        <v>-0.92668252898756531</v>
      </c>
      <c r="I281">
        <f t="shared" si="30"/>
        <v>-11.120190347850784</v>
      </c>
      <c r="K281">
        <f t="shared" si="31"/>
        <v>-0.93193631040259872</v>
      </c>
      <c r="M281">
        <f t="shared" si="32"/>
        <v>-0.93141978872759212</v>
      </c>
      <c r="N281" s="13">
        <f t="shared" si="33"/>
        <v>2.244162984447889E-5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5.0122698537941348</v>
      </c>
      <c r="H282" s="10">
        <f t="shared" si="34"/>
        <v>-0.91577634064629976</v>
      </c>
      <c r="I282">
        <f t="shared" si="30"/>
        <v>-10.989316087755597</v>
      </c>
      <c r="K282">
        <f t="shared" si="31"/>
        <v>-0.92137241892154187</v>
      </c>
      <c r="M282">
        <f t="shared" si="32"/>
        <v>-0.92086526002300073</v>
      </c>
      <c r="N282" s="13">
        <f t="shared" si="33"/>
        <v>2.5897100422562623E-5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5.0241576187517554</v>
      </c>
      <c r="H283" s="10">
        <f t="shared" si="34"/>
        <v>-0.90498898487944146</v>
      </c>
      <c r="I283">
        <f t="shared" si="30"/>
        <v>-10.859867818553298</v>
      </c>
      <c r="K283">
        <f t="shared" si="31"/>
        <v>-0.91092730765447583</v>
      </c>
      <c r="M283">
        <f t="shared" si="32"/>
        <v>-0.91042934531829223</v>
      </c>
      <c r="N283" s="13">
        <f t="shared" si="33"/>
        <v>2.9597521704612506E-5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5.0360453837093804</v>
      </c>
      <c r="H284" s="10">
        <f t="shared" si="34"/>
        <v>-0.8943192678531654</v>
      </c>
      <c r="I284">
        <f t="shared" si="30"/>
        <v>-10.731831214237985</v>
      </c>
      <c r="K284">
        <f t="shared" si="31"/>
        <v>-0.90059967837214927</v>
      </c>
      <c r="M284">
        <f t="shared" si="32"/>
        <v>-0.90011074924243462</v>
      </c>
      <c r="N284" s="13">
        <f t="shared" si="33"/>
        <v>3.3541256682251676E-5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5.0479331486670072</v>
      </c>
      <c r="H285" s="10">
        <f t="shared" si="34"/>
        <v>-0.88376600696697183</v>
      </c>
      <c r="I285">
        <f t="shared" si="30"/>
        <v>-10.605192083603662</v>
      </c>
      <c r="K285">
        <f t="shared" si="31"/>
        <v>-0.89038824567316732</v>
      </c>
      <c r="M285">
        <f t="shared" si="32"/>
        <v>-0.88990818920577441</v>
      </c>
      <c r="N285" s="13">
        <f t="shared" si="33"/>
        <v>3.7726402654661937E-5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5.0598209136246393</v>
      </c>
      <c r="H286" s="10">
        <f t="shared" si="34"/>
        <v>-0.87332803075872079</v>
      </c>
      <c r="I286">
        <f t="shared" si="30"/>
        <v>-10.479936369104649</v>
      </c>
      <c r="K286">
        <f t="shared" si="31"/>
        <v>-0.88029173690668761</v>
      </c>
      <c r="M286">
        <f t="shared" si="32"/>
        <v>-0.87982039532340384</v>
      </c>
      <c r="N286" s="13">
        <f t="shared" si="33"/>
        <v>4.2150797640752142E-5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5.0717086785822589</v>
      </c>
      <c r="H287" s="10">
        <f t="shared" si="34"/>
        <v>-0.86300417880961489</v>
      </c>
      <c r="I287">
        <f t="shared" si="30"/>
        <v>-10.356050145715379</v>
      </c>
      <c r="K287">
        <f t="shared" si="31"/>
        <v>-0.87030889209368445</v>
      </c>
      <c r="M287">
        <f t="shared" si="32"/>
        <v>-0.8698461103370857</v>
      </c>
      <c r="N287" s="13">
        <f t="shared" si="33"/>
        <v>4.6812027026599083E-5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5.0835964435398857</v>
      </c>
      <c r="H288" s="10">
        <f t="shared" si="34"/>
        <v>-0.85279330164908151</v>
      </c>
      <c r="I288">
        <f t="shared" si="30"/>
        <v>-10.233519619788979</v>
      </c>
      <c r="K288">
        <f t="shared" si="31"/>
        <v>-0.86043846384672751</v>
      </c>
      <c r="M288">
        <f t="shared" si="32"/>
        <v>-0.85998408953569039</v>
      </c>
      <c r="N288" s="13">
        <f t="shared" si="33"/>
        <v>5.1707430430200913E-5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5.0954842084975116</v>
      </c>
      <c r="H289" s="10">
        <f t="shared" si="34"/>
        <v>-0.84269426065977049</v>
      </c>
      <c r="I289">
        <f t="shared" si="30"/>
        <v>-10.112331127917246</v>
      </c>
      <c r="K289">
        <f t="shared" si="31"/>
        <v>-0.85067921728856766</v>
      </c>
      <c r="M289">
        <f t="shared" si="32"/>
        <v>-0.85023310067443059</v>
      </c>
      <c r="N289" s="13">
        <f t="shared" si="33"/>
        <v>5.6834108766640258E-5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5.1073719734551419</v>
      </c>
      <c r="H290" s="10">
        <f t="shared" si="34"/>
        <v>-0.83270592798256649</v>
      </c>
      <c r="I290">
        <f t="shared" si="30"/>
        <v>-9.9924711357907974</v>
      </c>
      <c r="K290">
        <f t="shared" si="31"/>
        <v>-0.84102992996942472</v>
      </c>
      <c r="M290">
        <f t="shared" si="32"/>
        <v>-0.84059192389279191</v>
      </c>
      <c r="N290" s="13">
        <f t="shared" si="33"/>
        <v>6.2188931496092196E-5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5.1192597384127634</v>
      </c>
      <c r="H291" s="10">
        <f t="shared" si="34"/>
        <v>-0.82282718642179531</v>
      </c>
      <c r="I291">
        <f t="shared" si="30"/>
        <v>-9.8739262370615428</v>
      </c>
      <c r="K291">
        <f t="shared" si="31"/>
        <v>-0.83148939178320369</v>
      </c>
      <c r="M291">
        <f t="shared" si="32"/>
        <v>-0.83105935163138689</v>
      </c>
      <c r="N291" s="13">
        <f t="shared" si="33"/>
        <v>6.7768544038009974E-5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5.1311475033703893</v>
      </c>
      <c r="H292" s="10">
        <f t="shared" si="34"/>
        <v>-0.81305692935055252</v>
      </c>
      <c r="I292">
        <f t="shared" si="30"/>
        <v>-9.7566831522066302</v>
      </c>
      <c r="K292">
        <f t="shared" si="31"/>
        <v>-0.82205640488261222</v>
      </c>
      <c r="M292">
        <f t="shared" si="32"/>
        <v>-0.8216341885477001</v>
      </c>
      <c r="N292" s="13">
        <f t="shared" si="33"/>
        <v>7.3569375335052751E-5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5.1430352683280152</v>
      </c>
      <c r="H293" s="10">
        <f t="shared" si="34"/>
        <v>-0.80339406061636298</v>
      </c>
      <c r="I293">
        <f t="shared" si="30"/>
        <v>-9.6407287273963558</v>
      </c>
      <c r="K293">
        <f t="shared" si="31"/>
        <v>-0.81272978359338077</v>
      </c>
      <c r="M293">
        <f t="shared" si="32"/>
        <v>-0.81231525143093319</v>
      </c>
      <c r="N293" s="13">
        <f t="shared" si="33"/>
        <v>7.9587645549971926E-5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5.1549230332856464</v>
      </c>
      <c r="H294" s="10">
        <f t="shared" si="34"/>
        <v>-0.79383749444705909</v>
      </c>
      <c r="I294">
        <f t="shared" si="30"/>
        <v>-9.5260499333647086</v>
      </c>
      <c r="K294">
        <f t="shared" si="31"/>
        <v>-0.80350835432754797</v>
      </c>
      <c r="M294">
        <f t="shared" si="32"/>
        <v>-0.80310136911590435</v>
      </c>
      <c r="N294" s="13">
        <f t="shared" si="33"/>
        <v>8.5819373880072911E-5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5.1668107982432661</v>
      </c>
      <c r="H295" s="10">
        <f t="shared" si="34"/>
        <v>-0.78438615535703848</v>
      </c>
      <c r="I295">
        <f t="shared" si="30"/>
        <v>-9.4126338642844622</v>
      </c>
      <c r="K295">
        <f t="shared" si="31"/>
        <v>-0.79439095549597427</v>
      </c>
      <c r="M295">
        <f t="shared" si="32"/>
        <v>-0.79399138239617317</v>
      </c>
      <c r="N295" s="13">
        <f t="shared" si="33"/>
        <v>9.2260386473324156E-5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5.1786985632008919</v>
      </c>
      <c r="H296" s="10">
        <f t="shared" si="34"/>
        <v>-0.77503897805382349</v>
      </c>
      <c r="I296">
        <f t="shared" si="30"/>
        <v>-9.3004677366458814</v>
      </c>
      <c r="K296">
        <f t="shared" si="31"/>
        <v>-0.78537643742004926</v>
      </c>
      <c r="M296">
        <f t="shared" si="32"/>
        <v>-0.7849841439363483</v>
      </c>
      <c r="N296" s="13">
        <f t="shared" si="33"/>
        <v>9.8906324430935463E-5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5.1905863281585187</v>
      </c>
      <c r="H297" s="10">
        <f t="shared" si="34"/>
        <v>-0.76579490734511912</v>
      </c>
      <c r="I297">
        <f t="shared" si="30"/>
        <v>-9.1895388881414295</v>
      </c>
      <c r="K297">
        <f t="shared" si="31"/>
        <v>-0.77646366224281416</v>
      </c>
      <c r="M297">
        <f t="shared" si="32"/>
        <v>-0.77607851818380647</v>
      </c>
      <c r="N297" s="13">
        <f t="shared" si="33"/>
        <v>1.0575265188156774E-4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5.2024740931161499</v>
      </c>
      <c r="H298" s="10">
        <f t="shared" si="34"/>
        <v>-0.75665289804623737</v>
      </c>
      <c r="I298">
        <f t="shared" si="30"/>
        <v>-9.0798347765548488</v>
      </c>
      <c r="K298">
        <f t="shared" si="31"/>
        <v>-0.76765150383940439</v>
      </c>
      <c r="M298">
        <f t="shared" si="32"/>
        <v>-0.76727338127972322</v>
      </c>
      <c r="N298" s="13">
        <f t="shared" si="33"/>
        <v>1.1279466411275417E-4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5.2143618580737705</v>
      </c>
      <c r="H299" s="10">
        <f t="shared" si="34"/>
        <v>-0.74761191488805778</v>
      </c>
      <c r="I299">
        <f t="shared" si="30"/>
        <v>-8.9713429786566934</v>
      </c>
      <c r="K299">
        <f t="shared" si="31"/>
        <v>-0.75893884772699594</v>
      </c>
      <c r="M299">
        <f t="shared" si="32"/>
        <v>-0.75856762096960062</v>
      </c>
      <c r="N299" s="13">
        <f t="shared" si="33"/>
        <v>1.2002749574515472E-4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5.2262496230313973</v>
      </c>
      <c r="H300" s="10">
        <f t="shared" si="34"/>
        <v>-0.73867093242541237</v>
      </c>
      <c r="I300">
        <f t="shared" si="30"/>
        <v>-8.8640511891049485</v>
      </c>
      <c r="K300">
        <f t="shared" si="31"/>
        <v>-0.75032459097420334</v>
      </c>
      <c r="M300">
        <f t="shared" si="32"/>
        <v>-0.74996013651324023</v>
      </c>
      <c r="N300" s="13">
        <f t="shared" si="33"/>
        <v>1.2744612893662911E-4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5.2381373879890276</v>
      </c>
      <c r="H301" s="10">
        <f t="shared" si="34"/>
        <v>-0.72982893494609868</v>
      </c>
      <c r="I301">
        <f t="shared" si="30"/>
        <v>-8.7579472193531842</v>
      </c>
      <c r="K301">
        <f t="shared" si="31"/>
        <v>-0.74180764211012618</v>
      </c>
      <c r="M301">
        <f t="shared" si="32"/>
        <v>-0.74144983859435698</v>
      </c>
      <c r="N301" s="13">
        <f t="shared" si="33"/>
        <v>1.3504540160210298E-4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5.2500251529466535</v>
      </c>
      <c r="H302" s="10">
        <f t="shared" si="34"/>
        <v>-0.72108491638040062</v>
      </c>
      <c r="I302">
        <f t="shared" si="30"/>
        <v>-8.653018996564807</v>
      </c>
      <c r="K302">
        <f t="shared" si="31"/>
        <v>-0.73338692103297176</v>
      </c>
      <c r="M302">
        <f t="shared" si="32"/>
        <v>-0.73303564922976316</v>
      </c>
      <c r="N302" s="13">
        <f t="shared" si="33"/>
        <v>1.4282001563683299E-4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5.2619129179042794</v>
      </c>
      <c r="H303" s="10">
        <f t="shared" si="34"/>
        <v>-0.71243788021117593</v>
      </c>
      <c r="I303">
        <f t="shared" si="30"/>
        <v>-8.5492545625341112</v>
      </c>
      <c r="K303">
        <f t="shared" si="31"/>
        <v>-0.72506135891836021</v>
      </c>
      <c r="M303">
        <f t="shared" si="32"/>
        <v>-0.72471650167822677</v>
      </c>
      <c r="N303" s="13">
        <f t="shared" si="33"/>
        <v>1.5076454513112151E-4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5.2738006828618991</v>
      </c>
      <c r="H304" s="10">
        <f t="shared" si="34"/>
        <v>-0.70388683938459706</v>
      </c>
      <c r="I304">
        <f t="shared" si="30"/>
        <v>-8.4466420726151643</v>
      </c>
      <c r="K304">
        <f t="shared" si="31"/>
        <v>-0.71682989812737707</v>
      </c>
      <c r="M304">
        <f t="shared" si="32"/>
        <v>-0.71649134034907136</v>
      </c>
      <c r="N304" s="13">
        <f t="shared" si="33"/>
        <v>1.5887344456343348E-4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5.2856884478195321</v>
      </c>
      <c r="H305" s="10">
        <f t="shared" si="34"/>
        <v>-0.69543081622146408</v>
      </c>
      <c r="I305">
        <f t="shared" si="30"/>
        <v>-8.3451697946575685</v>
      </c>
      <c r="K305">
        <f t="shared" si="31"/>
        <v>-0.70869149211436977</v>
      </c>
      <c r="M305">
        <f t="shared" si="32"/>
        <v>-0.70835912071051321</v>
      </c>
      <c r="N305" s="13">
        <f t="shared" si="33"/>
        <v>1.6714105696156805E-4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5.297576212777158</v>
      </c>
      <c r="H306" s="10">
        <f t="shared" si="34"/>
        <v>-0.68706884232923471</v>
      </c>
      <c r="I306">
        <f t="shared" si="30"/>
        <v>-8.2448261079508161</v>
      </c>
      <c r="K306">
        <f t="shared" si="31"/>
        <v>-0.70064510533463376</v>
      </c>
      <c r="M306">
        <f t="shared" si="32"/>
        <v>-0.70031880919788037</v>
      </c>
      <c r="N306" s="13">
        <f t="shared" si="33"/>
        <v>1.7556162202020761E-4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5.309463977734783</v>
      </c>
      <c r="H307" s="10">
        <f t="shared" si="34"/>
        <v>-0.67879995851462605</v>
      </c>
      <c r="I307">
        <f t="shared" si="30"/>
        <v>-8.1455995021755125</v>
      </c>
      <c r="K307">
        <f t="shared" si="31"/>
        <v>-0.69268971315187788</v>
      </c>
      <c r="M307">
        <f t="shared" si="32"/>
        <v>-0.69236938312160456</v>
      </c>
      <c r="N307" s="13">
        <f t="shared" si="33"/>
        <v>1.8412928416447415E-4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5.3213517426924035</v>
      </c>
      <c r="H308" s="10">
        <f t="shared" si="34"/>
        <v>-0.67062321469696429</v>
      </c>
      <c r="I308">
        <f t="shared" si="30"/>
        <v>-8.0474785763635719</v>
      </c>
      <c r="K308">
        <f t="shared" si="31"/>
        <v>-0.68482430174566589</v>
      </c>
      <c r="M308">
        <f t="shared" si="32"/>
        <v>-0.68450983057518267</v>
      </c>
      <c r="N308" s="13">
        <f t="shared" si="33"/>
        <v>1.9283810054918676E-4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5.3332395076500347</v>
      </c>
      <c r="H309" s="10">
        <f t="shared" si="34"/>
        <v>-0.66253766982217266</v>
      </c>
      <c r="I309">
        <f t="shared" si="30"/>
        <v>-7.9504520378660715</v>
      </c>
      <c r="K309">
        <f t="shared" si="31"/>
        <v>-0.67704786801876637</v>
      </c>
      <c r="M309">
        <f t="shared" si="32"/>
        <v>-0.67673915034303966</v>
      </c>
      <c r="N309" s="13">
        <f t="shared" si="33"/>
        <v>2.0168204898456498E-4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5.3451272726076606</v>
      </c>
      <c r="H310" s="10">
        <f t="shared" si="34"/>
        <v>-0.65454239177752438</v>
      </c>
      <c r="I310">
        <f t="shared" si="30"/>
        <v>-7.8545087013302926</v>
      </c>
      <c r="K310">
        <f t="shared" si="31"/>
        <v>-0.66935941950454136</v>
      </c>
      <c r="M310">
        <f t="shared" si="32"/>
        <v>-0.66905635180842327</v>
      </c>
      <c r="N310" s="13">
        <f t="shared" si="33"/>
        <v>2.1065503577853042E-4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5.3570150375652865</v>
      </c>
      <c r="H311" s="10">
        <f t="shared" si="34"/>
        <v>-0.64663645730703434</v>
      </c>
      <c r="I311">
        <f t="shared" si="30"/>
        <v>-7.7596374876844116</v>
      </c>
      <c r="K311">
        <f t="shared" si="31"/>
        <v>-0.6617579742742945</v>
      </c>
      <c r="M311">
        <f t="shared" si="32"/>
        <v>-0.66146045486125249</v>
      </c>
      <c r="N311" s="13">
        <f t="shared" si="33"/>
        <v>2.1975090348746567E-4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5.3689028025229071</v>
      </c>
      <c r="H312" s="10">
        <f t="shared" si="34"/>
        <v>-0.63881895192763227</v>
      </c>
      <c r="I312">
        <f t="shared" si="30"/>
        <v>-7.6658274231315868</v>
      </c>
      <c r="K312">
        <f t="shared" si="31"/>
        <v>-0.65424256084472943</v>
      </c>
      <c r="M312">
        <f t="shared" si="32"/>
        <v>-0.65395048980606807</v>
      </c>
      <c r="N312" s="13">
        <f t="shared" si="33"/>
        <v>2.289634385665373E-4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5.3807905674805392</v>
      </c>
      <c r="H313" s="10">
        <f t="shared" si="34"/>
        <v>-0.63108896984602614</v>
      </c>
      <c r="I313">
        <f t="shared" si="30"/>
        <v>-7.5730676381523132</v>
      </c>
      <c r="K313">
        <f t="shared" si="31"/>
        <v>-0.64681221808546774</v>
      </c>
      <c r="M313">
        <f t="shared" si="32"/>
        <v>-0.64652549727003727</v>
      </c>
      <c r="N313" s="13">
        <f t="shared" si="33"/>
        <v>2.3828637891224792E-4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5.3926783324381651</v>
      </c>
      <c r="H314" s="10">
        <f t="shared" si="34"/>
        <v>-0.62344561387636155</v>
      </c>
      <c r="I314">
        <f t="shared" si="30"/>
        <v>-7.4813473665163386</v>
      </c>
      <c r="K314">
        <f t="shared" si="31"/>
        <v>-0.63946599512673941</v>
      </c>
      <c r="M314">
        <f t="shared" si="32"/>
        <v>-0.63918452811112514</v>
      </c>
      <c r="N314" s="13">
        <f t="shared" si="33"/>
        <v>2.4771342128924399E-4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5.404566097395791</v>
      </c>
      <c r="H315" s="10">
        <f t="shared" si="34"/>
        <v>-0.61588799535855598</v>
      </c>
      <c r="I315">
        <f t="shared" si="30"/>
        <v>-7.3906559443026723</v>
      </c>
      <c r="K315">
        <f t="shared" si="31"/>
        <v>-0.63220295126716619</v>
      </c>
      <c r="M315">
        <f t="shared" si="32"/>
        <v>-0.63192664332634929</v>
      </c>
      <c r="N315" s="13">
        <f t="shared" si="33"/>
        <v>2.5723822863480035E-4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5.4164538623534106</v>
      </c>
      <c r="H316" s="10">
        <f t="shared" si="34"/>
        <v>-0.60841523407744047</v>
      </c>
      <c r="I316">
        <f t="shared" si="30"/>
        <v>-7.3009828089292856</v>
      </c>
      <c r="K316">
        <f t="shared" si="31"/>
        <v>-0.62502215588178234</v>
      </c>
      <c r="M316">
        <f t="shared" si="32"/>
        <v>-0.62475091396026938</v>
      </c>
      <c r="N316" s="13">
        <f t="shared" si="33"/>
        <v>2.6685443723426124E-4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5.4283416273110427</v>
      </c>
      <c r="H317" s="10">
        <f t="shared" si="34"/>
        <v>-0.60102645818261713</v>
      </c>
      <c r="I317">
        <f t="shared" si="30"/>
        <v>-7.2123174981914051</v>
      </c>
      <c r="K317">
        <f t="shared" si="31"/>
        <v>-0.61792268833022546</v>
      </c>
      <c r="M317">
        <f t="shared" si="32"/>
        <v>-0.61765642101363727</v>
      </c>
      <c r="N317" s="13">
        <f t="shared" si="33"/>
        <v>2.7655566376111139E-4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5.4402293922686686</v>
      </c>
      <c r="H318" s="10">
        <f t="shared" si="34"/>
        <v>-0.59372080410912964</v>
      </c>
      <c r="I318">
        <f t="shared" si="30"/>
        <v>-7.1246496493095552</v>
      </c>
      <c r="K318">
        <f t="shared" si="31"/>
        <v>-0.61090363786522461</v>
      </c>
      <c r="M318">
        <f t="shared" si="32"/>
        <v>-0.61064225535233962</v>
      </c>
      <c r="N318" s="13">
        <f t="shared" si="33"/>
        <v>2.8633551217633273E-4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5.4521171572262936</v>
      </c>
      <c r="H319" s="10">
        <f t="shared" si="34"/>
        <v>-0.58649741649882881</v>
      </c>
      <c r="I319">
        <f t="shared" si="30"/>
        <v>-7.0379689979859457</v>
      </c>
      <c r="K319">
        <f t="shared" si="31"/>
        <v>-0.6039641035412826</v>
      </c>
      <c r="M319">
        <f t="shared" si="32"/>
        <v>-0.60370751761652897</v>
      </c>
      <c r="N319" s="13">
        <f t="shared" si="33"/>
        <v>2.9618758048146433E-4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5.4640049221839142</v>
      </c>
      <c r="H320" s="10">
        <f t="shared" si="34"/>
        <v>-0.57935544812255468</v>
      </c>
      <c r="I320">
        <f t="shared" si="30"/>
        <v>-6.9522653774706562</v>
      </c>
      <c r="K320">
        <f t="shared" si="31"/>
        <v>-0.59710319412369472</v>
      </c>
      <c r="M320">
        <f t="shared" si="32"/>
        <v>-0.59685131813008219</v>
      </c>
      <c r="N320" s="13">
        <f t="shared" si="33"/>
        <v>3.0610546732030044E-4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5.4758926871415463</v>
      </c>
      <c r="H321" s="10">
        <f t="shared" si="34"/>
        <v>-0.57229405980304437</v>
      </c>
      <c r="I321">
        <f t="shared" si="30"/>
        <v>-6.8675287176365325</v>
      </c>
      <c r="K321">
        <f t="shared" si="31"/>
        <v>-0.59032002799785011</v>
      </c>
      <c r="M321">
        <f t="shared" si="32"/>
        <v>-0.59007277681033843</v>
      </c>
      <c r="N321" s="13">
        <f t="shared" si="33"/>
        <v>3.1608277842544685E-4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5.4877804520991722</v>
      </c>
      <c r="H322" s="10">
        <f t="shared" si="34"/>
        <v>-0.5653124203386618</v>
      </c>
      <c r="I322">
        <f t="shared" si="30"/>
        <v>-6.7837490440639421</v>
      </c>
      <c r="K322">
        <f t="shared" si="31"/>
        <v>-0.58361373307890496</v>
      </c>
      <c r="M322">
        <f t="shared" si="32"/>
        <v>-0.58337102307820188</v>
      </c>
      <c r="N322" s="13">
        <f t="shared" si="33"/>
        <v>3.261131329045243E-4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5.4996682170567981</v>
      </c>
      <c r="H323" s="10">
        <f t="shared" si="34"/>
        <v>-0.55840970642782106</v>
      </c>
      <c r="I323">
        <f t="shared" si="30"/>
        <v>-6.7009164771338527</v>
      </c>
      <c r="K323">
        <f t="shared" si="31"/>
        <v>-0.57698344672174884</v>
      </c>
      <c r="M323">
        <f t="shared" si="32"/>
        <v>-0.57674519576852989</v>
      </c>
      <c r="N323" s="13">
        <f t="shared" si="33"/>
        <v>3.3619016936324721E-4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5.5115559820144178</v>
      </c>
      <c r="H324" s="10">
        <f t="shared" si="34"/>
        <v>-0.55158510259423044</v>
      </c>
      <c r="I324">
        <f t="shared" si="30"/>
        <v>-6.6190212311307652</v>
      </c>
      <c r="K324">
        <f t="shared" si="31"/>
        <v>-0.57042831563139584</v>
      </c>
      <c r="M324">
        <f t="shared" si="32"/>
        <v>-0.5701944430409428</v>
      </c>
      <c r="N324" s="13">
        <f t="shared" si="33"/>
        <v>3.4630755186164472E-4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5.5234437469720508</v>
      </c>
      <c r="H325" s="10">
        <f t="shared" si="34"/>
        <v>-0.54483780111285851</v>
      </c>
      <c r="I325">
        <f t="shared" si="30"/>
        <v>-6.5380536133543021</v>
      </c>
      <c r="K325">
        <f t="shared" si="31"/>
        <v>-0.56394749577372172</v>
      </c>
      <c r="M325">
        <f t="shared" si="32"/>
        <v>-0.56371792229097017</v>
      </c>
      <c r="N325" s="13">
        <f t="shared" si="33"/>
        <v>3.5645897570018057E-4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5.5353315119296767</v>
      </c>
      <c r="H326" s="10">
        <f t="shared" si="34"/>
        <v>-0.53816700193671585</v>
      </c>
      <c r="I326">
        <f t="shared" si="30"/>
        <v>-6.4580040232405906</v>
      </c>
      <c r="K326">
        <f t="shared" si="31"/>
        <v>-0.55754015228666665</v>
      </c>
      <c r="M326">
        <f t="shared" si="32"/>
        <v>-0.55731480006166123</v>
      </c>
      <c r="N326" s="13">
        <f t="shared" si="33"/>
        <v>3.6663817303366186E-4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5.5472192768873017</v>
      </c>
      <c r="H327" s="10">
        <f t="shared" si="34"/>
        <v>-0.5315719126243269</v>
      </c>
      <c r="I327">
        <f t="shared" si="30"/>
        <v>-6.3788629514919233</v>
      </c>
      <c r="K327">
        <f t="shared" si="31"/>
        <v>-0.55120545939179044</v>
      </c>
      <c r="M327">
        <f t="shared" si="32"/>
        <v>-0.55098425195553735</v>
      </c>
      <c r="N327" s="13">
        <f t="shared" si="33"/>
        <v>3.7683891831006015E-4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5.5591070418449284</v>
      </c>
      <c r="H328" s="10">
        <f t="shared" si="34"/>
        <v>-0.52505174826800516</v>
      </c>
      <c r="I328">
        <f t="shared" si="30"/>
        <v>-6.3006209792160615</v>
      </c>
      <c r="K328">
        <f t="shared" si="31"/>
        <v>-0.54494260030631836</v>
      </c>
      <c r="M328">
        <f t="shared" si="32"/>
        <v>-0.54472546254703191</v>
      </c>
      <c r="N328" s="13">
        <f t="shared" si="33"/>
        <v>3.8705503353278123E-4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5.5709948068025534</v>
      </c>
      <c r="H329" s="10">
        <f t="shared" si="34"/>
        <v>-0.5186057314228657</v>
      </c>
      <c r="I329">
        <f t="shared" si="30"/>
        <v>-6.223268777074388</v>
      </c>
      <c r="K329">
        <f t="shared" si="31"/>
        <v>-0.53875076715562475</v>
      </c>
      <c r="M329">
        <f t="shared" si="32"/>
        <v>-0.53853762529536309</v>
      </c>
      <c r="N329" s="13">
        <f t="shared" si="33"/>
        <v>3.9728039334449886E-4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5.5828825717601793</v>
      </c>
      <c r="H330" s="10">
        <f t="shared" si="34"/>
        <v>-0.51223309203658185</v>
      </c>
      <c r="I330">
        <f t="shared" si="30"/>
        <v>-6.1467971044389822</v>
      </c>
      <c r="K330">
        <f t="shared" si="31"/>
        <v>-0.53262916088618062</v>
      </c>
      <c r="M330">
        <f t="shared" si="32"/>
        <v>-0.53241994245786084</v>
      </c>
      <c r="N330" s="13">
        <f t="shared" si="33"/>
        <v>4.0750892993109171E-4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5.5947703367178052</v>
      </c>
      <c r="H331" s="10">
        <f t="shared" si="34"/>
        <v>-0.50593306737989052</v>
      </c>
      <c r="I331">
        <f t="shared" si="30"/>
        <v>-6.0711968085586863</v>
      </c>
      <c r="K331">
        <f t="shared" si="31"/>
        <v>-0.5265769911789876</v>
      </c>
      <c r="M331">
        <f t="shared" si="32"/>
        <v>-0.52637162500377987</v>
      </c>
      <c r="N331" s="13">
        <f t="shared" si="33"/>
        <v>4.1773463774504558E-4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5.6066581016754311</v>
      </c>
      <c r="H332" s="10">
        <f t="shared" si="34"/>
        <v>-0.49970490197783302</v>
      </c>
      <c r="I332">
        <f t="shared" si="30"/>
        <v>-5.9964588237339962</v>
      </c>
      <c r="K332">
        <f t="shared" si="31"/>
        <v>-0.52059347636350217</v>
      </c>
      <c r="M332">
        <f t="shared" si="32"/>
        <v>-0.52039189252859364</v>
      </c>
      <c r="N332" s="13">
        <f t="shared" si="33"/>
        <v>4.2795157804725918E-4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5.6185458666330579</v>
      </c>
      <c r="H333" s="10">
        <f t="shared" si="34"/>
        <v>-0.49354784754173026</v>
      </c>
      <c r="I333">
        <f t="shared" si="30"/>
        <v>-5.9225741705007628</v>
      </c>
      <c r="K333">
        <f t="shared" si="31"/>
        <v>-0.51467784333206434</v>
      </c>
      <c r="M333">
        <f t="shared" si="32"/>
        <v>-0.51447997316878835</v>
      </c>
      <c r="N333" s="13">
        <f t="shared" si="33"/>
        <v>4.3815388326694227E-4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5.6304336315906838</v>
      </c>
      <c r="H334" s="10">
        <f t="shared" si="34"/>
        <v>-0.48746116290188757</v>
      </c>
      <c r="I334">
        <f t="shared" si="30"/>
        <v>-5.8495339548226504</v>
      </c>
      <c r="K334">
        <f t="shared" si="31"/>
        <v>-0.50882932745484288</v>
      </c>
      <c r="M334">
        <f t="shared" si="32"/>
        <v>-0.50863510351716834</v>
      </c>
      <c r="N334" s="13">
        <f t="shared" si="33"/>
        <v>4.4833576117943671E-4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5.6423213965483097</v>
      </c>
      <c r="H335" s="10">
        <f t="shared" si="34"/>
        <v>-0.48144411394101844</v>
      </c>
      <c r="I335">
        <f t="shared" si="30"/>
        <v>-5.7773293672922215</v>
      </c>
      <c r="K335">
        <f t="shared" si="31"/>
        <v>-0.50304717249530329</v>
      </c>
      <c r="M335">
        <f t="shared" si="32"/>
        <v>-0.50285652853867857</v>
      </c>
      <c r="N335" s="13">
        <f t="shared" si="33"/>
        <v>4.584914989020888E-4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5.6542091615059347</v>
      </c>
      <c r="H336" s="10">
        <f t="shared" si="34"/>
        <v>-0.47549597352838963</v>
      </c>
      <c r="I336">
        <f t="shared" si="30"/>
        <v>-5.7059516823406753</v>
      </c>
      <c r="K336">
        <f t="shared" si="31"/>
        <v>-0.49733063052621346</v>
      </c>
      <c r="M336">
        <f t="shared" si="32"/>
        <v>-0.4971435014867599</v>
      </c>
      <c r="N336" s="13">
        <f t="shared" si="33"/>
        <v>4.6861546670842258E-4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5.6660969264635614</v>
      </c>
      <c r="H337" s="10">
        <f t="shared" si="34"/>
        <v>-0.46961602145467113</v>
      </c>
      <c r="I337">
        <f t="shared" si="30"/>
        <v>-5.6353922574560533</v>
      </c>
      <c r="K337">
        <f t="shared" si="31"/>
        <v>-0.49167896184618698</v>
      </c>
      <c r="M337">
        <f t="shared" si="32"/>
        <v>-0.49149528382023594</v>
      </c>
      <c r="N337" s="13">
        <f t="shared" si="33"/>
        <v>4.7870212166122071E-4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5.6779846914211864</v>
      </c>
      <c r="H338" s="10">
        <f t="shared" si="34"/>
        <v>-0.46380354436749605</v>
      </c>
      <c r="I338">
        <f t="shared" si="30"/>
        <v>-5.565642532409953</v>
      </c>
      <c r="K338">
        <f t="shared" si="31"/>
        <v>-0.48609143489678908</v>
      </c>
      <c r="M338">
        <f t="shared" si="32"/>
        <v>-0.48591114512075806</v>
      </c>
      <c r="N338" s="13">
        <f t="shared" si="33"/>
        <v>4.8874601106563113E-4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ref="G339:G402" si="36">$E$11*(D339/$E$12+1)</f>
        <v>5.6898724563788123</v>
      </c>
      <c r="H339" s="10">
        <f t="shared" si="34"/>
        <v>-0.45805783570771136</v>
      </c>
      <c r="I339">
        <f t="shared" si="30"/>
        <v>-5.4966940284925361</v>
      </c>
      <c r="K339">
        <f t="shared" si="31"/>
        <v>-0.48056732618018688</v>
      </c>
      <c r="M339">
        <f t="shared" si="32"/>
        <v>-0.48039036301078908</v>
      </c>
      <c r="N339" s="13">
        <f t="shared" si="33"/>
        <v>4.9874177574271185E-4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si="36"/>
        <v>5.7017602213364382</v>
      </c>
      <c r="H340" s="10">
        <f t="shared" si="34"/>
        <v>-0.45237819564632592</v>
      </c>
      <c r="I340">
        <f t="shared" ref="I340:I403" si="37">H340*$E$6</f>
        <v>-5.4285383477559108</v>
      </c>
      <c r="K340">
        <f t="shared" ref="K340:K403" si="38">($L$9/2)*$L$4*EXP(-$L$6*(G340/$L$10-1))+($L$9/2)*$L$4*EXP(-$L$6*(($H$4/$E$4)*G340/$L$10-1))+($L$9/2)*$L$4*EXP(-$L$6*(SQRT(4/3+$H$11^2/4)*G340/$L$10-1))-SQRT(($L$9/2)*$L$5^2*EXP(-2*$L$7*(G340/$L$10-1))+($L$9/2)*$L$5^2*EXP(-2*$L$7*(($H$4/$E$4)*G340/$L$10-1))+($L$9/2)*$L$5^2*EXP(-2*$L$7*(SQRT(4/3+$H$11^2/4)*G340/$L$10-1)))</f>
        <v>-0.47510592017737924</v>
      </c>
      <c r="M340">
        <f t="shared" ref="M340:M403" si="39">($L$9/2)*$O$6*EXP(-$O$4*(G340/$L$10-1))+($L$9/2)*$O$6*EXP(-$O$4*(($H$4/$E$4)*G340/$L$10-1))+($L$9/2)*$O$6*EXP(-$O$4*(SQRT(4/3+$H$11^2/4)*($H$4/$E$4)*G340/$L$10-1))-SQRT(($L$9/2)*$O$7^2*EXP(-2*$O$5*(G340/$L$10-1))+($L$9/2)*$O$7^2*EXP(-2*$O$5*(($H$4/$E$4)*G340/$L$10-1))+($L$9/2)*$O$7^2*EXP(-2*$O$5*(SQRT(4/3+$H$11^2/4)*($H$4/$E$4)*G340/$L$10-1)))</f>
        <v>-0.47493222307216215</v>
      </c>
      <c r="N340" s="13">
        <f t="shared" ref="N340:N403" si="40">(M340-H340)^2*O340</f>
        <v>5.0868415312537287E-4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5.713647986294065</v>
      </c>
      <c r="H341" s="10">
        <f t="shared" ref="H341:H404" si="41">-(-$B$4)*(1+D341+$E$5*D341^3)*EXP(-D341)</f>
        <v>-0.4467639310221358</v>
      </c>
      <c r="I341">
        <f t="shared" si="37"/>
        <v>-5.3611671722656293</v>
      </c>
      <c r="K341">
        <f t="shared" si="38"/>
        <v>-0.46970650926699081</v>
      </c>
      <c r="M341">
        <f t="shared" si="39"/>
        <v>-0.46953601876519796</v>
      </c>
      <c r="N341" s="13">
        <f t="shared" si="40"/>
        <v>5.1856798017772203E-4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5.7255357512516909</v>
      </c>
      <c r="H342" s="10">
        <f t="shared" si="41"/>
        <v>-0.44121435528003167</v>
      </c>
      <c r="I342">
        <f t="shared" si="37"/>
        <v>-5.2945722633603802</v>
      </c>
      <c r="K342">
        <f t="shared" si="38"/>
        <v>-0.46436839364464899</v>
      </c>
      <c r="M342">
        <f t="shared" si="39"/>
        <v>-0.46420105134840067</v>
      </c>
      <c r="N342" s="13">
        <f t="shared" si="40"/>
        <v>5.2838819613957113E-4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5.7374235162093168</v>
      </c>
      <c r="H343" s="10">
        <f t="shared" si="41"/>
        <v>-0.43572878840997026</v>
      </c>
      <c r="I343">
        <f t="shared" si="37"/>
        <v>-5.2287454609196429</v>
      </c>
      <c r="K343">
        <f t="shared" si="38"/>
        <v>-0.45909088124294173</v>
      </c>
      <c r="M343">
        <f t="shared" si="39"/>
        <v>-0.45892662979872911</v>
      </c>
      <c r="N343" s="13">
        <f t="shared" si="40"/>
        <v>5.3813984509801336E-4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5.7493112811669427</v>
      </c>
      <c r="H344" s="10">
        <f t="shared" si="41"/>
        <v>-0.43030655688661268</v>
      </c>
      <c r="I344">
        <f t="shared" si="37"/>
        <v>-5.1636786826393521</v>
      </c>
      <c r="K344">
        <f t="shared" si="38"/>
        <v>-0.45387328765196766</v>
      </c>
      <c r="M344">
        <f t="shared" si="39"/>
        <v>-0.45371207073245629</v>
      </c>
      <c r="N344" s="13">
        <f t="shared" si="40"/>
        <v>5.4781807838797671E-4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5.7611990461245695</v>
      </c>
      <c r="H345" s="10">
        <f t="shared" si="41"/>
        <v>-0.42494699360961291</v>
      </c>
      <c r="I345">
        <f t="shared" si="37"/>
        <v>-5.0993639233153552</v>
      </c>
      <c r="K345">
        <f t="shared" si="38"/>
        <v>-0.44871493604047885</v>
      </c>
      <c r="M345">
        <f t="shared" si="39"/>
        <v>-0.4485566983266161</v>
      </c>
      <c r="N345" s="13">
        <f t="shared" si="40"/>
        <v>5.5741815682408265E-4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5.7730868110821945</v>
      </c>
      <c r="H346" s="10">
        <f t="shared" si="41"/>
        <v>-0.41964943784455627</v>
      </c>
      <c r="I346">
        <f t="shared" si="37"/>
        <v>-5.035793254134675</v>
      </c>
      <c r="K346">
        <f t="shared" si="38"/>
        <v>-0.44361515707762</v>
      </c>
      <c r="M346">
        <f t="shared" si="39"/>
        <v>-0.44345984424104185</v>
      </c>
      <c r="N346" s="13">
        <f t="shared" si="40"/>
        <v>5.6693545276580105E-4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5.7849745760398203</v>
      </c>
      <c r="H347" s="10">
        <f t="shared" si="41"/>
        <v>-0.41441323516453532</v>
      </c>
      <c r="I347">
        <f t="shared" si="37"/>
        <v>-4.9729588219744238</v>
      </c>
      <c r="K347">
        <f t="shared" si="38"/>
        <v>-0.43857328885526953</v>
      </c>
      <c r="M347">
        <f t="shared" si="39"/>
        <v>-0.43842084754100236</v>
      </c>
      <c r="N347" s="13">
        <f t="shared" si="40"/>
        <v>5.7636545201869322E-4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5.7968623409974454</v>
      </c>
      <c r="H348" s="10">
        <f t="shared" si="41"/>
        <v>-0.40923773739235875</v>
      </c>
      <c r="I348">
        <f t="shared" si="37"/>
        <v>-4.9108528487083047</v>
      </c>
      <c r="K348">
        <f t="shared" si="38"/>
        <v>-0.43358867681098751</v>
      </c>
      <c r="M348">
        <f t="shared" si="39"/>
        <v>-0.43343905462044008</v>
      </c>
      <c r="N348" s="13">
        <f t="shared" si="40"/>
        <v>5.8570375557422626E-4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5.8087501059550712</v>
      </c>
      <c r="H349" s="10">
        <f t="shared" si="41"/>
        <v>-0.40412230254338255</v>
      </c>
      <c r="I349">
        <f t="shared" si="37"/>
        <v>-4.849467630520591</v>
      </c>
      <c r="K349">
        <f t="shared" si="38"/>
        <v>-0.42866067365156885</v>
      </c>
      <c r="M349">
        <f t="shared" si="39"/>
        <v>-0.42851381912580994</v>
      </c>
      <c r="N349" s="13">
        <f t="shared" si="40"/>
        <v>5.9494608119083016E-4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5.820637870912698</v>
      </c>
      <c r="H350" s="10">
        <f t="shared" si="41"/>
        <v>-0.3990662947689595</v>
      </c>
      <c r="I350">
        <f t="shared" si="37"/>
        <v>-4.7887955372275144</v>
      </c>
      <c r="K350">
        <f t="shared" si="38"/>
        <v>-0.42378863927720684</v>
      </c>
      <c r="M350">
        <f t="shared" si="39"/>
        <v>-0.42364450188052416</v>
      </c>
      <c r="N350" s="13">
        <f t="shared" si="40"/>
        <v>6.0408826481896788E-4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5.8325256358703239</v>
      </c>
      <c r="H351" s="10">
        <f t="shared" si="41"/>
        <v>-0.39406908430049409</v>
      </c>
      <c r="I351">
        <f t="shared" si="37"/>
        <v>-4.7288290116059288</v>
      </c>
      <c r="K351">
        <f t="shared" si="38"/>
        <v>-0.41897194070627192</v>
      </c>
      <c r="M351">
        <f t="shared" si="39"/>
        <v>-0.41883047081000802</v>
      </c>
      <c r="N351" s="13">
        <f t="shared" si="40"/>
        <v>6.1312626187353834E-4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5.8444134008279498</v>
      </c>
      <c r="H352" s="10">
        <f t="shared" si="41"/>
        <v>-0.3891300473941019</v>
      </c>
      <c r="I352">
        <f t="shared" si="37"/>
        <v>-4.6695605687292225</v>
      </c>
      <c r="K352">
        <f t="shared" si="38"/>
        <v>-0.41420995200070054</v>
      </c>
      <c r="M352">
        <f t="shared" si="39"/>
        <v>-0.4140711008673606</v>
      </c>
      <c r="N352" s="13">
        <f t="shared" si="40"/>
        <v>6.2205614835594988E-4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5.8563011657855766</v>
      </c>
      <c r="H353" s="10">
        <f t="shared" si="41"/>
        <v>-0.3842485662758568</v>
      </c>
      <c r="I353">
        <f t="shared" si="37"/>
        <v>-4.6109827953102815</v>
      </c>
      <c r="K353">
        <f t="shared" si="38"/>
        <v>-0.40950205419200092</v>
      </c>
      <c r="M353">
        <f t="shared" si="39"/>
        <v>-0.40936577395962986</v>
      </c>
      <c r="N353" s="13">
        <f t="shared" si="40"/>
        <v>6.308741218297889E-4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5.8681889307432025</v>
      </c>
      <c r="H354" s="10">
        <f t="shared" si="41"/>
        <v>-0.37942402908762818</v>
      </c>
      <c r="I354">
        <f t="shared" si="37"/>
        <v>-4.5530883490515386</v>
      </c>
      <c r="K354">
        <f t="shared" si="38"/>
        <v>-0.40484763520787947</v>
      </c>
      <c r="M354">
        <f t="shared" si="39"/>
        <v>-0.40471387887470173</v>
      </c>
      <c r="N354" s="13">
        <f t="shared" si="40"/>
        <v>6.3957650225274405E-4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5.8800766957008284</v>
      </c>
      <c r="H355" s="10">
        <f t="shared" si="41"/>
        <v>-0.37465582983349066</v>
      </c>
      <c r="I355">
        <f t="shared" si="37"/>
        <v>-4.4958699580018884</v>
      </c>
      <c r="K355">
        <f t="shared" si="38"/>
        <v>-0.40024608979947907</v>
      </c>
      <c r="M355">
        <f t="shared" si="39"/>
        <v>-0.40011481120879899</v>
      </c>
      <c r="N355" s="13">
        <f t="shared" si="40"/>
        <v>6.4815973266829652E-4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5.8919644606584534</v>
      </c>
      <c r="H356" s="10">
        <f t="shared" si="41"/>
        <v>-0.36994336832670732</v>
      </c>
      <c r="I356">
        <f t="shared" si="37"/>
        <v>-4.4393204199204881</v>
      </c>
      <c r="K356">
        <f t="shared" si="38"/>
        <v>-0.3956968194692404</v>
      </c>
      <c r="M356">
        <f t="shared" si="39"/>
        <v>-0.39556797329459831</v>
      </c>
      <c r="N356" s="13">
        <f t="shared" si="40"/>
        <v>6.5662037976046332E-4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5.9038522256160784</v>
      </c>
      <c r="H357" s="10">
        <f t="shared" si="41"/>
        <v>-0.36528605013727022</v>
      </c>
      <c r="I357">
        <f t="shared" si="37"/>
        <v>-4.3834326016472431</v>
      </c>
      <c r="K357">
        <f t="shared" si="38"/>
        <v>-0.39119923239937959</v>
      </c>
      <c r="M357">
        <f t="shared" si="39"/>
        <v>-0.39107277412995878</v>
      </c>
      <c r="N357" s="13">
        <f t="shared" si="40"/>
        <v>6.6495513427509956E-4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5.9157399905737051</v>
      </c>
      <c r="H358" s="10">
        <f t="shared" si="41"/>
        <v>-0.36068328653999826</v>
      </c>
      <c r="I358">
        <f t="shared" si="37"/>
        <v>-4.3281994384799791</v>
      </c>
      <c r="K358">
        <f t="shared" si="38"/>
        <v>-0.38675274338098548</v>
      </c>
      <c r="M358">
        <f t="shared" si="39"/>
        <v>-0.38662862930726771</v>
      </c>
      <c r="N358" s="13">
        <f t="shared" si="40"/>
        <v>6.7316081131110132E-4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5.927627755531331</v>
      </c>
      <c r="H359" s="10">
        <f t="shared" si="41"/>
        <v>-0.35613449446317991</v>
      </c>
      <c r="I359">
        <f t="shared" si="37"/>
        <v>-4.2736139335581589</v>
      </c>
      <c r="K359">
        <f t="shared" si="38"/>
        <v>-0.38235677374373789</v>
      </c>
      <c r="M359">
        <f t="shared" si="39"/>
        <v>-0.38223496094340181</v>
      </c>
      <c r="N359" s="13">
        <f t="shared" si="40"/>
        <v>6.8123435048518728E-4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5.9395155204889569</v>
      </c>
      <c r="H360" s="10">
        <f t="shared" si="41"/>
        <v>-0.35163909643775265</v>
      </c>
      <c r="I360">
        <f t="shared" si="37"/>
        <v>-4.2196691572530316</v>
      </c>
      <c r="K360">
        <f t="shared" si="38"/>
        <v>-0.37801075128623951</v>
      </c>
      <c r="M360">
        <f t="shared" si="39"/>
        <v>-0.37789119761029921</v>
      </c>
      <c r="N360" s="13">
        <f t="shared" si="40"/>
        <v>6.8917281597362053E-4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5.9514032854465828</v>
      </c>
      <c r="H361" s="10">
        <f t="shared" si="41"/>
        <v>-0.347196520547017</v>
      </c>
      <c r="I361">
        <f t="shared" si="37"/>
        <v>-4.1663582465642044</v>
      </c>
      <c r="K361">
        <f t="shared" si="38"/>
        <v>-0.37371411020696954</v>
      </c>
      <c r="M361">
        <f t="shared" si="39"/>
        <v>-0.37359677426614896</v>
      </c>
      <c r="N361" s="13">
        <f t="shared" si="40"/>
        <v>6.9697339643454094E-4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5.9632910504042096</v>
      </c>
      <c r="H362" s="10">
        <f t="shared" si="41"/>
        <v>-0.34280620037686926</v>
      </c>
      <c r="I362">
        <f t="shared" si="37"/>
        <v>-4.1136744045224312</v>
      </c>
      <c r="K362">
        <f t="shared" si="38"/>
        <v>-0.36946629103585249</v>
      </c>
      <c r="M362">
        <f t="shared" si="39"/>
        <v>-0.36935113218719184</v>
      </c>
      <c r="N362" s="13">
        <f t="shared" si="40"/>
        <v>7.0463340481467568E-4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5.9751788153618346</v>
      </c>
      <c r="H363" s="10">
        <f t="shared" si="41"/>
        <v>-0.33846757496655461</v>
      </c>
      <c r="I363">
        <f t="shared" si="37"/>
        <v>-4.0616108995986551</v>
      </c>
      <c r="K363">
        <f t="shared" si="38"/>
        <v>-0.36526674056644476</v>
      </c>
      <c r="M363">
        <f t="shared" si="39"/>
        <v>-0.36515371890013543</v>
      </c>
      <c r="N363" s="13">
        <f t="shared" si="40"/>
        <v>7.1215027804379235E-4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5.9870665803194605</v>
      </c>
      <c r="H364" s="10">
        <f t="shared" si="41"/>
        <v>-0.33418008875992466</v>
      </c>
      <c r="I364">
        <f t="shared" si="37"/>
        <v>-4.010161065119096</v>
      </c>
      <c r="K364">
        <f t="shared" si="38"/>
        <v>-0.36111491178873029</v>
      </c>
      <c r="M364">
        <f t="shared" si="39"/>
        <v>-0.36100398811517459</v>
      </c>
      <c r="N364" s="13">
        <f t="shared" si="40"/>
        <v>7.1952157662057733E-4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5.9989543452770864</v>
      </c>
      <c r="H365" s="10">
        <f t="shared" si="41"/>
        <v>-0.32994319155719859</v>
      </c>
      <c r="I365">
        <f t="shared" si="37"/>
        <v>-3.9593182986863829</v>
      </c>
      <c r="K365">
        <f t="shared" si="38"/>
        <v>-0.35701026382253942</v>
      </c>
      <c r="M365">
        <f t="shared" si="39"/>
        <v>-0.35690139965963114</v>
      </c>
      <c r="N365" s="13">
        <f t="shared" si="40"/>
        <v>7.267449840940598E-4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6.0108421102347132</v>
      </c>
      <c r="H366" s="10">
        <f t="shared" si="41"/>
        <v>-0.32575633846721636</v>
      </c>
      <c r="I366">
        <f t="shared" si="37"/>
        <v>-3.909076061606596</v>
      </c>
      <c r="K366">
        <f t="shared" si="38"/>
        <v>-0.35295226185156864</v>
      </c>
      <c r="M366">
        <f t="shared" si="39"/>
        <v>-0.35284541941219127</v>
      </c>
      <c r="N366" s="13">
        <f t="shared" si="40"/>
        <v>7.3381830644340322E-4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6.0227298751923382</v>
      </c>
      <c r="H367" s="10">
        <f t="shared" si="41"/>
        <v>-0.32161898986018017</v>
      </c>
      <c r="I367">
        <f t="shared" si="37"/>
        <v>-3.8594278783221618</v>
      </c>
      <c r="K367">
        <f t="shared" si="38"/>
        <v>-0.34894037705801878</v>
      </c>
      <c r="M367">
        <f t="shared" si="39"/>
        <v>-0.34883551923775802</v>
      </c>
      <c r="N367" s="13">
        <f t="shared" si="40"/>
        <v>7.4073947136055803E-4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6.034617640149964</v>
      </c>
      <c r="H368" s="10">
        <f t="shared" si="41"/>
        <v>-0.31753061132087268</v>
      </c>
      <c r="I368">
        <f t="shared" si="37"/>
        <v>-3.8103673358504722</v>
      </c>
      <c r="K368">
        <f t="shared" si="38"/>
        <v>-0.34497408655783429</v>
      </c>
      <c r="M368">
        <f t="shared" si="39"/>
        <v>-0.34487117692290015</v>
      </c>
      <c r="N368" s="13">
        <f t="shared" si="40"/>
        <v>7.4750652743876757E-4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6.0465054051075899</v>
      </c>
      <c r="H369" s="10">
        <f t="shared" si="41"/>
        <v>-0.31349067360235033</v>
      </c>
      <c r="I369">
        <f t="shared" si="37"/>
        <v>-3.7618880832282038</v>
      </c>
      <c r="K369">
        <f t="shared" si="38"/>
        <v>-0.34105287333655449</v>
      </c>
      <c r="M369">
        <f t="shared" si="39"/>
        <v>-0.3409518761119118</v>
      </c>
      <c r="N369" s="13">
        <f t="shared" si="40"/>
        <v>7.5411764327114501E-4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6.0583931700652167</v>
      </c>
      <c r="H370" s="10">
        <f t="shared" si="41"/>
        <v>-0.30949865258009962</v>
      </c>
      <c r="I370">
        <f t="shared" si="37"/>
        <v>-3.7139838309611957</v>
      </c>
      <c r="K370">
        <f t="shared" si="38"/>
        <v>-0.33717622618576476</v>
      </c>
      <c r="M370">
        <f t="shared" si="39"/>
        <v>-0.33707710624346626</v>
      </c>
      <c r="N370" s="13">
        <f t="shared" si="40"/>
        <v>7.6057110646246095E-4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6.0702809350228426</v>
      </c>
      <c r="H371" s="10">
        <f t="shared" si="41"/>
        <v>-0.30555402920665331</v>
      </c>
      <c r="I371">
        <f t="shared" si="37"/>
        <v>-3.6666483504798397</v>
      </c>
      <c r="K371">
        <f t="shared" si="38"/>
        <v>-0.33334363964014957</v>
      </c>
      <c r="M371">
        <f t="shared" si="39"/>
        <v>-0.33324636248787004</v>
      </c>
      <c r="N371" s="13">
        <f t="shared" si="40"/>
        <v>7.6686532255798372E-4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6.0821686999804685</v>
      </c>
      <c r="H372" s="10">
        <f t="shared" si="41"/>
        <v>-0.3016562894666569</v>
      </c>
      <c r="I372">
        <f t="shared" si="37"/>
        <v>-3.6198754735998828</v>
      </c>
      <c r="K372">
        <f t="shared" si="38"/>
        <v>-0.32955461391514518</v>
      </c>
      <c r="M372">
        <f t="shared" si="39"/>
        <v>-0.32945914568491264</v>
      </c>
      <c r="N372" s="13">
        <f t="shared" si="40"/>
        <v>7.729988138930015E-4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6.0940564649380935</v>
      </c>
      <c r="H373" s="10">
        <f t="shared" si="41"/>
        <v>-0.29780492433238209</v>
      </c>
      <c r="I373">
        <f t="shared" si="37"/>
        <v>-3.5736590919885849</v>
      </c>
      <c r="K373">
        <f t="shared" si="38"/>
        <v>-0.32580865484518917</v>
      </c>
      <c r="M373">
        <f t="shared" si="39"/>
        <v>-0.32571496228230951</v>
      </c>
      <c r="N373" s="13">
        <f t="shared" si="40"/>
        <v>7.7897021836638837E-4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6.1059442298957194</v>
      </c>
      <c r="H374" s="10">
        <f t="shared" si="41"/>
        <v>-0.29399942971967519</v>
      </c>
      <c r="I374">
        <f t="shared" si="37"/>
        <v>-3.5279931566361022</v>
      </c>
      <c r="K374">
        <f t="shared" si="38"/>
        <v>-0.3221052738225601</v>
      </c>
      <c r="M374">
        <f t="shared" si="39"/>
        <v>-0.32201332427473328</v>
      </c>
      <c r="N374" s="13">
        <f t="shared" si="40"/>
        <v>7.8477828814191351E-4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6.1178319948533462</v>
      </c>
      <c r="H375" s="10">
        <f t="shared" si="41"/>
        <v>-0.29023930644434115</v>
      </c>
      <c r="I375">
        <f t="shared" si="37"/>
        <v>-3.4828716773320938</v>
      </c>
      <c r="K375">
        <f t="shared" si="38"/>
        <v>-0.31844398773681343</v>
      </c>
      <c r="M375">
        <f t="shared" si="39"/>
        <v>-0.3183537491434365</v>
      </c>
      <c r="N375" s="13">
        <f t="shared" si="40"/>
        <v>7.9042188828071605E-4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6.1297197598109721</v>
      </c>
      <c r="H376" s="10">
        <f t="shared" si="41"/>
        <v>-0.2865240601789491</v>
      </c>
      <c r="I376">
        <f t="shared" si="37"/>
        <v>-3.438288722147389</v>
      </c>
      <c r="K376">
        <f t="shared" si="38"/>
        <v>-0.31482431891480045</v>
      </c>
      <c r="M376">
        <f t="shared" si="39"/>
        <v>-0.31473575979645535</v>
      </c>
      <c r="N376" s="13">
        <f t="shared" si="40"/>
        <v>7.9589999530840219E-4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6.1416075247685971</v>
      </c>
      <c r="H377" s="10">
        <f t="shared" si="41"/>
        <v>-0.28285320141006032</v>
      </c>
      <c r="I377">
        <f t="shared" si="37"/>
        <v>-3.3942384169207238</v>
      </c>
      <c r="K377">
        <f t="shared" si="38"/>
        <v>-0.31124579506127353</v>
      </c>
      <c r="M377">
        <f t="shared" si="39"/>
        <v>-0.31115888450939672</v>
      </c>
      <c r="N377" s="13">
        <f t="shared" si="40"/>
        <v>8.0121169572005819E-4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6.1534952897262229</v>
      </c>
      <c r="H378" s="10">
        <f t="shared" si="41"/>
        <v>-0.27922624539586532</v>
      </c>
      <c r="I378">
        <f t="shared" si="37"/>
        <v>-3.3507149447503837</v>
      </c>
      <c r="K378">
        <f t="shared" si="38"/>
        <v>-0.30770794920007266</v>
      </c>
      <c r="M378">
        <f t="shared" si="39"/>
        <v>-0.30762265686680257</v>
      </c>
      <c r="N378" s="13">
        <f t="shared" si="40"/>
        <v>8.063561844267763E-4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6.1653830546838497</v>
      </c>
      <c r="H379" s="10">
        <f t="shared" si="41"/>
        <v>-0.27564271212423125</v>
      </c>
      <c r="I379">
        <f t="shared" si="37"/>
        <v>-3.3077125454907748</v>
      </c>
      <c r="K379">
        <f t="shared" si="38"/>
        <v>-0.30421031961589196</v>
      </c>
      <c r="M379">
        <f t="shared" si="39"/>
        <v>-0.30412661570409238</v>
      </c>
      <c r="N379" s="13">
        <f t="shared" si="40"/>
        <v>8.1133276314682601E-4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6.1772708196414756</v>
      </c>
      <c r="H380" s="10">
        <f t="shared" si="41"/>
        <v>-0.27210212627114599</v>
      </c>
      <c r="I380">
        <f t="shared" si="37"/>
        <v>-3.2652255152537517</v>
      </c>
      <c r="K380">
        <f t="shared" si="38"/>
        <v>-0.30075244979661914</v>
      </c>
      <c r="M380">
        <f t="shared" si="39"/>
        <v>-0.30067030505007558</v>
      </c>
      <c r="N380" s="13">
        <f t="shared" si="40"/>
        <v>8.1614083874488282E-4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6.1891585845991015</v>
      </c>
      <c r="H381" s="10">
        <f t="shared" si="41"/>
        <v>-0.26860401715956073</v>
      </c>
      <c r="I381">
        <f t="shared" si="37"/>
        <v>-3.2232482059147287</v>
      </c>
      <c r="K381">
        <f t="shared" si="38"/>
        <v>-0.29733388837624752</v>
      </c>
      <c r="M381">
        <f t="shared" si="39"/>
        <v>-0.29725327407003255</v>
      </c>
      <c r="N381" s="13">
        <f t="shared" si="40"/>
        <v>8.2077992152221736E-4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6.2010463495567265</v>
      </c>
      <c r="H382" s="10">
        <f t="shared" si="41"/>
        <v>-0.26514791871861731</v>
      </c>
      <c r="I382">
        <f t="shared" si="37"/>
        <v>-3.1817750246234078</v>
      </c>
      <c r="K382">
        <f t="shared" si="38"/>
        <v>-0.29395418907835613</v>
      </c>
      <c r="M382">
        <f t="shared" si="39"/>
        <v>-0.29387507700936222</v>
      </c>
      <c r="N382" s="13">
        <f t="shared" si="40"/>
        <v>8.2524962346151366E-4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6.2129341145143533</v>
      </c>
      <c r="H383" s="10">
        <f t="shared" si="41"/>
        <v>-0.26173336944326142</v>
      </c>
      <c r="I383">
        <f t="shared" si="37"/>
        <v>-3.1408004333191371</v>
      </c>
      <c r="K383">
        <f t="shared" si="38"/>
        <v>-0.29061291066015471</v>
      </c>
      <c r="M383">
        <f t="shared" si="39"/>
        <v>-0.29053527313779137</v>
      </c>
      <c r="N383" s="13">
        <f t="shared" si="40"/>
        <v>8.2954965642897808E-4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6.2248218794719783</v>
      </c>
      <c r="H384" s="10">
        <f t="shared" si="41"/>
        <v>-0.25835991235423195</v>
      </c>
      <c r="I384">
        <f t="shared" si="37"/>
        <v>-3.1003189482507834</v>
      </c>
      <c r="K384">
        <f t="shared" si="38"/>
        <v>-0.28730961685709044</v>
      </c>
      <c r="M384">
        <f t="shared" si="39"/>
        <v>-0.28723342669414237</v>
      </c>
      <c r="N384" s="13">
        <f t="shared" si="40"/>
        <v>8.3367983033701273E-4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6.2367096444296051</v>
      </c>
      <c r="H385" s="10">
        <f t="shared" si="41"/>
        <v>-0.2550270949584218</v>
      </c>
      <c r="I385">
        <f t="shared" si="37"/>
        <v>-3.0603251395010616</v>
      </c>
      <c r="K385">
        <f t="shared" si="38"/>
        <v>-0.28404387632801009</v>
      </c>
      <c r="M385">
        <f t="shared" si="39"/>
        <v>-0.28396910683165455</v>
      </c>
      <c r="N385" s="13">
        <f t="shared" si="40"/>
        <v>8.3764005127034567E-4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6.2485974093872301</v>
      </c>
      <c r="H386" s="10">
        <f t="shared" si="41"/>
        <v>-0.25173446920960585</v>
      </c>
      <c r="I386">
        <f t="shared" si="37"/>
        <v>-3.0208136305152702</v>
      </c>
      <c r="K386">
        <f t="shared" si="38"/>
        <v>-0.28081526260088008</v>
      </c>
      <c r="M386">
        <f t="shared" si="39"/>
        <v>-0.28074188756386015</v>
      </c>
      <c r="N386" s="13">
        <f t="shared" si="40"/>
        <v>8.4143031957872926E-4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6.2604851743448569</v>
      </c>
      <c r="H387" s="10">
        <f t="shared" si="41"/>
        <v>-0.24848159146952842</v>
      </c>
      <c r="I387">
        <f t="shared" si="37"/>
        <v>-2.981779097634341</v>
      </c>
      <c r="K387">
        <f t="shared" si="38"/>
        <v>-0.27762335401904981</v>
      </c>
      <c r="M387">
        <f t="shared" si="39"/>
        <v>-0.27755134771100126</v>
      </c>
      <c r="N387" s="13">
        <f t="shared" si="40"/>
        <v>8.4505072793864932E-4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6.2723729393024827</v>
      </c>
      <c r="H388" s="10">
        <f t="shared" si="41"/>
        <v>-0.24526802246934828</v>
      </c>
      <c r="I388">
        <f t="shared" si="37"/>
        <v>-2.9432162696321793</v>
      </c>
      <c r="K388">
        <f t="shared" si="38"/>
        <v>-0.27446773368806976</v>
      </c>
      <c r="M388">
        <f t="shared" si="39"/>
        <v>-0.27439707084699883</v>
      </c>
      <c r="N388" s="13">
        <f t="shared" si="40"/>
        <v>8.4850145938750556E-4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6.2842607042601086</v>
      </c>
      <c r="H389" s="10">
        <f t="shared" si="41"/>
        <v>-0.24209332727143243</v>
      </c>
      <c r="I389">
        <f t="shared" si="37"/>
        <v>-2.9051199272571893</v>
      </c>
      <c r="K389">
        <f t="shared" si="38"/>
        <v>-0.2713479894230445</v>
      </c>
      <c r="M389">
        <f t="shared" si="39"/>
        <v>-0.27127864524695428</v>
      </c>
      <c r="N389" s="13">
        <f t="shared" si="40"/>
        <v>8.5178278533231864E-4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6.2961484692177345</v>
      </c>
      <c r="H390" s="10">
        <f t="shared" si="41"/>
        <v>-0.23895707523149623</v>
      </c>
      <c r="I390">
        <f t="shared" si="37"/>
        <v>-2.8674849027779548</v>
      </c>
      <c r="K390">
        <f t="shared" si="38"/>
        <v>-0.26826371369652957</v>
      </c>
      <c r="M390">
        <f t="shared" si="39"/>
        <v>-0.26819566383519222</v>
      </c>
      <c r="N390" s="13">
        <f t="shared" si="40"/>
        <v>8.5489506353618114E-4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6.3080362341753613</v>
      </c>
      <c r="H391" s="10">
        <f t="shared" si="41"/>
        <v>-0.23585883996108337</v>
      </c>
      <c r="I391">
        <f t="shared" si="37"/>
        <v>-2.8303060795330004</v>
      </c>
      <c r="K391">
        <f t="shared" si="38"/>
        <v>-0.26521450358695881</v>
      </c>
      <c r="M391">
        <f t="shared" si="39"/>
        <v>-0.26514772413383114</v>
      </c>
      <c r="N391" s="13">
        <f t="shared" si="40"/>
        <v>8.5783873608463517E-4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6.3199239991329863</v>
      </c>
      <c r="H392" s="10">
        <f t="shared" si="41"/>
        <v>-0.23279819929038262</v>
      </c>
      <c r="I392">
        <f t="shared" si="37"/>
        <v>-2.7935783914845915</v>
      </c>
      <c r="K392">
        <f t="shared" si="38"/>
        <v>-0.26219996072760665</v>
      </c>
      <c r="M392">
        <f t="shared" si="39"/>
        <v>-0.26213442821188709</v>
      </c>
      <c r="N392" s="13">
        <f t="shared" si="40"/>
        <v>8.6061432733491568E-4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6.3318117640906122</v>
      </c>
      <c r="H393" s="10">
        <f t="shared" si="41"/>
        <v>-0.22977473523137315</v>
      </c>
      <c r="I393">
        <f t="shared" si="37"/>
        <v>-2.7572968227764778</v>
      </c>
      <c r="K393">
        <f t="shared" si="38"/>
        <v>-0.25921969125607325</v>
      </c>
      <c r="M393">
        <f t="shared" si="39"/>
        <v>-0.25915538263489762</v>
      </c>
      <c r="N393" s="13">
        <f t="shared" si="40"/>
        <v>8.6322244185022944E-4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6.3436995290482372</v>
      </c>
      <c r="H394" s="10">
        <f t="shared" si="41"/>
        <v>-0.22678803394129893</v>
      </c>
      <c r="I394">
        <f t="shared" si="37"/>
        <v>-2.7214564072955874</v>
      </c>
      <c r="K394">
        <f t="shared" si="38"/>
        <v>-0.25627330576429452</v>
      </c>
      <c r="M394">
        <f t="shared" si="39"/>
        <v>-0.25621019841506776</v>
      </c>
      <c r="N394" s="13">
        <f t="shared" si="40"/>
        <v>8.6566376232150466E-4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6.3555872940058649</v>
      </c>
      <c r="H395" s="10">
        <f t="shared" si="41"/>
        <v>-0.22383768568646126</v>
      </c>
      <c r="I395">
        <f t="shared" si="37"/>
        <v>-2.6860522282375352</v>
      </c>
      <c r="K395">
        <f t="shared" si="38"/>
        <v>-0.25336041924907049</v>
      </c>
      <c r="M395">
        <f t="shared" si="39"/>
        <v>-0.2532984909619328</v>
      </c>
      <c r="N395" s="13">
        <f t="shared" si="40"/>
        <v>8.6793904747925173E-4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6.3674750589634899</v>
      </c>
      <c r="H396" s="10">
        <f t="shared" si="41"/>
        <v>-0.22092328480633192</v>
      </c>
      <c r="I396">
        <f t="shared" si="37"/>
        <v>-2.6510794176759829</v>
      </c>
      <c r="K396">
        <f t="shared" si="38"/>
        <v>-0.25048065106310929</v>
      </c>
      <c r="M396">
        <f t="shared" si="39"/>
        <v>-0.2504198800335341</v>
      </c>
      <c r="N396" s="13">
        <f t="shared" si="40"/>
        <v>8.7004912999740695E-4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6.3793628239211158</v>
      </c>
      <c r="H397" s="10">
        <f t="shared" si="41"/>
        <v>-0.21804442967797524</v>
      </c>
      <c r="I397">
        <f t="shared" si="37"/>
        <v>-2.616533156135703</v>
      </c>
      <c r="K397">
        <f t="shared" si="38"/>
        <v>-0.24763362486657789</v>
      </c>
      <c r="M397">
        <f t="shared" si="39"/>
        <v>-0.24757398968809965</v>
      </c>
      <c r="N397" s="13">
        <f t="shared" si="40"/>
        <v>8.7199491439153879E-4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6.3912505888787416</v>
      </c>
      <c r="H398" s="10">
        <f t="shared" si="41"/>
        <v>-0.215200722680782</v>
      </c>
      <c r="I398">
        <f t="shared" si="37"/>
        <v>-2.5824086721693842</v>
      </c>
      <c r="K398">
        <f t="shared" si="38"/>
        <v>-0.24481896857916474</v>
      </c>
      <c r="M398">
        <f t="shared" si="39"/>
        <v>-0.24476044823623352</v>
      </c>
      <c r="N398" s="13">
        <f t="shared" si="40"/>
        <v>8.737773749136141E-4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6.4031383538363684</v>
      </c>
      <c r="H399" s="10">
        <f t="shared" si="41"/>
        <v>-0.21239177016150432</v>
      </c>
      <c r="I399">
        <f t="shared" si="37"/>
        <v>-2.5487012419380517</v>
      </c>
      <c r="K399">
        <f t="shared" si="38"/>
        <v>-0.2420363143326407</v>
      </c>
      <c r="M399">
        <f t="shared" si="39"/>
        <v>-0.24197888819360264</v>
      </c>
      <c r="N399" s="13">
        <f t="shared" si="40"/>
        <v>8.7539755344531755E-4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6.4150261187939943</v>
      </c>
      <c r="H400" s="10">
        <f t="shared" si="41"/>
        <v>-0.20961718239959284</v>
      </c>
      <c r="I400">
        <f t="shared" si="37"/>
        <v>-2.5154061887951142</v>
      </c>
      <c r="K400">
        <f t="shared" si="38"/>
        <v>-0.23928529842392007</v>
      </c>
      <c r="M400">
        <f t="shared" si="39"/>
        <v>-0.23922894623412086</v>
      </c>
      <c r="N400" s="13">
        <f t="shared" si="40"/>
        <v>8.7685655739186137E-4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6.4269138837516202</v>
      </c>
      <c r="H401" s="10">
        <f t="shared" si="41"/>
        <v>-0.20687657357282793</v>
      </c>
      <c r="I401">
        <f t="shared" si="37"/>
        <v>-2.4825188828739351</v>
      </c>
      <c r="K401">
        <f t="shared" si="38"/>
        <v>-0.23656556126861544</v>
      </c>
      <c r="M401">
        <f t="shared" si="39"/>
        <v>-0.23651026314362478</v>
      </c>
      <c r="N401" s="13">
        <f t="shared" si="40"/>
        <v>8.7815555757835375E-4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6.4388016487092452</v>
      </c>
      <c r="H402" s="10">
        <f t="shared" si="41"/>
        <v>-0.20416956172324469</v>
      </c>
      <c r="I402">
        <f t="shared" si="37"/>
        <v>-2.4500347406789365</v>
      </c>
      <c r="K402">
        <f t="shared" si="38"/>
        <v>-0.23387674735508246</v>
      </c>
      <c r="M402">
        <f t="shared" si="39"/>
        <v>-0.23382248377403747</v>
      </c>
      <c r="N402" s="13">
        <f t="shared" si="40"/>
        <v>8.7929578615039293E-4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ref="G403:G469" si="43">$E$11*(D403/$E$12+1)</f>
        <v>6.4506894136668711</v>
      </c>
      <c r="H403" s="10">
        <f t="shared" si="41"/>
        <v>-0.20149576872334357</v>
      </c>
      <c r="I403">
        <f t="shared" si="37"/>
        <v>-2.4179492246801226</v>
      </c>
      <c r="K403">
        <f t="shared" si="38"/>
        <v>-0.23121850519894943</v>
      </c>
      <c r="M403">
        <f t="shared" si="39"/>
        <v>-0.23116525699801535</v>
      </c>
      <c r="N403" s="13">
        <f t="shared" si="40"/>
        <v>8.8027853448088616E-4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si="43"/>
        <v>6.462577178624497</v>
      </c>
      <c r="H404" s="10">
        <f t="shared" si="41"/>
        <v>-0.19885482024258788</v>
      </c>
      <c r="I404">
        <f t="shared" ref="I404:I467" si="44">H404*$E$6</f>
        <v>-2.3862578429110544</v>
      </c>
      <c r="K404">
        <f t="shared" ref="K404:K467" si="45">($L$9/2)*$L$4*EXP(-$L$6*(G404/$L$10-1))+($L$9/2)*$L$4*EXP(-$L$6*(($H$4/$E$4)*G404/$L$10-1))+($L$9/2)*$L$4*EXP(-$L$6*(SQRT(4/3+$H$11^2/4)*G404/$L$10-1))-SQRT(($L$9/2)*$L$5^2*EXP(-2*$L$7*(G404/$L$10-1))+($L$9/2)*$L$5^2*EXP(-2*$L$7*(($H$4/$E$4)*G404/$L$10-1))+($L$9/2)*$L$5^2*EXP(-2*$L$7*(SQRT(4/3+$H$11^2/4)*G404/$L$10-1)))</f>
        <v>-0.22859048729813164</v>
      </c>
      <c r="M404">
        <f t="shared" ref="M404:M467" si="46">($L$9/2)*$O$6*EXP(-$O$4*(G404/$L$10-1))+($L$9/2)*$O$6*EXP(-$O$4*(($H$4/$E$4)*G404/$L$10-1))+($L$9/2)*$O$6*EXP(-$O$4*(SQRT(4/3+$H$11^2/4)*($H$4/$E$4)*G404/$L$10-1))-SQRT(($L$9/2)*$O$7^2*EXP(-2*$O$5*(G404/$L$10-1))+($L$9/2)*$O$7^2*EXP(-2*$O$5*(($H$4/$E$4)*G404/$L$10-1))+($L$9/2)*$O$7^2*EXP(-2*$O$5*(SQRT(4/3+$H$11^2/4)*($H$4/$E$4)*G404/$L$10-1)))</f>
        <v>-0.22853823566407724</v>
      </c>
      <c r="N404" s="13">
        <f t="shared" ref="N404:N467" si="47">(M404-H404)^2*O404</f>
        <v>8.8110515108471242E-4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6.4744649435821238</v>
      </c>
      <c r="H405" s="10">
        <f t="shared" ref="H405:H469" si="48">-(-$B$4)*(1+D405+$E$5*D405^3)*EXP(-D405)</f>
        <v>-0.19624634571417959</v>
      </c>
      <c r="I405">
        <f t="shared" si="44"/>
        <v>-2.3549561485701549</v>
      </c>
      <c r="K405">
        <f t="shared" si="45"/>
        <v>-0.22599235008831958</v>
      </c>
      <c r="M405">
        <f t="shared" si="46"/>
        <v>-0.22594107655220563</v>
      </c>
      <c r="N405" s="13">
        <f t="shared" si="47"/>
        <v>8.817770395428147E-4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6.4863527085397488</v>
      </c>
      <c r="H406" s="10">
        <f t="shared" si="48"/>
        <v>-0.19366997830211352</v>
      </c>
      <c r="I406">
        <f t="shared" si="44"/>
        <v>-2.3240397396253623</v>
      </c>
      <c r="K406">
        <f t="shared" si="45"/>
        <v>-0.22342375389894434</v>
      </c>
      <c r="M406">
        <f t="shared" si="46"/>
        <v>-0.22337344032992354</v>
      </c>
      <c r="N406" s="13">
        <f t="shared" si="47"/>
        <v>8.8229565643755162E-4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6.4982404734973747</v>
      </c>
      <c r="H407" s="10">
        <f t="shared" si="48"/>
        <v>-0.19112535486850363</v>
      </c>
      <c r="I407">
        <f t="shared" si="44"/>
        <v>-2.2935042584220433</v>
      </c>
      <c r="K407">
        <f t="shared" si="45"/>
        <v>-0.22088436290960731</v>
      </c>
      <c r="M407">
        <f t="shared" si="46"/>
        <v>-0.22083499150883296</v>
      </c>
      <c r="N407" s="13">
        <f t="shared" si="47"/>
        <v>8.8266250930039893E-4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6.5101282384550014</v>
      </c>
      <c r="H408" s="10">
        <f t="shared" si="48"/>
        <v>-0.18861211594118005</v>
      </c>
      <c r="I408">
        <f t="shared" si="44"/>
        <v>-2.2633453912941608</v>
      </c>
      <c r="K408">
        <f t="shared" si="45"/>
        <v>-0.21837384510698132</v>
      </c>
      <c r="M408">
        <f t="shared" si="46"/>
        <v>-0.21832539840162385</v>
      </c>
      <c r="N408" s="13">
        <f t="shared" si="47"/>
        <v>8.8287915457411722E-4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6.5220160034126273</v>
      </c>
      <c r="H409" s="10">
        <f t="shared" si="48"/>
        <v>-0.18612990568155258</v>
      </c>
      <c r="I409">
        <f t="shared" si="44"/>
        <v>-2.2335588681786307</v>
      </c>
      <c r="K409">
        <f t="shared" si="45"/>
        <v>-0.21589187224216788</v>
      </c>
      <c r="M409">
        <f t="shared" si="46"/>
        <v>-0.21584433307953657</v>
      </c>
      <c r="N409" s="13">
        <f t="shared" si="47"/>
        <v>8.8294719559006186E-4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6.5339037683702532</v>
      </c>
      <c r="H410" s="10">
        <f t="shared" si="48"/>
        <v>-0.18367837185273606</v>
      </c>
      <c r="I410">
        <f t="shared" si="44"/>
        <v>-2.2041404622328327</v>
      </c>
      <c r="K410">
        <f t="shared" si="45"/>
        <v>-0.2134381197885126</v>
      </c>
      <c r="M410">
        <f t="shared" si="46"/>
        <v>-0.21339147133028114</v>
      </c>
      <c r="N410" s="13">
        <f t="shared" si="47"/>
        <v>8.8286828056248967E-4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6.5457915333278782</v>
      </c>
      <c r="H411" s="10">
        <f t="shared" si="48"/>
        <v>-0.18125716578793777</v>
      </c>
      <c r="I411">
        <f t="shared" si="44"/>
        <v>-2.175085989455253</v>
      </c>
      <c r="K411">
        <f t="shared" si="45"/>
        <v>-0.21101226689987576</v>
      </c>
      <c r="M411">
        <f t="shared" si="46"/>
        <v>-0.21096649261640985</v>
      </c>
      <c r="N411" s="13">
        <f t="shared" si="47"/>
        <v>8.8264410060097072E-4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6.557679298285505</v>
      </c>
      <c r="H412" s="10">
        <f t="shared" si="48"/>
        <v>-0.17886594235909883</v>
      </c>
      <c r="I412">
        <f t="shared" si="44"/>
        <v>-2.1463913083091861</v>
      </c>
      <c r="K412">
        <f t="shared" si="45"/>
        <v>-0.20861399636934608</v>
      </c>
      <c r="M412">
        <f t="shared" si="46"/>
        <v>-0.20856908003413113</v>
      </c>
      <c r="N412" s="13">
        <f t="shared" si="47"/>
        <v>8.8227638774192318E-4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6.56956706324313</v>
      </c>
      <c r="H413" s="10">
        <f t="shared" si="48"/>
        <v>-0.17650435994579183</v>
      </c>
      <c r="I413">
        <f t="shared" si="44"/>
        <v>-2.118052319349502</v>
      </c>
      <c r="K413">
        <f t="shared" si="45"/>
        <v>-0.20624299458840722</v>
      </c>
      <c r="M413">
        <f t="shared" si="46"/>
        <v>-0.20619892027257467</v>
      </c>
      <c r="N413" s="13">
        <f t="shared" si="47"/>
        <v>8.8176691300094489E-4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6.5814548282007559</v>
      </c>
      <c r="H414" s="10">
        <f t="shared" si="48"/>
        <v>-0.17417208040436682</v>
      </c>
      <c r="I414">
        <f t="shared" si="44"/>
        <v>-2.0900649648524019</v>
      </c>
      <c r="K414">
        <f t="shared" si="45"/>
        <v>-0.20389895150653498</v>
      </c>
      <c r="M414">
        <f t="shared" si="46"/>
        <v>-0.20385570357348523</v>
      </c>
      <c r="N414" s="13">
        <f t="shared" si="47"/>
        <v>8.8111748444622299E-4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6.5933425931583818</v>
      </c>
      <c r="H415" s="10">
        <f t="shared" si="48"/>
        <v>-0.17186876903734677</v>
      </c>
      <c r="I415">
        <f t="shared" si="44"/>
        <v>-2.062425228448161</v>
      </c>
      <c r="K415">
        <f t="shared" si="45"/>
        <v>-0.2015815605912403</v>
      </c>
      <c r="M415">
        <f t="shared" si="46"/>
        <v>-0.20153912369136107</v>
      </c>
      <c r="N415" s="13">
        <f t="shared" si="47"/>
        <v>8.8032994529498791E-4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6.6052303581160086</v>
      </c>
      <c r="H416" s="10">
        <f t="shared" si="48"/>
        <v>-0.16959409456306557</v>
      </c>
      <c r="I416">
        <f t="shared" si="44"/>
        <v>-2.0351291347567866</v>
      </c>
      <c r="K416">
        <f t="shared" si="45"/>
        <v>-0.19929051878853693</v>
      </c>
      <c r="M416">
        <f t="shared" si="46"/>
        <v>-0.19924887785401477</v>
      </c>
      <c r="N416" s="13">
        <f t="shared" si="47"/>
        <v>8.7940617203315986E-4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6.6171181230736345</v>
      </c>
      <c r="H417" s="10">
        <f t="shared" si="48"/>
        <v>-0.16734772908555035</v>
      </c>
      <c r="I417">
        <f t="shared" si="44"/>
        <v>-2.0081727490266044</v>
      </c>
      <c r="K417">
        <f t="shared" si="45"/>
        <v>-0.19702552648384253</v>
      </c>
      <c r="M417">
        <f t="shared" si="46"/>
        <v>-0.19698466672356676</v>
      </c>
      <c r="N417" s="13">
        <f t="shared" si="47"/>
        <v>8.7834807255967424E-4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6.6290058880312603</v>
      </c>
      <c r="H418" s="10">
        <f t="shared" si="48"/>
        <v>-0.1651293480646405</v>
      </c>
      <c r="I418">
        <f t="shared" si="44"/>
        <v>-1.9815521767756858</v>
      </c>
      <c r="K418">
        <f t="shared" si="45"/>
        <v>-0.19478628746330107</v>
      </c>
      <c r="M418">
        <f t="shared" si="46"/>
        <v>-0.19474619435785748</v>
      </c>
      <c r="N418" s="13">
        <f t="shared" si="47"/>
        <v>8.7715758435604038E-4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6.6408936529888862</v>
      </c>
      <c r="H419" s="10">
        <f t="shared" si="48"/>
        <v>-0.16293863028634503</v>
      </c>
      <c r="I419">
        <f t="shared" si="44"/>
        <v>-1.9552635634361404</v>
      </c>
      <c r="K419">
        <f t="shared" si="45"/>
        <v>-0.19257250887552668</v>
      </c>
      <c r="M419">
        <f t="shared" si="46"/>
        <v>-0.19253316817228031</v>
      </c>
      <c r="N419" s="13">
        <f t="shared" si="47"/>
        <v>8.7583667268205823E-4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6.652781417946513</v>
      </c>
      <c r="H420" s="10">
        <f t="shared" si="48"/>
        <v>-0.16077525783343202</v>
      </c>
      <c r="I420">
        <f t="shared" si="44"/>
        <v>-1.9293030940011842</v>
      </c>
      <c r="K420">
        <f t="shared" si="45"/>
        <v>-0.19038390119376292</v>
      </c>
      <c r="M420">
        <f t="shared" si="46"/>
        <v>-0.19034529890202806</v>
      </c>
      <c r="N420" s="13">
        <f t="shared" si="47"/>
        <v>8.7438732879845625E-4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6.664669182904138</v>
      </c>
      <c r="H421" s="10">
        <f t="shared" si="48"/>
        <v>-0.15863891605625058</v>
      </c>
      <c r="I421">
        <f t="shared" si="44"/>
        <v>-1.9036669926750069</v>
      </c>
      <c r="K421">
        <f t="shared" si="45"/>
        <v>-0.1882201781784556</v>
      </c>
      <c r="M421">
        <f t="shared" si="46"/>
        <v>-0.18818230056475149</v>
      </c>
      <c r="N421" s="13">
        <f t="shared" si="47"/>
        <v>8.728115682171318E-4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6.6765569478617639</v>
      </c>
      <c r="H422" s="10">
        <f t="shared" si="48"/>
        <v>-0.15652929354378031</v>
      </c>
      <c r="I422">
        <f t="shared" si="44"/>
        <v>-1.8783515225253637</v>
      </c>
      <c r="K422">
        <f t="shared" si="45"/>
        <v>-0.18608105684023107</v>
      </c>
      <c r="M422">
        <f t="shared" si="46"/>
        <v>-0.18604389042362185</v>
      </c>
      <c r="N422" s="13">
        <f t="shared" si="47"/>
        <v>8.7111142897955179E-4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6.6884447128193889</v>
      </c>
      <c r="H423" s="10">
        <f t="shared" si="48"/>
        <v>-0.15444608209490795</v>
      </c>
      <c r="I423">
        <f t="shared" si="44"/>
        <v>-1.8533529851388955</v>
      </c>
      <c r="K423">
        <f t="shared" si="45"/>
        <v>-0.18396625740328265</v>
      </c>
      <c r="M423">
        <f t="shared" si="46"/>
        <v>-0.18392978895080012</v>
      </c>
      <c r="N423" s="13">
        <f t="shared" si="47"/>
        <v>8.6928896996418239E-4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6.7003324777770148</v>
      </c>
      <c r="H424" s="10">
        <f t="shared" si="48"/>
        <v>-0.15238897668992676</v>
      </c>
      <c r="I424">
        <f t="shared" si="44"/>
        <v>-1.8286677202791211</v>
      </c>
      <c r="K424">
        <f t="shared" si="45"/>
        <v>-0.18187550326915297</v>
      </c>
      <c r="M424">
        <f t="shared" si="46"/>
        <v>-0.18183971979130073</v>
      </c>
      <c r="N424" s="13">
        <f t="shared" si="47"/>
        <v>8.6734626922312628E-4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6.7122202427346416</v>
      </c>
      <c r="H425" s="10">
        <f t="shared" si="48"/>
        <v>-0.15035767546225826</v>
      </c>
      <c r="I425">
        <f t="shared" si="44"/>
        <v>-1.8042921055470991</v>
      </c>
      <c r="K425">
        <f t="shared" si="45"/>
        <v>-0.17980852098091707</v>
      </c>
      <c r="M425">
        <f t="shared" si="46"/>
        <v>-0.17977340972725461</v>
      </c>
      <c r="N425" s="13">
        <f t="shared" si="47"/>
        <v>8.6528542234888073E-4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6.7241080076922675</v>
      </c>
      <c r="H426" s="10">
        <f t="shared" si="48"/>
        <v>-0.1483518796703921</v>
      </c>
      <c r="I426">
        <f t="shared" si="44"/>
        <v>-1.7802225560447051</v>
      </c>
      <c r="K426">
        <f t="shared" si="45"/>
        <v>-0.1777650401877543</v>
      </c>
      <c r="M426">
        <f t="shared" si="46"/>
        <v>-0.17773058864255969</v>
      </c>
      <c r="N426" s="13">
        <f t="shared" si="47"/>
        <v>8.6310854087132106E-4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6.7359957726498934</v>
      </c>
      <c r="H427" s="10">
        <f t="shared" si="48"/>
        <v>-0.14637129367004378</v>
      </c>
      <c r="I427">
        <f t="shared" si="44"/>
        <v>-1.7564555240405255</v>
      </c>
      <c r="K427">
        <f t="shared" si="45"/>
        <v>-0.1757447936099113</v>
      </c>
      <c r="M427">
        <f t="shared" si="46"/>
        <v>-0.17571098948792116</v>
      </c>
      <c r="N427" s="13">
        <f t="shared" si="47"/>
        <v>8.6081775068557115E-4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6.7478835376075201</v>
      </c>
      <c r="H428" s="10">
        <f t="shared" si="48"/>
        <v>-0.14441562488652607</v>
      </c>
      <c r="I428">
        <f t="shared" si="44"/>
        <v>-1.7329874986383129</v>
      </c>
      <c r="K428">
        <f t="shared" si="45"/>
        <v>-0.17374751700404839</v>
      </c>
      <c r="M428">
        <f t="shared" si="46"/>
        <v>-0.17371434824627344</v>
      </c>
      <c r="N428" s="13">
        <f t="shared" si="47"/>
        <v>8.5841519051100624E-4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6.759771302565146</v>
      </c>
      <c r="H429" s="10">
        <f t="shared" si="48"/>
        <v>-0.14248458378733403</v>
      </c>
      <c r="I429">
        <f t="shared" si="44"/>
        <v>-1.7098150054480084</v>
      </c>
      <c r="K429">
        <f t="shared" si="45"/>
        <v>-0.17177294912896776</v>
      </c>
      <c r="M429">
        <f t="shared" si="46"/>
        <v>-0.17174040389858347</v>
      </c>
      <c r="N429" s="13">
        <f t="shared" si="47"/>
        <v>8.5590301038178732E-4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6.7716590675227719</v>
      </c>
      <c r="H430" s="10">
        <f t="shared" si="48"/>
        <v>-0.14057788385493888</v>
      </c>
      <c r="I430">
        <f t="shared" si="44"/>
        <v>-1.6869346062592667</v>
      </c>
      <c r="K430">
        <f t="shared" si="45"/>
        <v>-0.16982083171171827</v>
      </c>
      <c r="M430">
        <f t="shared" si="46"/>
        <v>-0.16978889839002817</v>
      </c>
      <c r="N430" s="13">
        <f t="shared" si="47"/>
        <v>8.5328337016919752E-4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6.7835468324803969</v>
      </c>
      <c r="H431" s="10">
        <f t="shared" si="48"/>
        <v>-0.13869524155979226</v>
      </c>
      <c r="I431">
        <f t="shared" si="44"/>
        <v>-1.6643428987175071</v>
      </c>
      <c r="K431">
        <f t="shared" si="45"/>
        <v>-0.16789090941407389</v>
      </c>
      <c r="M431">
        <f t="shared" si="46"/>
        <v>-0.16785957659654543</v>
      </c>
      <c r="N431" s="13">
        <f t="shared" si="47"/>
        <v>8.5055843813598849E-4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6.7954345974380219</v>
      </c>
      <c r="H432" s="10">
        <f t="shared" si="48"/>
        <v>-0.13683637633353496</v>
      </c>
      <c r="I432">
        <f t="shared" si="44"/>
        <v>-1.6420365160024195</v>
      </c>
      <c r="K432">
        <f t="shared" si="45"/>
        <v>-0.16598292979938145</v>
      </c>
      <c r="M432">
        <f t="shared" si="46"/>
        <v>-0.16595218629175221</v>
      </c>
      <c r="N432" s="13">
        <f t="shared" si="47"/>
        <v>8.4773038952302266E-4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6.8073223623956487</v>
      </c>
      <c r="H433" s="10">
        <f t="shared" si="48"/>
        <v>-0.13500101054241115</v>
      </c>
      <c r="I433">
        <f t="shared" si="44"/>
        <v>-1.6200121265089338</v>
      </c>
      <c r="K433">
        <f t="shared" si="45"/>
        <v>-0.16409664329977458</v>
      </c>
      <c r="M433">
        <f t="shared" si="46"/>
        <v>-0.16406647811422811</v>
      </c>
      <c r="N433" s="13">
        <f t="shared" si="47"/>
        <v>8.448014051683437E-4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6.8192101273532746</v>
      </c>
      <c r="H434" s="10">
        <f t="shared" si="48"/>
        <v>-0.13318886946088518</v>
      </c>
      <c r="I434">
        <f t="shared" si="44"/>
        <v>-1.5982664335306223</v>
      </c>
      <c r="K434">
        <f t="shared" si="45"/>
        <v>-0.16223180318375066</v>
      </c>
      <c r="M434">
        <f t="shared" si="46"/>
        <v>-0.16220220553516079</v>
      </c>
      <c r="N434" s="13">
        <f t="shared" si="47"/>
        <v>8.4177367015886274E-4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6.8310978923109005</v>
      </c>
      <c r="H435" s="10">
        <f t="shared" si="48"/>
        <v>-0.13139968124545806</v>
      </c>
      <c r="I435">
        <f t="shared" si="44"/>
        <v>-1.5767961749454966</v>
      </c>
      <c r="K435">
        <f t="shared" si="45"/>
        <v>-0.16038816552410348</v>
      </c>
      <c r="M435">
        <f t="shared" si="46"/>
        <v>-0.16035912482634554</v>
      </c>
      <c r="N435" s="13">
        <f t="shared" si="47"/>
        <v>8.3864937251460501E-4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6.8429856572685264</v>
      </c>
      <c r="H436" s="10">
        <f t="shared" si="48"/>
        <v>-0.12963317690868409</v>
      </c>
      <c r="I436">
        <f t="shared" si="44"/>
        <v>-1.5555981229042091</v>
      </c>
      <c r="K436">
        <f t="shared" si="45"/>
        <v>-0.15856548916621491</v>
      </c>
      <c r="M436">
        <f t="shared" si="46"/>
        <v>-0.1585369950285429</v>
      </c>
      <c r="N436" s="13">
        <f t="shared" si="47"/>
        <v>8.3543070190587876E-4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6.8548734222261531</v>
      </c>
      <c r="H437" s="10">
        <f t="shared" si="48"/>
        <v>-0.12788909029338313</v>
      </c>
      <c r="I437">
        <f t="shared" si="44"/>
        <v>-1.5346690835205976</v>
      </c>
      <c r="K437">
        <f t="shared" si="45"/>
        <v>-0.15676353569669307</v>
      </c>
      <c r="M437">
        <f t="shared" si="46"/>
        <v>-0.15673557792018178</v>
      </c>
      <c r="N437" s="13">
        <f t="shared" si="47"/>
        <v>8.3211984840304734E-4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6.866761187183779</v>
      </c>
      <c r="H438" s="10">
        <f t="shared" si="48"/>
        <v>-0.12616715804704945</v>
      </c>
      <c r="I438">
        <f t="shared" si="44"/>
        <v>-1.5140058965645933</v>
      </c>
      <c r="K438">
        <f t="shared" si="45"/>
        <v>-0.15498206941236292</v>
      </c>
      <c r="M438">
        <f t="shared" si="46"/>
        <v>-0.15495463798641362</v>
      </c>
      <c r="N438" s="13">
        <f t="shared" si="47"/>
        <v>8.2871900125929476E-4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6.8786489521414049</v>
      </c>
      <c r="H439" s="10">
        <f t="shared" si="48"/>
        <v>-0.12446711959645301</v>
      </c>
      <c r="I439">
        <f t="shared" si="44"/>
        <v>-1.4936054351574362</v>
      </c>
      <c r="K439">
        <f t="shared" si="45"/>
        <v>-0.15322085728959672</v>
      </c>
      <c r="M439">
        <f t="shared" si="46"/>
        <v>-0.15319394238850537</v>
      </c>
      <c r="N439" s="13">
        <f t="shared" si="47"/>
        <v>8.2523034772597858E-4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6.8905367170990299</v>
      </c>
      <c r="H440" s="10">
        <f t="shared" si="48"/>
        <v>-0.12278871712243374</v>
      </c>
      <c r="I440">
        <f t="shared" si="44"/>
        <v>-1.4734646054692049</v>
      </c>
      <c r="K440">
        <f t="shared" si="45"/>
        <v>-0.15147966895398779</v>
      </c>
      <c r="M440">
        <f t="shared" si="46"/>
        <v>-0.15145326093357467</v>
      </c>
      <c r="N440" s="13">
        <f t="shared" si="47"/>
        <v>8.2165607190081791E-4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6.9024244820566567</v>
      </c>
      <c r="H441" s="10">
        <f t="shared" si="48"/>
        <v>-0.12113169553488476</v>
      </c>
      <c r="I441">
        <f t="shared" si="44"/>
        <v>-1.453580346418617</v>
      </c>
      <c r="K441">
        <f t="shared" si="45"/>
        <v>-0.14975827665035923</v>
      </c>
      <c r="M441">
        <f t="shared" si="46"/>
        <v>-0.1497323660446592</v>
      </c>
      <c r="N441" s="13">
        <f t="shared" si="47"/>
        <v>8.179983536086813E-4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6.9143122470142817</v>
      </c>
      <c r="H442" s="10">
        <f t="shared" si="48"/>
        <v>-0.11949580244792597</v>
      </c>
      <c r="I442">
        <f t="shared" si="44"/>
        <v>-1.4339496293751117</v>
      </c>
      <c r="K442">
        <f t="shared" si="45"/>
        <v>-0.14805645521310856</v>
      </c>
      <c r="M442">
        <f t="shared" si="46"/>
        <v>-0.14803103273112039</v>
      </c>
      <c r="N442" s="13">
        <f t="shared" si="47"/>
        <v>8.1425936731493597E-4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6.9262000119719076</v>
      </c>
      <c r="H443" s="10">
        <f t="shared" si="48"/>
        <v>-0.11788078815526298</v>
      </c>
      <c r="I443">
        <f t="shared" si="44"/>
        <v>-1.4145694578631558</v>
      </c>
      <c r="K443">
        <f t="shared" si="45"/>
        <v>-0.14637398203687912</v>
      </c>
      <c r="M443">
        <f t="shared" si="46"/>
        <v>-0.14634903855937326</v>
      </c>
      <c r="N443" s="13">
        <f t="shared" si="47"/>
        <v>8.1044128107112478E-4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6.9380877769295335</v>
      </c>
      <c r="H444" s="10">
        <f t="shared" si="48"/>
        <v>-0.1162864056057332</v>
      </c>
      <c r="I444">
        <f t="shared" si="44"/>
        <v>-1.3954368672687982</v>
      </c>
      <c r="K444">
        <f t="shared" si="45"/>
        <v>-0.14471063704756118</v>
      </c>
      <c r="M444">
        <f t="shared" si="46"/>
        <v>-0.14468616362394454</v>
      </c>
      <c r="N444" s="13">
        <f t="shared" si="47"/>
        <v>8.0654625549295969E-4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6.9499755418871603</v>
      </c>
      <c r="H445" s="10">
        <f t="shared" si="48"/>
        <v>-0.11471241037903449</v>
      </c>
      <c r="I445">
        <f t="shared" si="44"/>
        <v>-1.3765489245484139</v>
      </c>
      <c r="K445">
        <f t="shared" si="45"/>
        <v>-0.1430662026736142</v>
      </c>
      <c r="M445">
        <f t="shared" si="46"/>
        <v>-0.14304219051885156</v>
      </c>
      <c r="N445" s="13">
        <f t="shared" si="47"/>
        <v>8.0257644277037391E-4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6.9618633068447862</v>
      </c>
      <c r="H446" s="10">
        <f t="shared" si="48"/>
        <v>-0.11315856066163819</v>
      </c>
      <c r="I446">
        <f t="shared" si="44"/>
        <v>-1.3579027279396583</v>
      </c>
      <c r="K446">
        <f t="shared" si="45"/>
        <v>-0.14144046381770914</v>
      </c>
      <c r="M446">
        <f t="shared" si="46"/>
        <v>-0.14141690430929976</v>
      </c>
      <c r="N446" s="13">
        <f t="shared" si="47"/>
        <v>7.9853398570933494E-4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6.973751071802412</v>
      </c>
      <c r="H447" s="10">
        <f t="shared" si="48"/>
        <v>-0.1116246172228814</v>
      </c>
      <c r="I447">
        <f t="shared" si="44"/>
        <v>-1.3394954066745768</v>
      </c>
      <c r="K447">
        <f t="shared" si="45"/>
        <v>-0.13983320782868819</v>
      </c>
      <c r="M447">
        <f t="shared" si="46"/>
        <v>-0.13981009250369644</v>
      </c>
      <c r="N447" s="13">
        <f t="shared" si="47"/>
        <v>7.9442101680543564E-4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6.9856388367600379</v>
      </c>
      <c r="H448" s="10">
        <f t="shared" si="48"/>
        <v>-0.11011034339124089</v>
      </c>
      <c r="I448">
        <f t="shared" si="44"/>
        <v>-1.3213241206948907</v>
      </c>
      <c r="K448">
        <f t="shared" si="45"/>
        <v>-0.13824422447383553</v>
      </c>
      <c r="M448">
        <f t="shared" si="46"/>
        <v>-0.1382215450259752</v>
      </c>
      <c r="N448" s="13">
        <f t="shared" si="47"/>
        <v>7.9023965734868892E-4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6.9975266017176647</v>
      </c>
      <c r="H449" s="10">
        <f t="shared" si="48"/>
        <v>-0.10861550503078375</v>
      </c>
      <c r="I449">
        <f t="shared" si="44"/>
        <v>-1.303386060369405</v>
      </c>
      <c r="K449">
        <f t="shared" si="45"/>
        <v>-0.13667330591146074</v>
      </c>
      <c r="M449">
        <f t="shared" si="46"/>
        <v>-0.13665105418823154</v>
      </c>
      <c r="N449" s="13">
        <f t="shared" si="47"/>
        <v>7.8599201655967117E-4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7.0094143666752897</v>
      </c>
      <c r="H450" s="10">
        <f t="shared" si="48"/>
        <v>-0.10713987051779662</v>
      </c>
      <c r="I450">
        <f t="shared" si="44"/>
        <v>-1.2856784462135595</v>
      </c>
      <c r="K450">
        <f t="shared" si="45"/>
        <v>-0.135120246663786</v>
      </c>
      <c r="M450">
        <f t="shared" si="46"/>
        <v>-0.13509841466366171</v>
      </c>
      <c r="N450" s="13">
        <f t="shared" si="47"/>
        <v>7.8168019075628683E-4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7.0213021316329156</v>
      </c>
      <c r="H451" s="10">
        <f t="shared" si="48"/>
        <v>-0.10568321071758925</v>
      </c>
      <c r="I451">
        <f t="shared" si="44"/>
        <v>-1.2681985286110711</v>
      </c>
      <c r="K451">
        <f t="shared" si="45"/>
        <v>-0.13358484359013728</v>
      </c>
      <c r="M451">
        <f t="shared" si="46"/>
        <v>-0.13356342345980449</v>
      </c>
      <c r="N451" s="13">
        <f t="shared" si="47"/>
        <v>7.7730626255118074E-4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7.0331898965905406</v>
      </c>
      <c r="H452" s="10">
        <f t="shared" si="48"/>
        <v>-0.10424529896147379</v>
      </c>
      <c r="I452">
        <f t="shared" si="44"/>
        <v>-1.2509435875376855</v>
      </c>
      <c r="K452">
        <f t="shared" si="45"/>
        <v>-0.13206689586043679</v>
      </c>
      <c r="M452">
        <f t="shared" si="46"/>
        <v>-0.13204587989208319</v>
      </c>
      <c r="N452" s="13">
        <f t="shared" si="47"/>
        <v>7.7287230007936302E-4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7.0450776615481665</v>
      </c>
      <c r="H453" s="10">
        <f t="shared" si="48"/>
        <v>-0.10282591102391603</v>
      </c>
      <c r="I453">
        <f t="shared" si="44"/>
        <v>-1.2339109322869923</v>
      </c>
      <c r="K453">
        <f t="shared" si="45"/>
        <v>-0.13056620492899043</v>
      </c>
      <c r="M453">
        <f t="shared" si="46"/>
        <v>-0.13054558555764212</v>
      </c>
      <c r="N453" s="13">
        <f t="shared" si="47"/>
        <v>7.6838035625570282E-4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7.0569654265057933</v>
      </c>
      <c r="H454" s="10">
        <f t="shared" si="48"/>
        <v>-0.1014248250998597</v>
      </c>
      <c r="I454">
        <f t="shared" si="44"/>
        <v>-1.2170979011983163</v>
      </c>
      <c r="K454">
        <f t="shared" si="45"/>
        <v>-0.12908257450857027</v>
      </c>
      <c r="M454">
        <f t="shared" si="46"/>
        <v>-0.12906234430947675</v>
      </c>
      <c r="N454" s="13">
        <f t="shared" si="47"/>
        <v>7.6383246806195116E-4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7.0688531914634192</v>
      </c>
      <c r="H455" s="10">
        <f t="shared" si="48"/>
        <v>-0.10004182178222046</v>
      </c>
      <c r="I455">
        <f t="shared" si="44"/>
        <v>-1.2005018613866456</v>
      </c>
      <c r="K455">
        <f t="shared" si="45"/>
        <v>-0.12761581054478657</v>
      </c>
      <c r="M455">
        <f t="shared" si="46"/>
        <v>-0.12759596223085326</v>
      </c>
      <c r="N455" s="13">
        <f t="shared" si="47"/>
        <v>7.5923065586298226E-4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7.0807409564210451</v>
      </c>
      <c r="H456" s="10">
        <f t="shared" si="48"/>
        <v>-9.8676684039550211E-2</v>
      </c>
      <c r="I456">
        <f t="shared" si="44"/>
        <v>-1.1841202084746025</v>
      </c>
      <c r="K456">
        <f t="shared" si="45"/>
        <v>-0.12616572119074818</v>
      </c>
      <c r="M456">
        <f t="shared" si="46"/>
        <v>-0.12614624761001472</v>
      </c>
      <c r="N456" s="13">
        <f t="shared" si="47"/>
        <v>7.5457692275179096E-4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7.0926287213786718</v>
      </c>
      <c r="H457" s="10">
        <f t="shared" si="48"/>
        <v>-9.7329197193869094E-2</v>
      </c>
      <c r="I457">
        <f t="shared" si="44"/>
        <v>-1.167950366326429</v>
      </c>
      <c r="K457">
        <f t="shared" si="45"/>
        <v>-0.12473211678200555</v>
      </c>
      <c r="M457">
        <f t="shared" si="46"/>
        <v>-0.12471301091517013</v>
      </c>
      <c r="N457" s="13">
        <f t="shared" si="47"/>
        <v>7.4987325392291511E-4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7.1045164863362977</v>
      </c>
      <c r="H458" s="10">
        <f t="shared" si="48"/>
        <v>-9.5999148898664968E-2</v>
      </c>
      <c r="I458">
        <f t="shared" si="44"/>
        <v>-1.1519897867839797</v>
      </c>
      <c r="K458">
        <f t="shared" si="45"/>
        <v>-0.12331480981177763</v>
      </c>
      <c r="M458">
        <f t="shared" si="46"/>
        <v>-0.12329606476976555</v>
      </c>
      <c r="N458" s="13">
        <f t="shared" si="47"/>
        <v>7.4512161607394301E-4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7.1164042512939227</v>
      </c>
      <c r="H459" s="10">
        <f t="shared" si="48"/>
        <v>-9.4686329117059126E-2</v>
      </c>
      <c r="I459">
        <f t="shared" si="44"/>
        <v>-1.1362359494047096</v>
      </c>
      <c r="K459">
        <f t="shared" si="45"/>
        <v>-0.12191361490645429</v>
      </c>
      <c r="M459">
        <f t="shared" si="46"/>
        <v>-0.12189522392803061</v>
      </c>
      <c r="N459" s="13">
        <f t="shared" si="47"/>
        <v>7.403239568345108E-4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7.1282920162515486</v>
      </c>
      <c r="H460" s="10">
        <f t="shared" si="48"/>
        <v>-9.3390530100136218E-2</v>
      </c>
      <c r="I460">
        <f t="shared" si="44"/>
        <v>-1.1206863612016347</v>
      </c>
      <c r="K460">
        <f t="shared" si="45"/>
        <v>-0.1205283488013755</v>
      </c>
      <c r="M460">
        <f t="shared" si="46"/>
        <v>-0.12051030525080063</v>
      </c>
      <c r="N460" s="13">
        <f t="shared" si="47"/>
        <v>7.3548220422259487E-4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7.1401797812091736</v>
      </c>
      <c r="H461" s="10">
        <f t="shared" si="48"/>
        <v>-9.2111546365438918E-2</v>
      </c>
      <c r="I461">
        <f t="shared" si="44"/>
        <v>-1.1053385563852669</v>
      </c>
      <c r="K461">
        <f t="shared" si="45"/>
        <v>-0.11915883031688293</v>
      </c>
      <c r="M461">
        <f t="shared" si="46"/>
        <v>-0.11914112768161074</v>
      </c>
      <c r="N461" s="13">
        <f t="shared" si="47"/>
        <v>7.3059826612754486E-4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7.1520675461667995</v>
      </c>
      <c r="H462" s="10">
        <f t="shared" si="48"/>
        <v>-9.0849174675624381E-2</v>
      </c>
      <c r="I462">
        <f t="shared" si="44"/>
        <v>-1.0901900961074926</v>
      </c>
      <c r="K462">
        <f t="shared" si="45"/>
        <v>-0.11780488033463954</v>
      </c>
      <c r="M462">
        <f t="shared" si="46"/>
        <v>-0.11778751222305699</v>
      </c>
      <c r="N462" s="13">
        <f t="shared" si="47"/>
        <v>7.2567402981941738E-4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7.1639553111244263</v>
      </c>
      <c r="H463" s="10">
        <f t="shared" si="48"/>
        <v>-8.9603214017283273E-2</v>
      </c>
      <c r="I463">
        <f t="shared" si="44"/>
        <v>-1.0752385682073993</v>
      </c>
      <c r="K463">
        <f t="shared" si="45"/>
        <v>-0.11646632177421722</v>
      </c>
      <c r="M463">
        <f t="shared" si="46"/>
        <v>-0.1164492819134248</v>
      </c>
      <c r="N463" s="13">
        <f t="shared" si="47"/>
        <v>7.2071136148424051E-4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7.1758430760820522</v>
      </c>
      <c r="H464" s="10">
        <f t="shared" si="48"/>
        <v>-8.837346557991857E-2</v>
      </c>
      <c r="I464">
        <f t="shared" si="44"/>
        <v>-1.0604815869590229</v>
      </c>
      <c r="K464">
        <f t="shared" si="45"/>
        <v>-0.11514297956994678</v>
      </c>
      <c r="M464">
        <f t="shared" si="46"/>
        <v>-0.11512626180357914</v>
      </c>
      <c r="N464" s="13">
        <f t="shared" si="47"/>
        <v>7.1571210578470735E-4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7.1877308410396781</v>
      </c>
      <c r="H465" s="10">
        <f t="shared" si="48"/>
        <v>-8.7159732735084844E-2</v>
      </c>
      <c r="I465">
        <f t="shared" si="44"/>
        <v>-1.0459167928210182</v>
      </c>
      <c r="K465">
        <f t="shared" si="45"/>
        <v>-0.11383468064802882</v>
      </c>
      <c r="M465">
        <f t="shared" si="46"/>
        <v>-0.11381827893411481</v>
      </c>
      <c r="N465" s="13">
        <f t="shared" si="47"/>
        <v>7.1067808544581499E-4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7.1996186059973049</v>
      </c>
      <c r="H466" s="10">
        <f t="shared" si="48"/>
        <v>-8.5961821015685225E-2</v>
      </c>
      <c r="I466">
        <f t="shared" si="44"/>
        <v>-1.0315418521882227</v>
      </c>
      <c r="K466">
        <f t="shared" si="45"/>
        <v>-0.11254125390390264</v>
      </c>
      <c r="M466">
        <f t="shared" si="46"/>
        <v>-0.11252516231276398</v>
      </c>
      <c r="N466" s="13">
        <f t="shared" si="47"/>
        <v>7.0561110086508959E-4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7.2115063709549307</v>
      </c>
      <c r="H467" s="10">
        <f t="shared" si="48"/>
        <v>-8.4779538095426946E-2</v>
      </c>
      <c r="I467">
        <f t="shared" si="44"/>
        <v>-1.0173544571451234</v>
      </c>
      <c r="K467">
        <f t="shared" si="45"/>
        <v>-0.11126253017987038</v>
      </c>
      <c r="M467">
        <f t="shared" si="46"/>
        <v>-0.11124674289205853</v>
      </c>
      <c r="N467" s="13">
        <f t="shared" si="47"/>
        <v>7.0051292974683814E-4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7.2233941359125566</v>
      </c>
      <c r="H468" s="10">
        <f t="shared" si="48"/>
        <v>-8.3612693768432486E-2</v>
      </c>
      <c r="I468">
        <f t="shared" ref="I468:I469" si="50">H468*$E$6</f>
        <v>-1.0033523252211898</v>
      </c>
      <c r="K468">
        <f t="shared" ref="K468:K469" si="51">($L$9/2)*$L$4*EXP(-$L$6*(G468/$L$10-1))+($L$9/2)*$L$4*EXP(-$L$6*(($H$4/$E$4)*G468/$L$10-1))+($L$9/2)*$L$4*EXP(-$L$6*(SQRT(4/3+$H$11^2/4)*G468/$L$10-1))-SQRT(($L$9/2)*$L$5^2*EXP(-2*$L$7*(G468/$L$10-1))+($L$9/2)*$L$5^2*EXP(-2*$L$7*(($H$4/$E$4)*G468/$L$10-1))+($L$9/2)*$L$5^2*EXP(-2*$L$7*(SQRT(4/3+$H$11^2/4)*G468/$L$10-1)))</f>
        <v>-0.10999834224297243</v>
      </c>
      <c r="M468">
        <f t="shared" ref="M468:M469" si="52">($L$9/2)*$O$6*EXP(-$O$4*(G468/$L$10-1))+($L$9/2)*$O$6*EXP(-$O$4*(($H$4/$E$4)*G468/$L$10-1))+($L$9/2)*$O$6*EXP(-$O$4*(SQRT(4/3+$H$11^2/4)*($H$4/$E$4)*G468/$L$10-1))-SQRT(($L$9/2)*$O$7^2*EXP(-2*$O$5*(G468/$L$10-1))+($L$9/2)*$O$7^2*EXP(-2*$O$5*(($H$4/$E$4)*G468/$L$10-1))+($L$9/2)*$O$7^2*EXP(-2*$O$5*(SQRT(4/3+$H$11^2/4)*($H$4/$E$4)*G468/$L$10-1)))</f>
        <v>-0.10998285354724269</v>
      </c>
      <c r="N468" s="13">
        <f t="shared" ref="N468:N469" si="53">(M468-H468)^2*O468</f>
        <v>6.9538532675997929E-4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7.2352819008701834</v>
      </c>
      <c r="H469" s="10">
        <f t="shared" si="48"/>
        <v>-8.2461099929007298E-2</v>
      </c>
      <c r="I469">
        <f t="shared" si="50"/>
        <v>-0.98953319914808757</v>
      </c>
      <c r="K469">
        <f t="shared" si="51"/>
        <v>-0.10874852476311334</v>
      </c>
      <c r="M469">
        <f t="shared" si="52"/>
        <v>-0.10873332905443567</v>
      </c>
      <c r="N469" s="13">
        <f t="shared" si="53"/>
        <v>6.902300232190067E-4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55" activePane="bottomRight" state="frozen"/>
      <selection pane="topRight" activeCell="D1" sqref="D1"/>
      <selection pane="bottomLeft" activeCell="A4" sqref="A4"/>
      <selection pane="bottomRight" activeCell="Z60" sqref="Z60"/>
    </sheetView>
  </sheetViews>
  <sheetFormatPr defaultRowHeight="18.75" x14ac:dyDescent="0.4"/>
  <cols>
    <col min="1" max="3" width="9" style="1"/>
    <col min="4" max="4" width="9" style="2"/>
    <col min="5" max="5" width="9" style="34"/>
    <col min="6" max="6" width="9" style="12"/>
    <col min="7" max="7" width="2.75" customWidth="1"/>
    <col min="8" max="8" width="9" style="2"/>
    <col min="9" max="9" width="9" style="34"/>
    <col min="10" max="10" width="9" style="12"/>
    <col min="11" max="11" width="2.75" customWidth="1"/>
    <col min="12" max="12" width="9" style="2"/>
    <col min="13" max="13" width="9" style="34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6"/>
    <col min="34" max="34" width="9" style="27"/>
  </cols>
  <sheetData>
    <row r="1" spans="1:34" x14ac:dyDescent="0.4">
      <c r="D1" s="1" t="s">
        <v>182</v>
      </c>
      <c r="E1" s="1" t="s">
        <v>168</v>
      </c>
      <c r="F1" s="1"/>
      <c r="H1" s="1"/>
      <c r="I1" s="1"/>
      <c r="J1" s="1"/>
      <c r="L1" s="1"/>
      <c r="M1" s="1"/>
      <c r="N1" s="1"/>
      <c r="Q1" s="26" t="s">
        <v>169</v>
      </c>
      <c r="X1" s="26" t="s">
        <v>169</v>
      </c>
      <c r="AC1" s="24"/>
      <c r="AF1" s="26" t="s">
        <v>169</v>
      </c>
      <c r="AH1" s="25"/>
    </row>
    <row r="2" spans="1:34" x14ac:dyDescent="0.4">
      <c r="D2" s="2" t="s">
        <v>167</v>
      </c>
      <c r="E2" s="34" t="s">
        <v>78</v>
      </c>
      <c r="F2" s="12" t="s">
        <v>89</v>
      </c>
      <c r="H2" s="2" t="s">
        <v>167</v>
      </c>
      <c r="I2" s="34" t="s">
        <v>78</v>
      </c>
      <c r="J2" s="12" t="s">
        <v>89</v>
      </c>
      <c r="L2" s="2" t="s">
        <v>167</v>
      </c>
      <c r="M2" s="34" t="s">
        <v>78</v>
      </c>
      <c r="N2" s="12" t="s">
        <v>89</v>
      </c>
      <c r="Q2" s="39" t="s">
        <v>179</v>
      </c>
      <c r="R2" s="38"/>
      <c r="S2" s="38"/>
      <c r="T2" s="40"/>
      <c r="U2" s="38"/>
      <c r="V2" s="38"/>
      <c r="X2" s="39" t="s">
        <v>180</v>
      </c>
      <c r="AB2" s="44"/>
      <c r="AC2" s="38"/>
      <c r="AD2" s="40"/>
      <c r="AF2" s="39" t="s">
        <v>181</v>
      </c>
      <c r="AG2" s="47"/>
      <c r="AH2" s="40"/>
    </row>
    <row r="3" spans="1:34" x14ac:dyDescent="0.4">
      <c r="A3" s="1" t="s">
        <v>117</v>
      </c>
      <c r="B3" s="1" t="s">
        <v>118</v>
      </c>
      <c r="C3" s="1" t="s">
        <v>119</v>
      </c>
      <c r="D3" s="2" t="s">
        <v>162</v>
      </c>
      <c r="E3" s="34" t="s">
        <v>162</v>
      </c>
      <c r="F3" s="12" t="s">
        <v>162</v>
      </c>
      <c r="H3" s="2" t="s">
        <v>166</v>
      </c>
      <c r="I3" s="34" t="s">
        <v>166</v>
      </c>
      <c r="J3" s="12" t="s">
        <v>166</v>
      </c>
      <c r="L3" s="2" t="s">
        <v>244</v>
      </c>
      <c r="M3" s="34" t="s">
        <v>245</v>
      </c>
      <c r="N3" s="12" t="s">
        <v>245</v>
      </c>
      <c r="P3" s="11" t="s">
        <v>170</v>
      </c>
      <c r="Q3" s="26" t="s">
        <v>175</v>
      </c>
      <c r="R3" t="s">
        <v>176</v>
      </c>
      <c r="S3" t="s">
        <v>171</v>
      </c>
      <c r="T3" s="27" t="s">
        <v>185</v>
      </c>
      <c r="V3" t="s">
        <v>239</v>
      </c>
      <c r="X3" s="26" t="s">
        <v>175</v>
      </c>
      <c r="Y3" t="s">
        <v>176</v>
      </c>
      <c r="Z3" t="s">
        <v>171</v>
      </c>
      <c r="AA3" t="s">
        <v>185</v>
      </c>
      <c r="AB3" s="44" t="s">
        <v>183</v>
      </c>
      <c r="AC3" t="s">
        <v>245</v>
      </c>
      <c r="AD3" s="27" t="s">
        <v>187</v>
      </c>
      <c r="AF3" s="26" t="s">
        <v>185</v>
      </c>
      <c r="AG3" s="46" t="s">
        <v>184</v>
      </c>
      <c r="AH3" s="27" t="s">
        <v>245</v>
      </c>
    </row>
    <row r="4" spans="1:34" x14ac:dyDescent="0.4">
      <c r="A4" s="1" t="s">
        <v>190</v>
      </c>
      <c r="P4" s="11" t="s">
        <v>189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5">
        <v>1.6</v>
      </c>
      <c r="AC4" s="42" t="s">
        <v>242</v>
      </c>
      <c r="AD4" s="43">
        <f xml:space="preserve"> ((SQRT(AB4))^3/(AB4-1)+(SQRT(1/AB4)^3/(1/AB4-1))-2)/6</f>
        <v>9.2467465182410891E-3</v>
      </c>
    </row>
    <row r="5" spans="1:34" x14ac:dyDescent="0.4">
      <c r="A5" s="1" t="s">
        <v>89</v>
      </c>
      <c r="B5" s="5">
        <v>0.55300000000000005</v>
      </c>
      <c r="C5" s="20">
        <v>1.7190000000000001</v>
      </c>
      <c r="D5" s="35">
        <v>3.38</v>
      </c>
      <c r="E5" s="34">
        <v>3.5</v>
      </c>
      <c r="F5" s="12">
        <v>3.6259999999999999</v>
      </c>
      <c r="H5" s="35">
        <f>((L5+SQRT(L5^2-4))/2)^2</f>
        <v>2.9351864274737975</v>
      </c>
      <c r="I5" s="36">
        <f>((M5+SQRT(M5^2-4))/2)^2</f>
        <v>3.5387266128048309</v>
      </c>
      <c r="J5" s="37">
        <f>((N5+SQRT(N5^2-4))/2)^2</f>
        <v>4.1838769057764118</v>
      </c>
      <c r="L5" s="35">
        <f>3*B5*(D5-1)/C5</f>
        <v>2.2969284467713789</v>
      </c>
      <c r="M5" s="36">
        <f>3*B5*(E5-1)/C5</f>
        <v>2.4127399650959864</v>
      </c>
      <c r="N5" s="37">
        <f>3*B5*(F5-1)/C5</f>
        <v>2.534342059336824</v>
      </c>
      <c r="P5" s="11" t="s">
        <v>174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2">
        <v>4.4379999999999997</v>
      </c>
      <c r="AB5" s="45">
        <v>6.3</v>
      </c>
      <c r="AC5" s="42" t="s">
        <v>242</v>
      </c>
      <c r="AD5" s="43">
        <f t="shared" ref="AD5" si="0" xml:space="preserve"> ((SQRT(AB5))^3/(AB5-1)+(SQRT(1/AB5)^3/(1/AB5-1))-2)/6</f>
        <v>0.15139826934117076</v>
      </c>
      <c r="AF5" s="41">
        <v>5.1890000000000001</v>
      </c>
      <c r="AG5" s="48">
        <f>((AH5+SQRT(AH5^2-4))/2)^2</f>
        <v>14.274070316815363</v>
      </c>
      <c r="AH5" s="43">
        <f>3*B5*(AF5-1)/C5</f>
        <v>4.0427870855148349</v>
      </c>
    </row>
    <row r="6" spans="1:34" x14ac:dyDescent="0.4">
      <c r="A6" s="1" t="s">
        <v>120</v>
      </c>
      <c r="B6" s="5">
        <v>0.312</v>
      </c>
      <c r="C6" s="20">
        <v>1.25</v>
      </c>
      <c r="D6" s="35">
        <v>4.07</v>
      </c>
      <c r="F6" s="12">
        <v>3.51</v>
      </c>
      <c r="H6" s="35">
        <f t="shared" ref="H6:H36" si="1">((L6+SQRT(L6^2-4))/2)^2</f>
        <v>2.9449959624745903</v>
      </c>
      <c r="J6" s="37" t="e">
        <f>((N6+SQRT(N6^2-4))/2)^2</f>
        <v>#NUM!</v>
      </c>
      <c r="L6" s="35">
        <f t="shared" ref="L6:L36" si="2">3*B6*(D6-1)/C6</f>
        <v>2.298816</v>
      </c>
      <c r="N6" s="37">
        <f>3*B6*(F6-1)/C6</f>
        <v>1.8794879999999996</v>
      </c>
      <c r="P6" s="11" t="s">
        <v>172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2">
        <v>4.3979999999999997</v>
      </c>
      <c r="AB6" s="45">
        <f>((AC6+SQRT(AC6^2-4))/2)^2</f>
        <v>4.2381323601885752</v>
      </c>
      <c r="AC6" s="42">
        <f>3*B6*(AA6-1)/C6</f>
        <v>2.5444223999999993</v>
      </c>
      <c r="AD6" s="43">
        <f t="shared" ref="AD6" si="3" xml:space="preserve"> ((SQRT(AB6))^3/(AB6-1)+(SQRT(1/AB6)^3/(1/AB6-1))-2)/6</f>
        <v>9.0737066666666547E-2</v>
      </c>
      <c r="AF6" s="41">
        <v>5.1539999999999999</v>
      </c>
      <c r="AG6" s="48">
        <f>((AH6+SQRT(AH6^2-4))/2)^2</f>
        <v>7.5427267601662695</v>
      </c>
      <c r="AH6" s="43">
        <f>3*B6*(AF6-1)/C6</f>
        <v>3.1105151999999996</v>
      </c>
    </row>
    <row r="7" spans="1:34" x14ac:dyDescent="0.4">
      <c r="A7" s="1" t="s">
        <v>191</v>
      </c>
      <c r="B7" s="5">
        <f>(-X7/(12*PI()*Z7*C7))^(1/2)</f>
        <v>0.34363022869332949</v>
      </c>
      <c r="C7" s="20">
        <f>0.529177*1.907</f>
        <v>1.0091405390000001</v>
      </c>
      <c r="D7" s="35"/>
      <c r="H7" s="35"/>
      <c r="J7" s="37"/>
      <c r="L7" s="35"/>
      <c r="N7" s="37"/>
      <c r="P7" s="49" t="s">
        <v>194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2">
        <v>4.5659999999999998</v>
      </c>
      <c r="AB7" s="45"/>
      <c r="AC7" s="42"/>
      <c r="AD7" s="43"/>
      <c r="AF7" s="41"/>
      <c r="AG7" s="48"/>
      <c r="AH7" s="43"/>
    </row>
    <row r="8" spans="1:34" x14ac:dyDescent="0.4">
      <c r="A8" s="1" t="s">
        <v>231</v>
      </c>
      <c r="B8" s="5">
        <f>(-X8/(12*PI()*Z8*C8))^(1/2)</f>
        <v>0.39461915790143792</v>
      </c>
      <c r="C8" s="20">
        <v>1.1060000000000001</v>
      </c>
      <c r="D8" s="35"/>
      <c r="H8" s="35"/>
      <c r="J8" s="37"/>
      <c r="L8" s="35"/>
      <c r="N8" s="37"/>
      <c r="P8" s="49" t="s">
        <v>232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2">
        <v>4.6390000000000002</v>
      </c>
      <c r="AB8" s="45">
        <v>1.4</v>
      </c>
      <c r="AC8" s="42" t="s">
        <v>242</v>
      </c>
      <c r="AD8" s="43">
        <f t="shared" ref="AD8" si="4" xml:space="preserve"> ((SQRT(AB8))^3/(AB8-1)+(SQRT(1/AB8)^3/(1/AB8-1))-2)/6</f>
        <v>4.7283685580733854E-3</v>
      </c>
      <c r="AF8" s="41"/>
      <c r="AG8" s="48"/>
      <c r="AH8" s="43"/>
    </row>
    <row r="9" spans="1:34" x14ac:dyDescent="0.4">
      <c r="A9" s="1" t="s">
        <v>196</v>
      </c>
      <c r="B9" s="5">
        <f>(-X9/(12*PI()*Z9*C9))^(1/2)</f>
        <v>0.88066495956449387</v>
      </c>
      <c r="C9" s="20">
        <v>0.7</v>
      </c>
      <c r="D9" s="35"/>
      <c r="H9" s="35"/>
      <c r="J9" s="37"/>
      <c r="L9" s="35"/>
      <c r="N9" s="37"/>
      <c r="P9" s="11" t="s">
        <v>195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2">
        <v>4.9560000000000004</v>
      </c>
      <c r="AB9" s="45"/>
      <c r="AC9" s="42"/>
      <c r="AD9" s="43"/>
      <c r="AF9" s="41"/>
      <c r="AG9" s="48"/>
      <c r="AH9" s="43"/>
    </row>
    <row r="10" spans="1:34" x14ac:dyDescent="0.4">
      <c r="A10" s="1" t="s">
        <v>223</v>
      </c>
      <c r="B10" s="5">
        <f>(-X10/(12*PI()*Z10*C10))^(1/2)</f>
        <v>0.41826040615868482</v>
      </c>
      <c r="C10" s="20">
        <v>1.4</v>
      </c>
      <c r="D10" s="35"/>
      <c r="H10" s="35"/>
      <c r="J10" s="37"/>
      <c r="L10" s="35"/>
      <c r="N10" s="37"/>
      <c r="P10" s="11" t="s">
        <v>224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2">
        <v>5.4109999999999996</v>
      </c>
      <c r="AB10" s="45"/>
      <c r="AC10" s="42"/>
      <c r="AD10" s="43"/>
      <c r="AF10" s="41"/>
      <c r="AG10" s="48"/>
      <c r="AH10" s="43"/>
    </row>
    <row r="11" spans="1:34" x14ac:dyDescent="0.4">
      <c r="A11" s="1" t="s">
        <v>225</v>
      </c>
      <c r="B11" s="5"/>
      <c r="C11" s="20"/>
      <c r="D11" s="35"/>
      <c r="H11" s="35"/>
      <c r="J11" s="37"/>
      <c r="L11" s="35"/>
      <c r="N11" s="37"/>
      <c r="P11" s="11" t="s">
        <v>226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2">
        <v>6.6970000000000001</v>
      </c>
      <c r="AB11" s="45"/>
      <c r="AC11" s="42"/>
      <c r="AD11" s="43"/>
      <c r="AF11" s="41"/>
      <c r="AG11" s="48"/>
      <c r="AH11" s="43"/>
    </row>
    <row r="12" spans="1:34" x14ac:dyDescent="0.4">
      <c r="A12" s="1" t="s">
        <v>121</v>
      </c>
      <c r="B12" s="5">
        <v>0.56200000000000006</v>
      </c>
      <c r="C12" s="20">
        <v>2.08</v>
      </c>
      <c r="D12" s="35">
        <v>3.84</v>
      </c>
      <c r="E12" s="34">
        <v>3.9</v>
      </c>
      <c r="F12" s="12">
        <v>4.0819999999999999</v>
      </c>
      <c r="H12" s="35">
        <f t="shared" si="1"/>
        <v>2.961741938777394</v>
      </c>
      <c r="I12" s="36">
        <f>((M12+SQRT(M12^2-4))/2)^2</f>
        <v>3.2145814224574498</v>
      </c>
      <c r="J12" s="37">
        <f>((N12+SQRT(N12^2-4))/2)^2</f>
        <v>3.9903916646049105</v>
      </c>
      <c r="L12" s="35">
        <f t="shared" si="2"/>
        <v>2.3020384615384617</v>
      </c>
      <c r="M12" s="36">
        <f>3*B12*(E12-1)/C12</f>
        <v>2.3506730769230768</v>
      </c>
      <c r="N12" s="37">
        <f>3*B12*(F12-1)/C12</f>
        <v>2.4981980769230772</v>
      </c>
      <c r="P12" s="11" t="s">
        <v>172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2">
        <v>4.7960000000000003</v>
      </c>
      <c r="AB12" s="45">
        <v>3.27</v>
      </c>
      <c r="AC12" s="42" t="s">
        <v>242</v>
      </c>
      <c r="AD12" s="43">
        <f t="shared" ref="AD12" si="5" xml:space="preserve"> ((SQRT(AB12))^3/(AB12-1)+(SQRT(1/AB12)^3/(1/AB12-1))-2)/6</f>
        <v>6.0219232601974003E-2</v>
      </c>
      <c r="AF12" s="41">
        <v>5.4820000000000002</v>
      </c>
      <c r="AG12" s="48">
        <f>((AH12+SQRT(AH12^2-4))/2)^2</f>
        <v>11.108711478037501</v>
      </c>
      <c r="AH12" s="43">
        <f>3*B12*(AF12-1)/C12</f>
        <v>3.63300576923077</v>
      </c>
    </row>
    <row r="13" spans="1:34" x14ac:dyDescent="0.4">
      <c r="A13" s="1" t="s">
        <v>122</v>
      </c>
      <c r="B13" s="5">
        <v>0.316</v>
      </c>
      <c r="C13" s="20">
        <v>1.77</v>
      </c>
      <c r="D13" s="35">
        <v>5.29</v>
      </c>
      <c r="F13" s="12">
        <v>4.1890000000000001</v>
      </c>
      <c r="H13" s="35">
        <f t="shared" si="1"/>
        <v>2.9391697933170455</v>
      </c>
      <c r="J13" s="37" t="e">
        <f>((N13+SQRT(N13^2-4))/2)^2</f>
        <v>#NUM!</v>
      </c>
      <c r="L13" s="35">
        <f t="shared" si="2"/>
        <v>2.2976949152542372</v>
      </c>
      <c r="N13" s="37">
        <f>3*B13*(F13-1)/C13</f>
        <v>1.7080067796610168</v>
      </c>
      <c r="P13" s="11" t="s">
        <v>172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2">
        <v>5.133</v>
      </c>
      <c r="AB13" s="45">
        <f>((AC13+SQRT(AC13^2-4))/2)^2</f>
        <v>2.5000654460560736</v>
      </c>
      <c r="AC13" s="42">
        <f>3*B13*(AA13-1)/C13</f>
        <v>2.213606779661017</v>
      </c>
      <c r="AD13" s="43">
        <f t="shared" ref="AD13:AD15" si="6" xml:space="preserve"> ((SQRT(AB13))^3/(AB13-1)+(SQRT(1/AB13)^3/(1/AB13-1))-2)/6</f>
        <v>3.5601129943502841E-2</v>
      </c>
      <c r="AF13" s="41">
        <v>5.7960000000000003</v>
      </c>
      <c r="AG13" s="48">
        <f t="shared" ref="AG13:AG15" si="7">((AH13+SQRT(AH13^2-4))/2)^2</f>
        <v>4.369380411393017</v>
      </c>
      <c r="AH13" s="43">
        <f>3*B13*(AF13-1)/C13</f>
        <v>2.5687050847457629</v>
      </c>
    </row>
    <row r="14" spans="1:34" x14ac:dyDescent="0.4">
      <c r="A14" s="1" t="s">
        <v>123</v>
      </c>
      <c r="B14" s="5">
        <v>0.33600000000000002</v>
      </c>
      <c r="C14" s="20">
        <v>1.58</v>
      </c>
      <c r="D14" s="35">
        <v>4.6100000000000003</v>
      </c>
      <c r="E14" s="34">
        <v>4.72</v>
      </c>
      <c r="F14" s="12">
        <v>4.3650000000000002</v>
      </c>
      <c r="H14" s="35">
        <f t="shared" si="1"/>
        <v>2.9671989511338528</v>
      </c>
      <c r="I14" s="36">
        <f>((M14+SQRT(M14^2-4))/2)^2</f>
        <v>3.3322974028729146</v>
      </c>
      <c r="J14" s="37">
        <f>((N14+SQRT(N14^2-4))/2)^2</f>
        <v>2.1417846784593828</v>
      </c>
      <c r="L14" s="35">
        <f t="shared" si="2"/>
        <v>2.3030886075949368</v>
      </c>
      <c r="M14" s="36">
        <f>3*B14*(E14-1)/C14</f>
        <v>2.37326582278481</v>
      </c>
      <c r="N14" s="37">
        <f>3*B14*(F14-1)/C14</f>
        <v>2.1467848101265825</v>
      </c>
      <c r="P14" s="11" t="s">
        <v>173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2">
        <v>5.7210000000000001</v>
      </c>
      <c r="AB14" s="45">
        <v>3.29</v>
      </c>
      <c r="AC14" s="42" t="s">
        <v>242</v>
      </c>
      <c r="AD14" s="43">
        <f t="shared" si="6"/>
        <v>6.0858926856946084E-2</v>
      </c>
      <c r="AF14" s="41">
        <v>6.3129999999999997</v>
      </c>
      <c r="AG14" s="48">
        <f t="shared" si="7"/>
        <v>9.382532529105184</v>
      </c>
      <c r="AH14" s="43">
        <f>3*B14*(AF14-1)/C14</f>
        <v>3.3895594936708857</v>
      </c>
    </row>
    <row r="15" spans="1:34" x14ac:dyDescent="0.4">
      <c r="A15" s="1" t="s">
        <v>124</v>
      </c>
      <c r="B15" s="5">
        <v>0.34399999999999997</v>
      </c>
      <c r="C15" s="20">
        <v>1.68</v>
      </c>
      <c r="D15" s="35">
        <v>4.74</v>
      </c>
      <c r="H15" s="35">
        <f t="shared" si="1"/>
        <v>2.9377856042269532</v>
      </c>
      <c r="J15" s="37"/>
      <c r="L15" s="35">
        <f t="shared" si="2"/>
        <v>2.2974285714285716</v>
      </c>
      <c r="N15" s="37"/>
      <c r="P15" s="11" t="s">
        <v>177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2">
        <v>5.3940000000000001</v>
      </c>
      <c r="AB15" s="45">
        <v>1.9</v>
      </c>
      <c r="AC15" s="42" t="s">
        <v>242</v>
      </c>
      <c r="AD15" s="43">
        <f t="shared" si="6"/>
        <v>1.7313520886505691E-2</v>
      </c>
      <c r="AF15" s="41">
        <v>5.99</v>
      </c>
      <c r="AG15" s="48">
        <f t="shared" si="7"/>
        <v>7.2582013294660817</v>
      </c>
      <c r="AH15" s="43">
        <f>3*B15*(AF15-1)/C15</f>
        <v>3.0652857142857144</v>
      </c>
    </row>
    <row r="16" spans="1:34" x14ac:dyDescent="0.4">
      <c r="A16" s="1" t="s">
        <v>227</v>
      </c>
      <c r="B16" s="5"/>
      <c r="C16" s="20"/>
      <c r="D16" s="35"/>
      <c r="H16" s="35"/>
      <c r="J16" s="37"/>
      <c r="L16" s="35"/>
      <c r="N16" s="37"/>
      <c r="P16" s="11" t="s">
        <v>228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2">
        <v>5.4029999999999996</v>
      </c>
      <c r="AB16" s="45"/>
      <c r="AC16" s="42"/>
      <c r="AD16" s="43"/>
      <c r="AF16" s="41"/>
      <c r="AG16" s="48"/>
      <c r="AH16" s="43"/>
    </row>
    <row r="17" spans="1:34" x14ac:dyDescent="0.4">
      <c r="A17" s="1" t="s">
        <v>229</v>
      </c>
      <c r="B17" s="5">
        <f>(-X17/(12*PI()*Z17*C17))^(1/2)</f>
        <v>0.66571062513851209</v>
      </c>
      <c r="C17" s="1">
        <v>1.1599999999999999</v>
      </c>
      <c r="D17" s="35"/>
      <c r="H17" s="35"/>
      <c r="J17" s="37"/>
      <c r="L17" s="35"/>
      <c r="N17" s="37"/>
      <c r="P17" s="11" t="s">
        <v>228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2">
        <v>5.13</v>
      </c>
      <c r="AB17" s="45">
        <v>1.4083810000000001</v>
      </c>
      <c r="AC17" s="42" t="s">
        <v>242</v>
      </c>
      <c r="AD17" s="43">
        <f xml:space="preserve"> ((SQRT(AB17))^3/(AB17-1)+(SQRT(1/AB17)^3/(1/AB17-1))-2)/6</f>
        <v>4.8980199195953018E-3</v>
      </c>
      <c r="AF17" s="41"/>
      <c r="AG17" s="48"/>
      <c r="AH17" s="43"/>
    </row>
    <row r="18" spans="1:34" x14ac:dyDescent="0.4">
      <c r="A18" s="1" t="s">
        <v>230</v>
      </c>
      <c r="B18" s="5"/>
      <c r="C18" s="20"/>
      <c r="D18" s="35"/>
      <c r="H18" s="35"/>
      <c r="J18" s="37"/>
      <c r="L18" s="35"/>
      <c r="N18" s="37"/>
      <c r="P18" s="11" t="s">
        <v>201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2">
        <v>5.556</v>
      </c>
      <c r="AF18" s="41"/>
      <c r="AG18" s="48"/>
      <c r="AH18" s="43"/>
    </row>
    <row r="19" spans="1:34" x14ac:dyDescent="0.4">
      <c r="A19" s="1" t="s">
        <v>125</v>
      </c>
      <c r="B19" s="5">
        <v>0.65100000000000002</v>
      </c>
      <c r="C19" s="20">
        <v>2.573</v>
      </c>
      <c r="D19" s="35">
        <v>4.0199999999999996</v>
      </c>
      <c r="E19" s="34">
        <v>4.07</v>
      </c>
      <c r="F19" s="12">
        <v>3.7080000000000002</v>
      </c>
      <c r="H19" s="35">
        <f t="shared" si="1"/>
        <v>2.9110737143238317</v>
      </c>
      <c r="I19" s="36">
        <f>((M19+SQRT(M19^2-4))/2)^2</f>
        <v>3.1083041069446051</v>
      </c>
      <c r="J19" s="37">
        <f>((N19+SQRT(N19^2-4))/2)^2</f>
        <v>1.5999284912534495</v>
      </c>
      <c r="L19" s="35">
        <f t="shared" si="2"/>
        <v>2.2922891566265058</v>
      </c>
      <c r="M19" s="36">
        <f>3*B19*(E19-1)/C19</f>
        <v>2.330240963855422</v>
      </c>
      <c r="N19" s="37">
        <f>3*B19*(F19-1)/C19</f>
        <v>2.0554698795180726</v>
      </c>
      <c r="P19" s="11" t="s">
        <v>174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2">
        <v>4.8689999999999998</v>
      </c>
      <c r="AB19" s="45">
        <v>3.63</v>
      </c>
      <c r="AC19" s="42" t="s">
        <v>242</v>
      </c>
      <c r="AD19" s="43">
        <f t="shared" ref="AD19" si="8" xml:space="preserve"> ((SQRT(AB19))^3/(AB19-1)+(SQRT(1/AB19)^3/(1/AB19-1))-2)/6</f>
        <v>7.1686628234540598E-2</v>
      </c>
      <c r="AF19" s="41">
        <v>5.5439999999999996</v>
      </c>
      <c r="AG19" s="48">
        <f>((AH19+SQRT(AH19^2-4))/2)^2</f>
        <v>9.7939123029715596</v>
      </c>
      <c r="AH19" s="43">
        <f>3*B19*(AF19-1)/C19</f>
        <v>3.4490602409638549</v>
      </c>
    </row>
    <row r="20" spans="1:34" x14ac:dyDescent="0.4">
      <c r="A20" s="1" t="s">
        <v>126</v>
      </c>
      <c r="B20" s="5">
        <v>0.48299999999999998</v>
      </c>
      <c r="C20" s="20">
        <v>2.1800000000000002</v>
      </c>
      <c r="D20" s="35">
        <v>6.28</v>
      </c>
      <c r="F20" s="12">
        <v>4.2220000000000004</v>
      </c>
      <c r="H20" s="35">
        <f t="shared" si="1"/>
        <v>10.218763246909798</v>
      </c>
      <c r="J20" s="37">
        <f>((N20+SQRT(N20^2-4))/2)^2</f>
        <v>2.1132192464193773</v>
      </c>
      <c r="L20" s="35">
        <f t="shared" si="2"/>
        <v>3.5095045871559631</v>
      </c>
      <c r="N20" s="37">
        <f>3*B20*(F20-1)/C20</f>
        <v>2.1415954128440364</v>
      </c>
      <c r="P20" s="11" t="s">
        <v>172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2">
        <v>4.3360000000000003</v>
      </c>
      <c r="AB20" s="45">
        <f t="shared" ref="AB20:AB30" si="9">((AC20+SQRT(AC20^2-4))/2)^2</f>
        <v>2.5198801585601389</v>
      </c>
      <c r="AC20" s="42">
        <f t="shared" ref="AC20:AC28" si="10">3*B20*(AA20-1)/C20</f>
        <v>2.2173688073394495</v>
      </c>
      <c r="AD20" s="43">
        <f t="shared" ref="AD20:AD25" si="11" xml:space="preserve"> ((SQRT(AB20))^3/(AB20-1)+(SQRT(1/AB20)^3/(1/AB20-1))-2)/6</f>
        <v>3.622813455657492E-2</v>
      </c>
      <c r="AF20" s="41">
        <v>5.1289999999999996</v>
      </c>
      <c r="AG20" s="48">
        <f>((AH20+SQRT(AH20^2-4))/2)^2</f>
        <v>5.3449641661580847</v>
      </c>
      <c r="AH20" s="43">
        <f>3*B20*(AF20-1)/C20</f>
        <v>2.7444591743119258</v>
      </c>
    </row>
    <row r="21" spans="1:34" x14ac:dyDescent="0.4">
      <c r="A21" s="1" t="s">
        <v>192</v>
      </c>
      <c r="B21" s="5">
        <f>(-X21/(12*PI()*Z21*C21))^(1/2)</f>
        <v>0.53072600395129799</v>
      </c>
      <c r="C21" s="20">
        <v>1.7749999999999999</v>
      </c>
      <c r="D21" s="35"/>
      <c r="H21" s="35"/>
      <c r="J21" s="37"/>
      <c r="L21" s="35"/>
      <c r="N21" s="37"/>
      <c r="P21" s="11" t="s">
        <v>197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2">
        <v>4.407</v>
      </c>
      <c r="AB21" s="45">
        <f>((AC21+SQRT(AC21^2-4))/2)^2</f>
        <v>7.200780351601324</v>
      </c>
      <c r="AC21" s="42">
        <f t="shared" si="10"/>
        <v>3.0560847810626575</v>
      </c>
      <c r="AD21" s="43">
        <f t="shared" ref="AD21" si="12" xml:space="preserve"> ((SQRT(AB21))^3/(AB21-1)+(SQRT(1/AB21)^3/(1/AB21-1))-2)/6</f>
        <v>0.17601413017710957</v>
      </c>
      <c r="AF21" s="41"/>
      <c r="AG21" s="48"/>
      <c r="AH21" s="43"/>
    </row>
    <row r="22" spans="1:34" x14ac:dyDescent="0.4">
      <c r="A22" s="1" t="s">
        <v>127</v>
      </c>
      <c r="B22" s="5">
        <v>0.34</v>
      </c>
      <c r="C22" s="20">
        <v>1.62</v>
      </c>
      <c r="D22" s="35">
        <v>4.6500000000000004</v>
      </c>
      <c r="F22" s="12">
        <v>3.7080000000000002</v>
      </c>
      <c r="H22" s="35">
        <f t="shared" si="1"/>
        <v>2.9415252216835031</v>
      </c>
      <c r="J22" s="37" t="e">
        <f>((N22+SQRT(N22^2-4))/2)^2</f>
        <v>#NUM!</v>
      </c>
      <c r="L22" s="35">
        <f t="shared" si="2"/>
        <v>2.2981481481481483</v>
      </c>
      <c r="N22" s="37">
        <f>3*B22*(F22-1)/C22</f>
        <v>1.7050370370370371</v>
      </c>
      <c r="P22" s="11" t="s">
        <v>178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2">
        <v>4.7089999999999996</v>
      </c>
      <c r="AB22" s="45">
        <f t="shared" si="9"/>
        <v>3.1345875541826009</v>
      </c>
      <c r="AC22" s="42">
        <f t="shared" si="10"/>
        <v>2.335296296296296</v>
      </c>
      <c r="AD22" s="43">
        <f t="shared" si="11"/>
        <v>5.5882716049382664E-2</v>
      </c>
      <c r="AF22" s="41">
        <v>5.4139999999999997</v>
      </c>
      <c r="AG22" s="48">
        <f>((AH22+SQRT(AH22^2-4))/2)^2</f>
        <v>5.5434781325131768</v>
      </c>
      <c r="AH22" s="43">
        <f>3*B22*(AF22-1)/C22</f>
        <v>2.779185185185185</v>
      </c>
    </row>
    <row r="23" spans="1:34" x14ac:dyDescent="0.4">
      <c r="A23" s="1" t="s">
        <v>128</v>
      </c>
      <c r="B23" s="5">
        <v>0.31</v>
      </c>
      <c r="C23" s="20">
        <v>1.49</v>
      </c>
      <c r="D23" s="35">
        <v>4.6900000000000004</v>
      </c>
      <c r="F23" s="12">
        <v>3.9710000000000001</v>
      </c>
      <c r="H23" s="35">
        <f t="shared" si="1"/>
        <v>2.9675406386446403</v>
      </c>
      <c r="J23" s="37" t="e">
        <f>((N23+SQRT(N23^2-4))/2)^2</f>
        <v>#NUM!</v>
      </c>
      <c r="L23" s="35">
        <f t="shared" si="2"/>
        <v>2.3031543624161075</v>
      </c>
      <c r="N23" s="37">
        <f>3*B23*(F23-1)/C23</f>
        <v>1.8543825503355706</v>
      </c>
      <c r="P23" s="11" t="s">
        <v>174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2">
        <v>4.9379999999999997</v>
      </c>
      <c r="AB23" s="45">
        <f t="shared" si="9"/>
        <v>3.7767200385155371</v>
      </c>
      <c r="AC23" s="42">
        <f t="shared" si="10"/>
        <v>2.4579463087248317</v>
      </c>
      <c r="AD23" s="43">
        <f t="shared" si="11"/>
        <v>7.6324384787472013E-2</v>
      </c>
      <c r="AF23" s="41">
        <v>5.617</v>
      </c>
      <c r="AG23" s="48">
        <f t="shared" ref="AG23:AG32" si="13">((AH23+SQRT(AH23^2-4))/2)^2</f>
        <v>6.1416705842907389</v>
      </c>
      <c r="AH23" s="43">
        <f>3*B23*(AF23-1)/C23</f>
        <v>2.8817516778523489</v>
      </c>
    </row>
    <row r="24" spans="1:34" x14ac:dyDescent="0.4">
      <c r="A24" s="1" t="s">
        <v>129</v>
      </c>
      <c r="B24" s="5">
        <v>0.254</v>
      </c>
      <c r="C24" s="20">
        <v>1.42</v>
      </c>
      <c r="D24" s="35">
        <v>5.29</v>
      </c>
      <c r="F24" s="12">
        <v>4.6059999999999999</v>
      </c>
      <c r="H24" s="35">
        <f t="shared" si="1"/>
        <v>2.9620544027866487</v>
      </c>
      <c r="J24" s="37" t="e">
        <f>((N24+SQRT(N24^2-4))/2)^2</f>
        <v>#NUM!</v>
      </c>
      <c r="L24" s="35">
        <f t="shared" si="2"/>
        <v>2.3020985915492957</v>
      </c>
      <c r="N24" s="37">
        <f>3*B24*(F24-1)/C24</f>
        <v>1.9350507042253522</v>
      </c>
      <c r="P24" s="11" t="s">
        <v>174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2">
        <v>5.375</v>
      </c>
      <c r="AB24" s="45">
        <f t="shared" si="9"/>
        <v>3.19916680849331</v>
      </c>
      <c r="AC24" s="42">
        <f t="shared" si="10"/>
        <v>2.347711267605634</v>
      </c>
      <c r="AD24" s="43">
        <f t="shared" si="11"/>
        <v>5.7951877934272332E-2</v>
      </c>
      <c r="AF24" s="41">
        <v>5.9669999999999996</v>
      </c>
      <c r="AG24" s="48">
        <f t="shared" si="13"/>
        <v>4.9002326599270356</v>
      </c>
      <c r="AH24" s="43">
        <f>3*B24*(AF24-1)/C24</f>
        <v>2.6653901408450702</v>
      </c>
    </row>
    <row r="25" spans="1:34" x14ac:dyDescent="0.4">
      <c r="A25" s="1" t="s">
        <v>198</v>
      </c>
      <c r="B25" s="5">
        <f>(-X25/(12*PI()*Z25*C25))^(1/2)</f>
        <v>0.38663974973973514</v>
      </c>
      <c r="C25" s="20">
        <v>1.4562957000000001</v>
      </c>
      <c r="D25" s="35"/>
      <c r="H25" s="35"/>
      <c r="J25" s="37"/>
      <c r="L25" s="35"/>
      <c r="N25" s="37"/>
      <c r="P25" s="11" t="s">
        <v>199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2">
        <v>7.931</v>
      </c>
      <c r="AB25" s="45">
        <f t="shared" ref="AB25" si="14">((AC25+SQRT(AC25^2-4))/2)^2</f>
        <v>28.440151446942519</v>
      </c>
      <c r="AC25" s="42">
        <f t="shared" si="10"/>
        <v>5.5204450005162498</v>
      </c>
      <c r="AD25" s="43">
        <f t="shared" si="11"/>
        <v>0.586740833419375</v>
      </c>
      <c r="AF25" s="41"/>
      <c r="AG25" s="48"/>
      <c r="AH25" s="43"/>
    </row>
    <row r="26" spans="1:34" x14ac:dyDescent="0.4">
      <c r="A26" s="1" t="s">
        <v>130</v>
      </c>
      <c r="B26" s="5">
        <v>0.27400000000000002</v>
      </c>
      <c r="C26" s="20">
        <v>1.41</v>
      </c>
      <c r="D26" s="35">
        <v>4.96</v>
      </c>
      <c r="H26" s="35">
        <f t="shared" si="1"/>
        <v>2.9958153707541055</v>
      </c>
      <c r="J26" s="37"/>
      <c r="L26" s="35">
        <f t="shared" si="2"/>
        <v>2.3085957446808512</v>
      </c>
      <c r="N26" s="37"/>
      <c r="P26" s="11" t="s">
        <v>174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2">
        <v>6.3559999999999999</v>
      </c>
      <c r="AB26" s="45">
        <f t="shared" si="9"/>
        <v>7.618332021653929</v>
      </c>
      <c r="AC26" s="42">
        <f t="shared" si="10"/>
        <v>3.1224340425531922</v>
      </c>
      <c r="AD26" s="43">
        <f t="shared" ref="AD26" si="15" xml:space="preserve"> ((SQRT(AB26))^3/(AB26-1)+(SQRT(1/AB26)^3/(1/AB26-1))-2)/6</f>
        <v>0.18707234042553203</v>
      </c>
      <c r="AF26" s="41">
        <v>2.82</v>
      </c>
      <c r="AG26" s="48"/>
      <c r="AH26" s="43">
        <f>3*B26*(AF26-1)/C26</f>
        <v>1.0610212765957447</v>
      </c>
    </row>
    <row r="27" spans="1:34" x14ac:dyDescent="0.4">
      <c r="A27" s="1" t="s">
        <v>131</v>
      </c>
      <c r="B27" s="5">
        <v>0.26200000000000001</v>
      </c>
      <c r="C27" s="20">
        <v>1.39</v>
      </c>
      <c r="D27" s="35">
        <v>5.07</v>
      </c>
      <c r="F27" s="12">
        <v>4.4370000000000003</v>
      </c>
      <c r="H27" s="35">
        <f t="shared" si="1"/>
        <v>2.9587008198878118</v>
      </c>
      <c r="J27" s="37" t="e">
        <f>((N27+SQRT(N27^2-4))/2)^2</f>
        <v>#NUM!</v>
      </c>
      <c r="L27" s="35">
        <f t="shared" si="2"/>
        <v>2.3014532374100725</v>
      </c>
      <c r="N27" s="37">
        <f>3*B27*(F27-1)/C27</f>
        <v>1.9435122302158276</v>
      </c>
      <c r="P27" s="11" t="s">
        <v>172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2">
        <v>5.7539999999999996</v>
      </c>
      <c r="AB27" s="45">
        <f t="shared" si="9"/>
        <v>5.0276990219299922</v>
      </c>
      <c r="AC27" s="42">
        <f t="shared" si="10"/>
        <v>2.6882330935251799</v>
      </c>
      <c r="AD27" s="43">
        <f t="shared" ref="AD27:AD30" si="16" xml:space="preserve"> ((SQRT(AB27))^3/(AB27-1)+(SQRT(1/AB27)^3/(1/AB27-1))-2)/6</f>
        <v>0.11470551558752999</v>
      </c>
      <c r="AF27" s="41">
        <v>6.3230000000000004</v>
      </c>
      <c r="AG27" s="48">
        <f t="shared" si="13"/>
        <v>6.9153999229692085</v>
      </c>
      <c r="AH27" s="43">
        <f>3*B27*(AF27-1)/C27</f>
        <v>3.0099841726618712</v>
      </c>
    </row>
    <row r="28" spans="1:34" x14ac:dyDescent="0.4">
      <c r="A28" s="1" t="s">
        <v>132</v>
      </c>
      <c r="B28" s="5">
        <v>0.27</v>
      </c>
      <c r="C28" s="20">
        <v>1.38</v>
      </c>
      <c r="D28" s="35">
        <v>4.92</v>
      </c>
      <c r="H28" s="35">
        <f t="shared" si="1"/>
        <v>2.9556677328143475</v>
      </c>
      <c r="J28" s="37"/>
      <c r="L28" s="35">
        <f t="shared" si="2"/>
        <v>2.3008695652173916</v>
      </c>
      <c r="N28" s="37"/>
      <c r="P28" s="11" t="s">
        <v>173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2">
        <v>6.0060000000000002</v>
      </c>
      <c r="AB28" s="45">
        <f t="shared" si="9"/>
        <v>6.4792946531588216</v>
      </c>
      <c r="AC28" s="42">
        <f t="shared" si="10"/>
        <v>2.9383043478260875</v>
      </c>
      <c r="AD28" s="43">
        <f t="shared" si="16"/>
        <v>0.1563840579710146</v>
      </c>
      <c r="AF28" s="41">
        <v>6.6079999999999997</v>
      </c>
      <c r="AG28" s="48">
        <f t="shared" si="13"/>
        <v>8.7202990679260441</v>
      </c>
      <c r="AH28" s="43">
        <f>3*B28*(AF28-1)/C28</f>
        <v>3.291652173913044</v>
      </c>
    </row>
    <row r="29" spans="1:34" x14ac:dyDescent="0.4">
      <c r="A29" s="1" t="s">
        <v>109</v>
      </c>
      <c r="B29" s="5">
        <v>0.27200000000000002</v>
      </c>
      <c r="C29" s="20">
        <v>1.41</v>
      </c>
      <c r="D29" s="35">
        <v>4.99</v>
      </c>
      <c r="E29" s="34">
        <v>5.23</v>
      </c>
      <c r="F29" s="12">
        <v>5.1929999999999996</v>
      </c>
      <c r="H29" s="35">
        <f t="shared" si="1"/>
        <v>2.9984687261523426</v>
      </c>
      <c r="I29" s="36">
        <f>((M29+SQRT(M29^2-4))/2)^2</f>
        <v>3.7241891763288364</v>
      </c>
      <c r="J29" s="37">
        <f>((N29+SQRT(N29^2-4))/2)^2</f>
        <v>3.6114267289747048</v>
      </c>
      <c r="L29" s="35">
        <f t="shared" si="2"/>
        <v>2.3091063829787237</v>
      </c>
      <c r="M29" s="36">
        <f>3*B29*(E29-1)/C29</f>
        <v>2.4480000000000004</v>
      </c>
      <c r="N29" s="37">
        <f>3*B29*(F29-1)/C29</f>
        <v>2.4265872340425534</v>
      </c>
      <c r="P29" s="11" t="s">
        <v>173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2">
        <v>6.173</v>
      </c>
      <c r="AB29" s="45">
        <v>3.13</v>
      </c>
      <c r="AC29" s="42" t="s">
        <v>242</v>
      </c>
      <c r="AD29" s="43">
        <f t="shared" si="16"/>
        <v>5.5735670039939102E-2</v>
      </c>
      <c r="AF29" s="41">
        <v>6.7480000000000002</v>
      </c>
      <c r="AG29" s="48">
        <f t="shared" si="13"/>
        <v>8.9539336478531943</v>
      </c>
      <c r="AH29" s="43">
        <f>3*B29*(AF29-1)/C29</f>
        <v>3.326502127659575</v>
      </c>
    </row>
    <row r="30" spans="1:34" x14ac:dyDescent="0.4">
      <c r="A30" s="1" t="s">
        <v>133</v>
      </c>
      <c r="B30" s="5">
        <v>0.215</v>
      </c>
      <c r="C30" s="20">
        <v>1.54</v>
      </c>
      <c r="D30" s="35">
        <v>6.49</v>
      </c>
      <c r="F30" s="12">
        <v>6.3150000000000004</v>
      </c>
      <c r="H30" s="35">
        <f t="shared" si="1"/>
        <v>2.9479431509361413</v>
      </c>
      <c r="J30" s="37">
        <f>((N30+SQRT(N30^2-4))/2)^2</f>
        <v>2.5657107289747128</v>
      </c>
      <c r="L30" s="35">
        <f t="shared" si="2"/>
        <v>2.2993831168831171</v>
      </c>
      <c r="N30" s="37">
        <f>3*B30*(F30-1)/C30</f>
        <v>2.2260876623376626</v>
      </c>
      <c r="P30" s="11" t="s">
        <v>172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2">
        <v>6.49</v>
      </c>
      <c r="AB30" s="45">
        <f t="shared" si="9"/>
        <v>2.9479431509361413</v>
      </c>
      <c r="AC30" s="42">
        <f>3*B30*(AA30-1)/C30</f>
        <v>2.2993831168831171</v>
      </c>
      <c r="AD30" s="43">
        <f t="shared" si="16"/>
        <v>4.9897186147186266E-2</v>
      </c>
      <c r="AF30" s="41">
        <v>6.8849999999999998</v>
      </c>
      <c r="AG30" s="48">
        <f t="shared" si="13"/>
        <v>3.8130901908629715</v>
      </c>
      <c r="AH30" s="43">
        <f>3*B30*(AF30-1)/C30</f>
        <v>2.4648214285714283</v>
      </c>
    </row>
    <row r="31" spans="1:34" x14ac:dyDescent="0.4">
      <c r="A31" s="1" t="s">
        <v>200</v>
      </c>
      <c r="B31" s="5"/>
      <c r="C31" s="20"/>
      <c r="D31" s="35"/>
      <c r="H31" s="35"/>
      <c r="J31" s="37"/>
      <c r="L31" s="35"/>
      <c r="N31" s="37"/>
      <c r="P31" s="11" t="s">
        <v>201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2">
        <v>6.3289999999999997</v>
      </c>
      <c r="AB31" s="45"/>
      <c r="AC31" s="42"/>
      <c r="AD31" s="43"/>
      <c r="AF31" s="41"/>
      <c r="AG31" s="48"/>
      <c r="AH31" s="43"/>
    </row>
    <row r="32" spans="1:34" x14ac:dyDescent="0.4">
      <c r="A32" s="1" t="s">
        <v>134</v>
      </c>
      <c r="B32" s="5">
        <v>0.34799999999999998</v>
      </c>
      <c r="C32" s="20">
        <v>1.76</v>
      </c>
      <c r="D32" s="35">
        <v>4.84</v>
      </c>
      <c r="H32" s="35">
        <f t="shared" si="1"/>
        <v>2.8358245441806531</v>
      </c>
      <c r="J32" s="37"/>
      <c r="L32" s="35">
        <f t="shared" si="2"/>
        <v>2.2778181818181817</v>
      </c>
      <c r="N32" s="37"/>
      <c r="P32" s="11" t="s">
        <v>177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2">
        <v>5.8979999999999997</v>
      </c>
      <c r="AB32" s="45">
        <v>2</v>
      </c>
      <c r="AC32" s="42" t="s">
        <v>242</v>
      </c>
      <c r="AD32" s="43">
        <f t="shared" ref="AD32" si="17" xml:space="preserve"> ((SQRT(AB32))^3/(AB32-1)+(SQRT(1/AB32)^3/(1/AB32-1))-2)/6</f>
        <v>2.0220057259940472E-2</v>
      </c>
      <c r="AF32" s="41">
        <v>6.3810000000000002</v>
      </c>
      <c r="AG32" s="48">
        <f t="shared" si="13"/>
        <v>8.0642947492824746</v>
      </c>
      <c r="AH32" s="43">
        <f>3*B32*(AF32-1)/C32</f>
        <v>3.1919113636363639</v>
      </c>
    </row>
    <row r="33" spans="1:34" x14ac:dyDescent="0.4">
      <c r="A33" s="1" t="s">
        <v>233</v>
      </c>
      <c r="B33" s="5"/>
      <c r="C33" s="20"/>
      <c r="D33" s="35"/>
      <c r="H33" s="35"/>
      <c r="J33" s="37"/>
      <c r="L33" s="35"/>
      <c r="N33" s="37"/>
      <c r="P33" s="11" t="s">
        <v>194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2">
        <v>5.3330000000000002</v>
      </c>
      <c r="AB33" s="45"/>
      <c r="AC33" s="42"/>
      <c r="AD33" s="43"/>
      <c r="AF33" s="41"/>
      <c r="AG33" s="48"/>
      <c r="AH33" s="43"/>
    </row>
    <row r="34" spans="1:34" x14ac:dyDescent="0.4">
      <c r="A34" s="1" t="s">
        <v>234</v>
      </c>
      <c r="B34" s="5"/>
      <c r="C34" s="20"/>
      <c r="D34" s="35"/>
      <c r="H34" s="35"/>
      <c r="J34" s="37"/>
      <c r="L34" s="35"/>
      <c r="N34" s="37"/>
      <c r="P34" s="11" t="s">
        <v>235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2">
        <v>5.5750000000000002</v>
      </c>
      <c r="AB34" s="45"/>
      <c r="AC34" s="42"/>
      <c r="AD34" s="43"/>
      <c r="AF34" s="41"/>
      <c r="AG34" s="48"/>
      <c r="AH34" s="43"/>
    </row>
    <row r="35" spans="1:34" x14ac:dyDescent="0.4">
      <c r="A35" s="1" t="s">
        <v>236</v>
      </c>
      <c r="B35" s="5"/>
      <c r="C35" s="20"/>
      <c r="D35" s="35"/>
      <c r="H35" s="35"/>
      <c r="J35" s="37"/>
      <c r="L35" s="35"/>
      <c r="N35" s="37"/>
      <c r="P35" s="11" t="s">
        <v>201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2">
        <v>5.9790000000000001</v>
      </c>
      <c r="AB35" s="45"/>
      <c r="AC35" s="42"/>
      <c r="AD35" s="43"/>
      <c r="AF35" s="41"/>
      <c r="AG35" s="48"/>
      <c r="AH35" s="43"/>
    </row>
    <row r="36" spans="1:34" x14ac:dyDescent="0.4">
      <c r="A36" s="1" t="s">
        <v>135</v>
      </c>
      <c r="B36" s="5">
        <v>0.65800000000000003</v>
      </c>
      <c r="C36" s="20">
        <v>2.75</v>
      </c>
      <c r="D36" s="35">
        <v>4.2</v>
      </c>
      <c r="E36" s="34">
        <v>4.07</v>
      </c>
      <c r="F36" s="12">
        <v>4.4320000000000004</v>
      </c>
      <c r="H36" s="35">
        <f t="shared" si="1"/>
        <v>2.9356527884894152</v>
      </c>
      <c r="I36" s="36">
        <f>((M36+SQRT(M36^2-4))/2)^2</f>
        <v>2.4477659042335742</v>
      </c>
      <c r="J36" s="37">
        <f>((N36+SQRT(N36^2-4))/2)^2</f>
        <v>3.8063710305876031</v>
      </c>
      <c r="L36" s="35">
        <f t="shared" si="2"/>
        <v>2.2970181818181818</v>
      </c>
      <c r="M36" s="36">
        <f>3*B36*(E36-1)/C36</f>
        <v>2.2037018181818184</v>
      </c>
      <c r="N36" s="37">
        <f>3*B36*(F36-1)/C36</f>
        <v>2.4635520000000004</v>
      </c>
      <c r="P36" s="11" t="s">
        <v>174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2">
        <v>4.8540000000000001</v>
      </c>
      <c r="AB36" s="45">
        <f t="shared" ref="AB36:AB37" si="18">((AC36+SQRT(AC36^2-4))/2)^2</f>
        <v>5.470566890683207</v>
      </c>
      <c r="AC36" s="42">
        <f t="shared" ref="AC36:AC45" si="19">3*B36*(AA36-1)/C36</f>
        <v>2.7664712727272733</v>
      </c>
      <c r="AD36" s="43">
        <f t="shared" ref="AD36:AD37" si="20" xml:space="preserve"> ((SQRT(AB36))^3/(AB36-1)+(SQRT(1/AB36)^3/(1/AB36-1))-2)/6</f>
        <v>0.12774521212121223</v>
      </c>
      <c r="AF36" s="41">
        <v>5.5190000000000001</v>
      </c>
      <c r="AG36" s="48">
        <f t="shared" ref="AG36" si="21">((AH36+SQRT(AH36^2-4))/2)^2</f>
        <v>8.4033706837950302</v>
      </c>
      <c r="AH36" s="43">
        <f>3*B36*(AF36-1)/C36</f>
        <v>3.2438203636363641</v>
      </c>
    </row>
    <row r="37" spans="1:34" x14ac:dyDescent="0.4">
      <c r="A37" s="1" t="s">
        <v>202</v>
      </c>
      <c r="B37" s="5">
        <f>(-X37/(12*PI()*Z37*C37))^(1/2)</f>
        <v>0.50382962376161233</v>
      </c>
      <c r="C37" s="20">
        <v>2.3780000000000001</v>
      </c>
      <c r="D37" s="35"/>
      <c r="H37" s="35"/>
      <c r="I37" s="36"/>
      <c r="J37" s="37"/>
      <c r="L37" s="35"/>
      <c r="M37" s="36"/>
      <c r="N37" s="37"/>
      <c r="P37" s="11" t="s">
        <v>203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2">
        <v>4.6100000000000003</v>
      </c>
      <c r="AB37" s="45">
        <f t="shared" si="18"/>
        <v>2.9229012813568795</v>
      </c>
      <c r="AC37" s="42">
        <f t="shared" si="19"/>
        <v>2.2945646868537688</v>
      </c>
      <c r="AD37" s="43">
        <f t="shared" si="20"/>
        <v>4.9094114475628059E-2</v>
      </c>
      <c r="AF37" s="41"/>
      <c r="AG37" s="48"/>
      <c r="AH37" s="43"/>
    </row>
    <row r="38" spans="1:34" x14ac:dyDescent="0.4">
      <c r="A38" s="1" t="s">
        <v>136</v>
      </c>
      <c r="B38" s="5">
        <v>0.47</v>
      </c>
      <c r="C38" s="20">
        <v>1.99</v>
      </c>
      <c r="D38" s="35"/>
      <c r="H38" s="35"/>
      <c r="J38" s="37"/>
      <c r="L38" s="35"/>
      <c r="N38" s="37"/>
      <c r="P38" s="11" t="s">
        <v>172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2">
        <v>4.1689999999999996</v>
      </c>
      <c r="AB38" s="45">
        <f t="shared" ref="AB38" si="22">((AC38+SQRT(AC38^2-4))/2)^2</f>
        <v>2.6666993878854752</v>
      </c>
      <c r="AC38" s="42">
        <f t="shared" si="19"/>
        <v>2.245371859296482</v>
      </c>
      <c r="AD38" s="43">
        <f t="shared" ref="AD38" si="23" xml:space="preserve"> ((SQRT(AB38))^3/(AB38-1)+(SQRT(1/AB38)^3/(1/AB38-1))-2)/6</f>
        <v>4.0895309882746998E-2</v>
      </c>
      <c r="AF38" s="41">
        <v>4.9640000000000004</v>
      </c>
      <c r="AG38" s="48">
        <f t="shared" ref="AG38:AG48" si="24">((AH38+SQRT(AH38^2-4))/2)^2</f>
        <v>5.7135676318810278</v>
      </c>
      <c r="AH38" s="43">
        <f>3*B38*(AF38-1)/C38</f>
        <v>2.8086633165829147</v>
      </c>
    </row>
    <row r="39" spans="1:34" x14ac:dyDescent="0.4">
      <c r="A39" s="1" t="s">
        <v>137</v>
      </c>
      <c r="B39" s="5">
        <v>0.39500000000000002</v>
      </c>
      <c r="C39" s="20">
        <v>1.77</v>
      </c>
      <c r="D39" s="35">
        <v>4.43</v>
      </c>
      <c r="F39" s="12">
        <v>3.2290000000000001</v>
      </c>
      <c r="H39" s="35">
        <f>((L39+SQRT(L39^2-4))/2)^2</f>
        <v>2.9322109887560295</v>
      </c>
      <c r="J39" s="37" t="e">
        <f>((N39+SQRT(N39^2-4))/2)^2</f>
        <v>#NUM!</v>
      </c>
      <c r="L39" s="35">
        <f>3*B39*(D39-1)/C39</f>
        <v>2.2963559322033897</v>
      </c>
      <c r="N39" s="37">
        <f>3*B39*(F39-1)/C39</f>
        <v>1.4922966101694917</v>
      </c>
      <c r="P39" s="11" t="s">
        <v>172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2">
        <v>4.46</v>
      </c>
      <c r="AB39" s="45">
        <f t="shared" ref="AB39:AB48" si="25">((AC39+SQRT(AC39^2-4))/2)^2</f>
        <v>3.036579510439676</v>
      </c>
      <c r="AC39" s="42">
        <f t="shared" si="19"/>
        <v>2.316440677966102</v>
      </c>
      <c r="AD39" s="43">
        <f t="shared" ref="AD39" si="26" xml:space="preserve"> ((SQRT(AB39))^3/(AB39-1)+(SQRT(1/AB39)^3/(1/AB39-1))-2)/6</f>
        <v>5.274011299435033E-2</v>
      </c>
      <c r="AF39" s="41">
        <v>5.2039999999999997</v>
      </c>
      <c r="AG39" s="48">
        <f t="shared" si="24"/>
        <v>5.7476650750278822</v>
      </c>
      <c r="AH39" s="43">
        <f>3*B39*(AF39-1)/C39</f>
        <v>2.8145423728813559</v>
      </c>
    </row>
    <row r="40" spans="1:34" x14ac:dyDescent="0.4">
      <c r="A40" s="1" t="s">
        <v>138</v>
      </c>
      <c r="B40" s="5">
        <v>0.33600000000000002</v>
      </c>
      <c r="C40" s="20">
        <v>1.63</v>
      </c>
      <c r="D40" s="35">
        <v>4.72</v>
      </c>
      <c r="H40" s="35">
        <f>((L40+SQRT(L40^2-4))/2)^2</f>
        <v>2.953571900821677</v>
      </c>
      <c r="J40" s="37"/>
      <c r="L40" s="35">
        <f>3*B40*(D40-1)/C40</f>
        <v>2.3004662576687118</v>
      </c>
      <c r="N40" s="37"/>
      <c r="P40" s="11" t="s">
        <v>174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2">
        <v>4.96</v>
      </c>
      <c r="AB40" s="45">
        <f t="shared" si="25"/>
        <v>3.7288509522156765</v>
      </c>
      <c r="AC40" s="42">
        <f t="shared" si="19"/>
        <v>2.4488834355828222</v>
      </c>
      <c r="AD40" s="43">
        <f t="shared" ref="AD40:AD42" si="27" xml:space="preserve"> ((SQRT(AB40))^3/(AB40-1)+(SQRT(1/AB40)^3/(1/AB40-1))-2)/6</f>
        <v>7.4813905930470367E-2</v>
      </c>
      <c r="AF40" s="41">
        <v>5.6189999999999998</v>
      </c>
      <c r="AG40" s="48">
        <f t="shared" si="24"/>
        <v>5.9922076536442299</v>
      </c>
      <c r="AH40" s="43">
        <f>3*B40*(AF40-1)/C40</f>
        <v>2.8564122699386507</v>
      </c>
    </row>
    <row r="41" spans="1:34" x14ac:dyDescent="0.4">
      <c r="A41" s="1" t="s">
        <v>139</v>
      </c>
      <c r="B41" s="5">
        <v>0.26500000000000001</v>
      </c>
      <c r="C41" s="20">
        <v>1.55</v>
      </c>
      <c r="D41" s="35">
        <v>5.49</v>
      </c>
      <c r="F41" s="12">
        <v>4.5490000000000004</v>
      </c>
      <c r="H41" s="35">
        <f>((L41+SQRT(L41^2-4))/2)^2</f>
        <v>2.9664032596978309</v>
      </c>
      <c r="J41" s="37" t="e">
        <f>((N41+SQRT(N41^2-4))/2)^2</f>
        <v>#NUM!</v>
      </c>
      <c r="L41" s="35">
        <f>3*B41*(D41-1)/C41</f>
        <v>2.3029354838709679</v>
      </c>
      <c r="N41" s="37">
        <f>3*B41*(F41-1)/C41</f>
        <v>1.820293548387097</v>
      </c>
      <c r="P41" s="11" t="s">
        <v>174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2">
        <v>5.4560000000000004</v>
      </c>
      <c r="AB41" s="45">
        <f t="shared" si="25"/>
        <v>2.8757615250732638</v>
      </c>
      <c r="AC41" s="42">
        <f t="shared" si="19"/>
        <v>2.2854967741935486</v>
      </c>
      <c r="AD41" s="43">
        <f t="shared" si="27"/>
        <v>4.7582795698924686E-2</v>
      </c>
      <c r="AF41" s="41">
        <v>6.02</v>
      </c>
      <c r="AG41" s="48">
        <f t="shared" si="24"/>
        <v>4.4023086040325312</v>
      </c>
      <c r="AH41" s="43">
        <f>3*B41*(AF41-1)/C41</f>
        <v>2.5747741935483868</v>
      </c>
    </row>
    <row r="42" spans="1:34" x14ac:dyDescent="0.4">
      <c r="A42" s="1" t="s">
        <v>204</v>
      </c>
      <c r="B42" s="5">
        <f>(-X42/(12*PI()*Z42*C42))^(1/2)</f>
        <v>0.31440519767406744</v>
      </c>
      <c r="C42" s="20">
        <v>1.5028630000000001</v>
      </c>
      <c r="D42" s="35"/>
      <c r="H42" s="35"/>
      <c r="J42" s="37"/>
      <c r="L42" s="35"/>
      <c r="N42" s="37"/>
      <c r="P42" s="11" t="s">
        <v>197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2">
        <v>5.6740000000000004</v>
      </c>
      <c r="AB42" s="45">
        <f t="shared" ref="AB42" si="28">((AC42+SQRT(AC42^2-4))/2)^2</f>
        <v>6.450157220103736</v>
      </c>
      <c r="AC42" s="42">
        <f t="shared" si="19"/>
        <v>2.9334607890311855</v>
      </c>
      <c r="AD42" s="43">
        <f t="shared" si="27"/>
        <v>0.15557679817186423</v>
      </c>
      <c r="AF42" s="41"/>
      <c r="AG42" s="48"/>
      <c r="AH42" s="43"/>
    </row>
    <row r="43" spans="1:34" x14ac:dyDescent="0.4">
      <c r="A43" s="1" t="s">
        <v>140</v>
      </c>
      <c r="B43" s="5">
        <v>0.245</v>
      </c>
      <c r="C43" s="20">
        <v>1.48</v>
      </c>
      <c r="D43" s="35">
        <v>5.63</v>
      </c>
      <c r="H43" s="35">
        <f>((L43+SQRT(L43^2-4))/2)^2</f>
        <v>2.9478131863820023</v>
      </c>
      <c r="J43" s="37"/>
      <c r="L43" s="35">
        <f>3*B43*(D43-1)/C43</f>
        <v>2.299358108108108</v>
      </c>
      <c r="N43" s="37"/>
      <c r="P43" s="11" t="s">
        <v>172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2">
        <v>6.0380000000000003</v>
      </c>
      <c r="AB43" s="45">
        <f t="shared" si="25"/>
        <v>4.0105608852003209</v>
      </c>
      <c r="AC43" s="42">
        <f t="shared" si="19"/>
        <v>2.5019797297297299</v>
      </c>
      <c r="AD43" s="43">
        <f t="shared" ref="AD43:AD44" si="29" xml:space="preserve"> ((SQRT(AB43))^3/(AB43-1)+(SQRT(1/AB43)^3/(1/AB43-1))-2)/6</f>
        <v>8.3663288288288243E-2</v>
      </c>
      <c r="AF43" s="41">
        <v>6.4859999999999998</v>
      </c>
      <c r="AG43" s="48">
        <f t="shared" si="24"/>
        <v>5.2315689154786122</v>
      </c>
      <c r="AH43" s="43">
        <f>3*B43*(AF43-1)/C43</f>
        <v>2.7244662162162161</v>
      </c>
    </row>
    <row r="44" spans="1:34" x14ac:dyDescent="0.4">
      <c r="A44" s="1" t="s">
        <v>163</v>
      </c>
      <c r="B44" s="5">
        <f>(-X44/(12*PI()*Z44*C44))^(1/2)</f>
        <v>0.29016314280288524</v>
      </c>
      <c r="C44" s="20">
        <v>1.486988</v>
      </c>
      <c r="D44" s="35"/>
      <c r="F44" s="12">
        <v>5.665</v>
      </c>
      <c r="H44" s="35"/>
      <c r="J44" s="37"/>
      <c r="L44" s="35"/>
      <c r="N44" s="37"/>
      <c r="P44" s="11" t="s">
        <v>173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2">
        <v>6.3380000000000001</v>
      </c>
      <c r="AB44" s="45">
        <f t="shared" ref="AB44" si="30">((AC44+SQRT(AC44^2-4))/2)^2</f>
        <v>7.6339377918181199</v>
      </c>
      <c r="AC44" s="42">
        <f t="shared" si="19"/>
        <v>3.124889083735312</v>
      </c>
      <c r="AD44" s="43">
        <f t="shared" si="29"/>
        <v>0.18748151395588528</v>
      </c>
      <c r="AF44" s="41">
        <v>6.7279999999999998</v>
      </c>
      <c r="AG44" s="48"/>
      <c r="AH44" s="43"/>
    </row>
    <row r="45" spans="1:34" x14ac:dyDescent="0.4">
      <c r="A45" s="1" t="s">
        <v>141</v>
      </c>
      <c r="B45" s="5">
        <v>0.23699999999999999</v>
      </c>
      <c r="C45" s="20">
        <v>1.52</v>
      </c>
      <c r="D45" s="35">
        <v>5.91</v>
      </c>
      <c r="F45" s="12">
        <v>5.4219999999999997</v>
      </c>
      <c r="H45" s="35">
        <f t="shared" ref="H45:H56" si="31">((L45+SQRT(L45^2-4))/2)^2</f>
        <v>2.9340880619479717</v>
      </c>
      <c r="J45" s="37">
        <f t="shared" ref="J45:J54" si="32">((N45+SQRT(N45^2-4))/2)^2</f>
        <v>1.6850125798097029</v>
      </c>
      <c r="L45" s="35">
        <f t="shared" ref="L45:L56" si="33">3*B45*(D45-1)/C45</f>
        <v>2.2967171052631579</v>
      </c>
      <c r="N45" s="37">
        <f t="shared" ref="N45:N54" si="34">3*B45*(F45-1)/C45</f>
        <v>2.0684486842105261</v>
      </c>
      <c r="P45" s="11" t="s">
        <v>173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2">
        <v>6.6589999999999998</v>
      </c>
      <c r="AB45" s="45">
        <f t="shared" si="25"/>
        <v>4.798594277187302</v>
      </c>
      <c r="AC45" s="42">
        <f t="shared" si="19"/>
        <v>2.647071710526316</v>
      </c>
      <c r="AD45" s="43">
        <f t="shared" ref="AD45" si="35" xml:space="preserve"> ((SQRT(AB45))^3/(AB45-1)+(SQRT(1/AB45)^3/(1/AB45-1))-2)/6</f>
        <v>0.10784528508771925</v>
      </c>
      <c r="AF45" s="41">
        <v>6.9509999999999996</v>
      </c>
      <c r="AG45" s="48">
        <f t="shared" si="24"/>
        <v>5.5691957991076153</v>
      </c>
      <c r="AH45" s="43">
        <f>3*B45*(AF45-1)/C45</f>
        <v>2.7836585526315782</v>
      </c>
    </row>
    <row r="46" spans="1:34" x14ac:dyDescent="0.4">
      <c r="A46" s="1" t="s">
        <v>116</v>
      </c>
      <c r="B46" s="5">
        <v>0.26900000000000002</v>
      </c>
      <c r="C46" s="20">
        <v>1.6</v>
      </c>
      <c r="D46" s="35">
        <v>5.55</v>
      </c>
      <c r="E46" s="34">
        <v>5.86</v>
      </c>
      <c r="F46" s="12">
        <v>6.0709999999999997</v>
      </c>
      <c r="H46" s="35">
        <f t="shared" si="31"/>
        <v>2.9246765439874713</v>
      </c>
      <c r="I46" s="36">
        <f>((M46+SQRT(M46^2-4))/2)^2</f>
        <v>3.741408848048414</v>
      </c>
      <c r="J46" s="37">
        <f t="shared" si="32"/>
        <v>4.3097222414125342</v>
      </c>
      <c r="L46" s="35">
        <f t="shared" si="33"/>
        <v>2.2949062499999999</v>
      </c>
      <c r="M46" s="36">
        <f>3*B46*(E46-1)/C46</f>
        <v>2.4512624999999999</v>
      </c>
      <c r="N46" s="37">
        <f t="shared" si="34"/>
        <v>2.557685625</v>
      </c>
      <c r="P46" s="11" t="s">
        <v>173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2">
        <v>6.9160000000000004</v>
      </c>
      <c r="AB46" s="45">
        <v>2.73</v>
      </c>
      <c r="AC46" s="42" t="s">
        <v>246</v>
      </c>
      <c r="AD46" s="43">
        <f t="shared" ref="AD46:AD48" si="36" xml:space="preserve"> ((SQRT(AB46))^3/(AB46-1)+(SQRT(1/AB46)^3/(1/AB46-1))-2)/6</f>
        <v>4.2916449475772112E-2</v>
      </c>
      <c r="AF46" s="41">
        <v>7.1890000000000001</v>
      </c>
      <c r="AG46" s="48">
        <f t="shared" si="24"/>
        <v>7.6128859563570401</v>
      </c>
      <c r="AH46" s="43">
        <f>3*B46*(AF46-1)/C46</f>
        <v>3.1215768749999997</v>
      </c>
    </row>
    <row r="47" spans="1:34" x14ac:dyDescent="0.4">
      <c r="A47" s="1" t="s">
        <v>142</v>
      </c>
      <c r="B47" s="5">
        <v>0.214</v>
      </c>
      <c r="C47" s="20">
        <v>1.73</v>
      </c>
      <c r="D47" s="35">
        <v>7.19</v>
      </c>
      <c r="F47" s="12">
        <v>5.7610000000000001</v>
      </c>
      <c r="H47" s="35">
        <f t="shared" si="31"/>
        <v>2.9360689915208353</v>
      </c>
      <c r="J47" s="37" t="e">
        <f t="shared" si="32"/>
        <v>#NUM!</v>
      </c>
      <c r="L47" s="35">
        <f t="shared" si="33"/>
        <v>2.2970982658959542</v>
      </c>
      <c r="N47" s="37">
        <f t="shared" si="34"/>
        <v>1.7667988439306359</v>
      </c>
      <c r="P47" s="11" t="s">
        <v>172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2">
        <v>7.37</v>
      </c>
      <c r="AB47" s="45">
        <f t="shared" si="25"/>
        <v>3.2834460034129589</v>
      </c>
      <c r="AC47" s="42">
        <f>3*B47*(AA47-1)/C47</f>
        <v>2.3638959537572255</v>
      </c>
      <c r="AD47" s="43">
        <f t="shared" si="36"/>
        <v>6.0649325626204176E-2</v>
      </c>
      <c r="AF47" s="41">
        <v>7.6390000000000002</v>
      </c>
      <c r="AG47" s="48">
        <f t="shared" si="24"/>
        <v>3.8072675087967802</v>
      </c>
      <c r="AH47" s="43">
        <f>3*B47*(AF47-1)/C47</f>
        <v>2.4637213872832371</v>
      </c>
    </row>
    <row r="48" spans="1:34" x14ac:dyDescent="0.4">
      <c r="A48" s="1" t="s">
        <v>143</v>
      </c>
      <c r="B48" s="5">
        <v>0.36</v>
      </c>
      <c r="C48" s="20">
        <v>1.84</v>
      </c>
      <c r="D48" s="35">
        <v>4.92</v>
      </c>
      <c r="F48" s="12">
        <v>6.077</v>
      </c>
      <c r="H48" s="35">
        <f t="shared" si="31"/>
        <v>2.9556677328143444</v>
      </c>
      <c r="J48" s="37">
        <f t="shared" si="32"/>
        <v>6.7317199902806895</v>
      </c>
      <c r="L48" s="35">
        <f t="shared" si="33"/>
        <v>2.3008695652173912</v>
      </c>
      <c r="N48" s="37">
        <f t="shared" si="34"/>
        <v>2.9799782608695655</v>
      </c>
      <c r="P48" s="11" t="s">
        <v>173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2">
        <v>6.2380000000000004</v>
      </c>
      <c r="AB48" s="45">
        <f t="shared" si="25"/>
        <v>7.3157247191719472</v>
      </c>
      <c r="AC48" s="42">
        <f>3*B48*(AA48-1)/C48</f>
        <v>3.0744782608695655</v>
      </c>
      <c r="AD48" s="43">
        <f t="shared" si="36"/>
        <v>0.1790797101449276</v>
      </c>
      <c r="AF48" s="41">
        <v>6.62</v>
      </c>
      <c r="AG48" s="48">
        <f t="shared" si="24"/>
        <v>8.7673332371010559</v>
      </c>
      <c r="AH48" s="43">
        <f>3*B48*(AF48-1)/C48</f>
        <v>3.298695652173913</v>
      </c>
    </row>
    <row r="49" spans="1:34" x14ac:dyDescent="0.4">
      <c r="A49" s="1" t="s">
        <v>205</v>
      </c>
      <c r="B49" s="5"/>
      <c r="C49" s="20"/>
      <c r="D49" s="35"/>
      <c r="H49" s="35"/>
      <c r="J49" s="37"/>
      <c r="L49" s="35"/>
      <c r="N49" s="37"/>
      <c r="P49" s="11" t="s">
        <v>206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2">
        <v>5.9950000000000001</v>
      </c>
      <c r="AB49" s="45"/>
      <c r="AC49" s="42"/>
      <c r="AD49" s="43"/>
      <c r="AF49" s="41"/>
      <c r="AG49" s="48"/>
      <c r="AH49" s="43"/>
    </row>
    <row r="50" spans="1:34" x14ac:dyDescent="0.4">
      <c r="A50" s="1" t="s">
        <v>207</v>
      </c>
      <c r="B50" s="5"/>
      <c r="C50" s="20"/>
      <c r="D50" s="35"/>
      <c r="H50" s="35"/>
      <c r="J50" s="37"/>
      <c r="L50" s="35"/>
      <c r="N50" s="37"/>
      <c r="P50" s="11" t="s">
        <v>193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2">
        <v>5.6529999999999996</v>
      </c>
      <c r="AB50" s="45"/>
      <c r="AC50" s="42"/>
      <c r="AD50" s="43"/>
      <c r="AF50" s="41"/>
      <c r="AG50" s="48"/>
      <c r="AH50" s="43"/>
    </row>
    <row r="51" spans="1:34" x14ac:dyDescent="0.4">
      <c r="A51" s="1" t="s">
        <v>237</v>
      </c>
      <c r="B51" s="5"/>
      <c r="C51" s="20"/>
      <c r="D51" s="35"/>
      <c r="H51" s="35"/>
      <c r="J51" s="37"/>
      <c r="L51" s="35"/>
      <c r="N51" s="37"/>
      <c r="P51" s="11" t="s">
        <v>235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2">
        <v>5.8040000000000003</v>
      </c>
      <c r="AB51" s="45"/>
      <c r="AC51" s="42"/>
      <c r="AD51" s="43"/>
      <c r="AF51" s="41"/>
      <c r="AG51" s="48"/>
      <c r="AH51" s="43"/>
    </row>
    <row r="52" spans="1:34" x14ac:dyDescent="0.4">
      <c r="A52" s="1" t="s">
        <v>238</v>
      </c>
      <c r="B52" s="5"/>
      <c r="C52" s="20"/>
      <c r="D52" s="35"/>
      <c r="H52" s="35"/>
      <c r="J52" s="37"/>
      <c r="L52" s="35"/>
      <c r="N52" s="37"/>
      <c r="P52" s="11" t="s">
        <v>201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2">
        <v>6.1890000000000001</v>
      </c>
      <c r="AB52" s="45"/>
      <c r="AC52" s="42"/>
      <c r="AD52" s="43"/>
      <c r="AF52" s="41"/>
      <c r="AG52" s="48"/>
      <c r="AH52" s="43"/>
    </row>
    <row r="53" spans="1:34" x14ac:dyDescent="0.4">
      <c r="A53" s="1" t="s">
        <v>144</v>
      </c>
      <c r="B53" s="5">
        <v>0.71399999999999997</v>
      </c>
      <c r="C53" s="20">
        <v>2.9769999999999999</v>
      </c>
      <c r="D53" s="35">
        <v>4.2</v>
      </c>
      <c r="E53" s="34">
        <v>4</v>
      </c>
      <c r="F53" s="12">
        <v>3.298</v>
      </c>
      <c r="H53" s="35">
        <f t="shared" si="31"/>
        <v>2.9638915653203752</v>
      </c>
      <c r="I53" s="36">
        <f>((M53+SQRT(M53^2-4))/2)^2</f>
        <v>2.2060303174784361</v>
      </c>
      <c r="J53" s="37" t="e">
        <f t="shared" si="32"/>
        <v>#NUM!</v>
      </c>
      <c r="L53" s="35">
        <f t="shared" si="33"/>
        <v>2.3024521330198189</v>
      </c>
      <c r="M53" s="36">
        <f>3*B53*(E53-1)/C53</f>
        <v>2.1585488747060801</v>
      </c>
      <c r="N53" s="37">
        <f t="shared" si="34"/>
        <v>1.6534484380248571</v>
      </c>
      <c r="P53" s="11" t="s">
        <v>174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2">
        <v>4.4539999999999997</v>
      </c>
      <c r="AB53" s="45">
        <v>3.27</v>
      </c>
      <c r="AC53" s="42" t="s">
        <v>242</v>
      </c>
      <c r="AD53" s="43">
        <f t="shared" ref="AD53:AD55" si="37" xml:space="preserve"> ((SQRT(AB53))^3/(AB53-1)+(SQRT(1/AB53)^3/(1/AB53-1))-2)/6</f>
        <v>6.0219232601974003E-2</v>
      </c>
      <c r="AF53" s="41">
        <v>5.1980000000000004</v>
      </c>
      <c r="AG53" s="48">
        <f t="shared" ref="AG53:AG56" si="38">((AH53+SQRT(AH53^2-4))/2)^2</f>
        <v>6.9803382751810243</v>
      </c>
      <c r="AH53" s="43">
        <f>3*B53*(AF53-1)/C53</f>
        <v>3.0205293920053751</v>
      </c>
    </row>
    <row r="54" spans="1:34" x14ac:dyDescent="0.4">
      <c r="A54" s="1" t="s">
        <v>145</v>
      </c>
      <c r="B54" s="5">
        <v>0.55800000000000005</v>
      </c>
      <c r="C54" s="20">
        <v>2.46</v>
      </c>
      <c r="D54" s="35">
        <v>4.38</v>
      </c>
      <c r="F54" s="12">
        <v>2.9289999999999998</v>
      </c>
      <c r="H54" s="35">
        <f t="shared" si="31"/>
        <v>2.9514024161532255</v>
      </c>
      <c r="J54" s="37" t="e">
        <f t="shared" si="32"/>
        <v>#NUM!</v>
      </c>
      <c r="L54" s="35">
        <f t="shared" si="33"/>
        <v>2.3000487804878049</v>
      </c>
      <c r="N54" s="37">
        <f t="shared" si="34"/>
        <v>1.3126609756097563</v>
      </c>
      <c r="P54" s="11" t="s">
        <v>174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2">
        <v>4.0209999999999999</v>
      </c>
      <c r="AB54" s="45">
        <f t="shared" ref="AB54" si="39">((AC54+SQRT(AC54^2-4))/2)^2</f>
        <v>1.6018416860891611</v>
      </c>
      <c r="AC54" s="42">
        <f t="shared" ref="AC54:AC65" si="40">3*B54*(AA54-1)/C54</f>
        <v>2.0557536585365854</v>
      </c>
      <c r="AD54" s="43">
        <f t="shared" si="37"/>
        <v>9.2922764227643118E-3</v>
      </c>
      <c r="AF54" s="41">
        <v>4.8159999999999998</v>
      </c>
      <c r="AG54" s="48">
        <f t="shared" si="38"/>
        <v>4.5219212905788266</v>
      </c>
      <c r="AH54" s="43">
        <f>3*B54*(AF54-1)/C54</f>
        <v>2.5967414634146344</v>
      </c>
    </row>
    <row r="55" spans="1:34" x14ac:dyDescent="0.4">
      <c r="A55" s="1" t="s">
        <v>208</v>
      </c>
      <c r="B55" s="5">
        <f>(-X55/(12*PI()*Z55*C55))^(1/2)</f>
        <v>0.63180299071911217</v>
      </c>
      <c r="C55" s="20">
        <v>2.06</v>
      </c>
      <c r="D55" s="35"/>
      <c r="H55" s="35"/>
      <c r="J55" s="37"/>
      <c r="L55" s="35"/>
      <c r="N55" s="37"/>
      <c r="P55" s="11" t="s">
        <v>178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2">
        <v>3.6549999999999998</v>
      </c>
      <c r="AB55" s="45">
        <f>((AC55+SQRT(AC55^2-4))/2)^2</f>
        <v>3.6971305301880637</v>
      </c>
      <c r="AC55" s="42">
        <f t="shared" si="40"/>
        <v>2.4428693306202565</v>
      </c>
      <c r="AD55" s="43">
        <f t="shared" si="37"/>
        <v>7.3811555103376073E-2</v>
      </c>
      <c r="AF55" s="41"/>
      <c r="AG55" s="48"/>
      <c r="AH55" s="43"/>
    </row>
    <row r="56" spans="1:34" x14ac:dyDescent="0.4">
      <c r="A56" s="1" t="s">
        <v>146</v>
      </c>
      <c r="B56" s="5">
        <v>0.64800000000000002</v>
      </c>
      <c r="C56" s="20">
        <v>2.02</v>
      </c>
      <c r="D56" s="35">
        <v>3.39</v>
      </c>
      <c r="H56" s="35">
        <f t="shared" si="31"/>
        <v>2.9515605376693688</v>
      </c>
      <c r="J56" s="37"/>
      <c r="L56" s="35">
        <f t="shared" si="33"/>
        <v>2.3000792079207919</v>
      </c>
      <c r="N56" s="37"/>
      <c r="P56" s="11" t="s">
        <v>173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2">
        <v>5.593</v>
      </c>
      <c r="AB56" s="45">
        <f>((AC56+SQRT(AC56^2-4))/2)^2</f>
        <v>17.480910263761466</v>
      </c>
      <c r="AC56" s="42">
        <f t="shared" si="40"/>
        <v>4.4201940594059401</v>
      </c>
      <c r="AD56" s="43">
        <f t="shared" ref="AD56:AD57" si="41" xml:space="preserve"> ((SQRT(AB56))^3/(AB56-1)+(SQRT(1/AB56)^3/(1/AB56-1))-2)/6</f>
        <v>0.40336567656765682</v>
      </c>
      <c r="AF56" s="41">
        <v>6.1660000000000004</v>
      </c>
      <c r="AG56" s="48">
        <f t="shared" si="38"/>
        <v>22.673055757310312</v>
      </c>
      <c r="AH56" s="43">
        <f>3*B56*(AF56-1)/C56</f>
        <v>4.9716356435643565</v>
      </c>
    </row>
    <row r="57" spans="1:34" x14ac:dyDescent="0.4">
      <c r="A57" s="1" t="s">
        <v>209</v>
      </c>
      <c r="B57" s="5">
        <f>(-X57/(12*PI()*Z57*C57))^(1/2)</f>
        <v>0.55583116800572419</v>
      </c>
      <c r="C57" s="20">
        <v>2.0299999999999998</v>
      </c>
      <c r="D57" s="35"/>
      <c r="H57" s="35"/>
      <c r="J57" s="37"/>
      <c r="L57" s="35"/>
      <c r="N57" s="37"/>
      <c r="P57" s="11" t="s">
        <v>178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2">
        <v>4.0650000000000004</v>
      </c>
      <c r="AB57" s="45">
        <f>((AC57+SQRT(AC57^2-4))/2)^2</f>
        <v>4.0944212397459818</v>
      </c>
      <c r="AC57" s="42">
        <f t="shared" si="40"/>
        <v>2.5176687634544996</v>
      </c>
      <c r="AD57" s="43">
        <f t="shared" si="41"/>
        <v>8.6278127242416611E-2</v>
      </c>
      <c r="AF57" s="41"/>
      <c r="AG57" s="48"/>
      <c r="AH57" s="43"/>
    </row>
    <row r="58" spans="1:34" x14ac:dyDescent="0.4">
      <c r="A58" s="1" t="s">
        <v>164</v>
      </c>
      <c r="B58" s="5">
        <f>(-X58/(12*PI()*Z58*C58))^(1/2)</f>
        <v>0.54722268359261705</v>
      </c>
      <c r="C58" s="20">
        <v>2</v>
      </c>
      <c r="D58" s="35"/>
      <c r="H58" s="35"/>
      <c r="J58" s="37"/>
      <c r="L58" s="35"/>
      <c r="N58" s="37"/>
      <c r="P58" s="11" t="s">
        <v>178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2">
        <v>4.0730000000000004</v>
      </c>
      <c r="AB58" s="45">
        <f t="shared" ref="AB58:AB60" si="42">((AC58+SQRT(AC58^2-4))/2)^2</f>
        <v>4.1198928287732333</v>
      </c>
      <c r="AC58" s="42">
        <f t="shared" si="40"/>
        <v>2.5224229600201689</v>
      </c>
      <c r="AD58" s="43">
        <f t="shared" ref="AD58:AD60" si="43" xml:space="preserve"> ((SQRT(AB58))^3/(AB58-1)+(SQRT(1/AB58)^3/(1/AB58-1))-2)/6</f>
        <v>8.707049333669474E-2</v>
      </c>
      <c r="AF58" s="41">
        <v>4.8719999999999999</v>
      </c>
      <c r="AG58" s="48"/>
      <c r="AH58" s="43"/>
    </row>
    <row r="59" spans="1:34" x14ac:dyDescent="0.4">
      <c r="A59" s="1" t="s">
        <v>210</v>
      </c>
      <c r="B59" s="5">
        <f>(-X59/(12*PI()*Z59*C59))^(1/2)</f>
        <v>0.53435603752683258</v>
      </c>
      <c r="C59" s="20">
        <v>1.9950000000000001</v>
      </c>
      <c r="D59" s="35"/>
      <c r="H59" s="35"/>
      <c r="J59" s="37"/>
      <c r="L59" s="35"/>
      <c r="N59" s="37"/>
      <c r="P59" s="11" t="s">
        <v>178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2">
        <v>4.1029999999999998</v>
      </c>
      <c r="AB59" s="45">
        <f t="shared" si="42"/>
        <v>3.9647919007050652</v>
      </c>
      <c r="AC59" s="42">
        <f t="shared" si="40"/>
        <v>2.4933936608206939</v>
      </c>
      <c r="AD59" s="43">
        <f t="shared" si="43"/>
        <v>8.2232276803448981E-2</v>
      </c>
      <c r="AF59" s="41"/>
      <c r="AG59" s="48"/>
      <c r="AH59" s="43"/>
    </row>
    <row r="60" spans="1:34" x14ac:dyDescent="0.4">
      <c r="A60" s="1" t="s">
        <v>211</v>
      </c>
      <c r="B60" s="5">
        <f>(-X60/(12*PI()*Z60*C60))^(1/2)</f>
        <v>0.52387902405998144</v>
      </c>
      <c r="C60" s="20">
        <v>1.99</v>
      </c>
      <c r="D60" s="35"/>
      <c r="H60" s="35"/>
      <c r="J60" s="37"/>
      <c r="L60" s="35"/>
      <c r="N60" s="37"/>
      <c r="P60" s="11" t="s">
        <v>178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2">
        <v>4.173</v>
      </c>
      <c r="AB60" s="45">
        <f t="shared" si="42"/>
        <v>4.0316576240717135</v>
      </c>
      <c r="AC60" s="42">
        <f t="shared" si="40"/>
        <v>2.5059318743854084</v>
      </c>
      <c r="AD60" s="43">
        <f t="shared" si="43"/>
        <v>8.4321979064234734E-2</v>
      </c>
      <c r="AF60" s="41"/>
      <c r="AG60" s="48"/>
      <c r="AH60" s="43"/>
    </row>
    <row r="61" spans="1:34" x14ac:dyDescent="0.4">
      <c r="A61" s="1" t="s">
        <v>147</v>
      </c>
      <c r="B61" s="5">
        <v>0.47799999999999998</v>
      </c>
      <c r="C61" s="20">
        <v>2.27</v>
      </c>
      <c r="D61" s="35">
        <v>4.6399999999999997</v>
      </c>
      <c r="H61" s="35">
        <f t="shared" ref="H61:H79" si="44">((L61+SQRT(L61^2-4))/2)^2</f>
        <v>2.9483101851292712</v>
      </c>
      <c r="J61" s="37"/>
      <c r="L61" s="35">
        <f t="shared" ref="L61:L79" si="45">3*B61*(D61-1)/C61</f>
        <v>2.2994537444933916</v>
      </c>
      <c r="N61" s="37"/>
      <c r="P61" s="11" t="s">
        <v>172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2">
        <v>4.2279999999999998</v>
      </c>
      <c r="AB61" s="45">
        <f t="shared" ref="AB61:AB63" si="46">((AC61+SQRT(AC61^2-4))/2)^2</f>
        <v>1.4847776136190036</v>
      </c>
      <c r="AC61" s="42">
        <f t="shared" si="40"/>
        <v>2.0391859030837001</v>
      </c>
      <c r="AD61" s="43">
        <f t="shared" ref="AD61:AD63" si="47" xml:space="preserve"> ((SQRT(AB61))^3/(AB61-1)+(SQRT(1/AB61)^3/(1/AB61-1))-2)/6</f>
        <v>6.5309838472833448E-3</v>
      </c>
      <c r="AF61" s="41">
        <v>5.0229999999999997</v>
      </c>
      <c r="AG61" s="48">
        <f t="shared" ref="AG61:AG62" si="48">((AH61+SQRT(AH61^2-4))/2)^2</f>
        <v>4.2218605200920329</v>
      </c>
      <c r="AH61" s="43">
        <f>3*B61*(AF61-1)/C61</f>
        <v>2.5414017621145373</v>
      </c>
    </row>
    <row r="62" spans="1:34" x14ac:dyDescent="0.4">
      <c r="A62" s="1" t="s">
        <v>148</v>
      </c>
      <c r="B62" s="5">
        <v>0.46700000000000003</v>
      </c>
      <c r="C62" s="20">
        <v>1.99</v>
      </c>
      <c r="D62" s="35">
        <v>4.2699999999999996</v>
      </c>
      <c r="H62" s="35">
        <f t="shared" si="44"/>
        <v>2.9622993492241645</v>
      </c>
      <c r="J62" s="37"/>
      <c r="L62" s="35">
        <f t="shared" si="45"/>
        <v>2.3021457286432154</v>
      </c>
      <c r="N62" s="37"/>
      <c r="P62" s="11" t="s">
        <v>172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2">
        <v>4.08</v>
      </c>
      <c r="AB62" s="45">
        <f t="shared" si="46"/>
        <v>2.2592566420908891</v>
      </c>
      <c r="AC62" s="42">
        <f t="shared" si="40"/>
        <v>2.1683819095477386</v>
      </c>
      <c r="AD62" s="43">
        <f t="shared" si="47"/>
        <v>2.8063651591289762E-2</v>
      </c>
      <c r="AF62" s="41">
        <v>4.9059999999999997</v>
      </c>
      <c r="AG62" s="48">
        <f t="shared" si="48"/>
        <v>5.3759502007458693</v>
      </c>
      <c r="AH62" s="43">
        <f>3*B62*(AF62-1)/C62</f>
        <v>2.749902512562814</v>
      </c>
    </row>
    <row r="63" spans="1:34" x14ac:dyDescent="0.4">
      <c r="A63" s="1" t="s">
        <v>212</v>
      </c>
      <c r="B63" s="5">
        <f>(-X63/(12*PI()*Z63*C63))^(1/2)</f>
        <v>0.49577100723826473</v>
      </c>
      <c r="C63" s="20">
        <v>1.9750000000000001</v>
      </c>
      <c r="D63" s="35"/>
      <c r="H63" s="35"/>
      <c r="J63" s="37"/>
      <c r="L63" s="35"/>
      <c r="N63" s="37"/>
      <c r="P63" s="11" t="s">
        <v>194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2">
        <v>4.3029999999999999</v>
      </c>
      <c r="AB63" s="45">
        <f t="shared" si="46"/>
        <v>3.9328389073378691</v>
      </c>
      <c r="AC63" s="42">
        <f t="shared" si="40"/>
        <v>2.4873898282146656</v>
      </c>
      <c r="AD63" s="43">
        <f t="shared" si="47"/>
        <v>8.1231638035777667E-2</v>
      </c>
      <c r="AF63" s="41"/>
      <c r="AG63" s="48"/>
      <c r="AH63" s="43"/>
    </row>
    <row r="64" spans="1:34" x14ac:dyDescent="0.4">
      <c r="A64" s="1" t="s">
        <v>149</v>
      </c>
      <c r="B64" s="5">
        <v>0.40400000000000003</v>
      </c>
      <c r="C64" s="20">
        <v>1.96</v>
      </c>
      <c r="D64" s="35">
        <v>4.72</v>
      </c>
      <c r="H64" s="35">
        <f t="shared" si="44"/>
        <v>2.9528457897395812</v>
      </c>
      <c r="J64" s="37"/>
      <c r="L64" s="35">
        <f t="shared" si="45"/>
        <v>2.3003265306122453</v>
      </c>
      <c r="N64" s="37"/>
      <c r="P64" s="11" t="s">
        <v>194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2">
        <v>4.3209999999999997</v>
      </c>
      <c r="AB64" s="45">
        <f t="shared" ref="AB64:AB65" si="49">((AC64+SQRT(AC64^2-4))/2)^2</f>
        <v>1.5872402205632015</v>
      </c>
      <c r="AC64" s="42">
        <f t="shared" si="40"/>
        <v>2.0535979591836737</v>
      </c>
      <c r="AD64" s="43">
        <f t="shared" ref="AD64:AD65" si="50" xml:space="preserve"> ((SQRT(AB64))^3/(AB64-1)+(SQRT(1/AB64)^3/(1/AB64-1))-2)/6</f>
        <v>8.932993197278952E-3</v>
      </c>
      <c r="AF64" s="41"/>
      <c r="AG64" s="48"/>
      <c r="AH64" s="43"/>
    </row>
    <row r="65" spans="1:34" x14ac:dyDescent="0.4">
      <c r="A65" s="1" t="s">
        <v>213</v>
      </c>
      <c r="B65" s="5">
        <f>(-X65/(12*PI()*Z65*C65))^(1/2)</f>
        <v>0.4846070715067714</v>
      </c>
      <c r="C65" s="20">
        <v>1.95</v>
      </c>
      <c r="D65" s="35"/>
      <c r="H65" s="35"/>
      <c r="J65" s="37"/>
      <c r="L65" s="35"/>
      <c r="N65" s="37"/>
      <c r="P65" s="11" t="s">
        <v>197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2">
        <v>4.1079999999999997</v>
      </c>
      <c r="AB65" s="45">
        <f t="shared" si="49"/>
        <v>3.0403556431341814</v>
      </c>
      <c r="AC65" s="42">
        <f t="shared" si="40"/>
        <v>2.3171673511431465</v>
      </c>
      <c r="AD65" s="43">
        <f t="shared" si="50"/>
        <v>5.2861225190524351E-2</v>
      </c>
      <c r="AF65" s="41"/>
      <c r="AG65" s="48"/>
      <c r="AH65" s="43"/>
    </row>
    <row r="66" spans="1:34" x14ac:dyDescent="0.4">
      <c r="A66" s="1" t="s">
        <v>150</v>
      </c>
      <c r="B66" s="5">
        <v>0.39300000000000002</v>
      </c>
      <c r="C66" s="20">
        <v>1.94</v>
      </c>
      <c r="D66" s="35">
        <v>4.79</v>
      </c>
      <c r="H66" s="35">
        <f t="shared" si="44"/>
        <v>2.9683188551159074</v>
      </c>
      <c r="J66" s="37"/>
      <c r="L66" s="35">
        <f t="shared" si="45"/>
        <v>2.3033041237113405</v>
      </c>
      <c r="N66" s="37"/>
      <c r="P66" s="11" t="s">
        <v>172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2">
        <v>4.1749999999999998</v>
      </c>
      <c r="AB66" s="45"/>
      <c r="AC66" s="42"/>
      <c r="AD66" s="43"/>
      <c r="AF66" s="41">
        <v>4.9720000000000004</v>
      </c>
      <c r="AG66" s="48">
        <f t="shared" ref="AG66" si="51">((AH66+SQRT(AH66^2-4))/2)^2</f>
        <v>3.5448701807384584</v>
      </c>
      <c r="AH66" s="43">
        <f>3*B66*(AF66-1)/C66</f>
        <v>2.413911340206186</v>
      </c>
    </row>
    <row r="67" spans="1:34" x14ac:dyDescent="0.4">
      <c r="A67" s="1" t="s">
        <v>241</v>
      </c>
      <c r="B67" s="5"/>
      <c r="C67" s="20">
        <v>1.93</v>
      </c>
      <c r="D67" s="35"/>
      <c r="H67" s="35"/>
      <c r="J67" s="37"/>
      <c r="L67" s="35"/>
      <c r="N67" s="37"/>
      <c r="V67" s="10"/>
      <c r="AA67" s="42"/>
      <c r="AB67" s="45"/>
      <c r="AC67" s="42"/>
      <c r="AD67" s="43"/>
      <c r="AF67" s="41"/>
      <c r="AG67" s="48"/>
      <c r="AH67" s="43"/>
    </row>
    <row r="68" spans="1:34" x14ac:dyDescent="0.4">
      <c r="A68" s="1" t="s">
        <v>151</v>
      </c>
      <c r="B68" s="5">
        <v>0.50600000000000001</v>
      </c>
      <c r="C68" s="20">
        <v>1.99</v>
      </c>
      <c r="D68" s="35">
        <v>4.0199999999999996</v>
      </c>
      <c r="F68" s="12">
        <v>4.4610000000000003</v>
      </c>
      <c r="H68" s="35">
        <f t="shared" si="44"/>
        <v>2.9703681369217274</v>
      </c>
      <c r="J68" s="37">
        <f t="shared" ref="J68:J79" si="52">((N68+SQRT(N68^2-4))/2)^2</f>
        <v>4.7600432310165832</v>
      </c>
      <c r="L68" s="35">
        <f t="shared" si="45"/>
        <v>2.3036984924623112</v>
      </c>
      <c r="N68" s="37">
        <f t="shared" ref="N68:N79" si="53">3*B68*(F68-1)/C68</f>
        <v>2.6400994974874377</v>
      </c>
      <c r="V68" s="10"/>
      <c r="AA68" s="42"/>
      <c r="AB68" s="45"/>
      <c r="AC68" s="42"/>
      <c r="AD68" s="43"/>
      <c r="AF68" s="41"/>
      <c r="AG68" s="48"/>
      <c r="AH68" s="43"/>
    </row>
    <row r="69" spans="1:34" x14ac:dyDescent="0.4">
      <c r="A69" s="1" t="s">
        <v>214</v>
      </c>
      <c r="B69" s="5">
        <f>(-X69/(12*PI()*Z69*C69))^(1/2)</f>
        <v>0.46470843369586545</v>
      </c>
      <c r="C69" s="20">
        <v>1.91</v>
      </c>
      <c r="D69" s="35"/>
      <c r="H69" s="35"/>
      <c r="J69" s="37"/>
      <c r="L69" s="35"/>
      <c r="N69" s="37"/>
      <c r="P69" s="11" t="s">
        <v>197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2">
        <v>4.43</v>
      </c>
      <c r="AB69" s="45">
        <f t="shared" ref="AB69" si="54">((AC69+SQRT(AC69^2-4))/2)^2</f>
        <v>4.0191344386862236</v>
      </c>
      <c r="AC69" s="42">
        <f>3*B69*(AA69-1)/C69</f>
        <v>2.5035862736808672</v>
      </c>
      <c r="AD69" s="43">
        <f t="shared" ref="AD69" si="55" xml:space="preserve"> ((SQRT(AB69))^3/(AB69-1)+(SQRT(1/AB69)^3/(1/AB69-1))-2)/6</f>
        <v>8.3931045613477931E-2</v>
      </c>
      <c r="AF69" s="41"/>
      <c r="AG69" s="48"/>
      <c r="AH69" s="43"/>
    </row>
    <row r="70" spans="1:34" x14ac:dyDescent="0.4">
      <c r="A70" s="1" t="s">
        <v>152</v>
      </c>
      <c r="B70" s="5">
        <v>0.373</v>
      </c>
      <c r="C70" s="20">
        <v>1.74</v>
      </c>
      <c r="D70" s="35">
        <v>4.57</v>
      </c>
      <c r="F70" s="12">
        <v>4.609</v>
      </c>
      <c r="H70" s="35">
        <f t="shared" si="44"/>
        <v>2.9297338776369064</v>
      </c>
      <c r="J70" s="37">
        <f t="shared" si="52"/>
        <v>3.0600666550100843</v>
      </c>
      <c r="L70" s="35">
        <f t="shared" si="45"/>
        <v>2.2958793103448278</v>
      </c>
      <c r="N70" s="37">
        <f t="shared" si="53"/>
        <v>2.3209603448275864</v>
      </c>
      <c r="P70" s="11" t="s">
        <v>172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2">
        <v>4.5090000000000003</v>
      </c>
      <c r="AB70" s="45">
        <f t="shared" ref="AB70:AB78" si="56">((AC70+SQRT(AC70^2-4))/2)^2</f>
        <v>2.7255740335654943</v>
      </c>
      <c r="AC70" s="42">
        <f>3*B70*(AA70-1)/C70</f>
        <v>2.2566500000000005</v>
      </c>
      <c r="AD70" s="43">
        <f t="shared" ref="AD70" si="57" xml:space="preserve"> ((SQRT(AB70))^3/(AB70-1)+(SQRT(1/AB70)^3/(1/AB70-1))-2)/6</f>
        <v>4.2775000000000084E-2</v>
      </c>
      <c r="AF70" s="41">
        <v>5.2450000000000001</v>
      </c>
      <c r="AG70" s="48">
        <f t="shared" ref="AG70:AG79" si="58">((AH70+SQRT(AH70^2-4))/2)^2</f>
        <v>5.2627438454158284</v>
      </c>
      <c r="AH70" s="43">
        <f>3*B70*(AF70-1)/C70</f>
        <v>2.7299741379310345</v>
      </c>
    </row>
    <row r="71" spans="1:34" x14ac:dyDescent="0.4">
      <c r="A71" s="1" t="s">
        <v>153</v>
      </c>
      <c r="B71" s="5">
        <v>0.33</v>
      </c>
      <c r="C71" s="20">
        <v>1.62</v>
      </c>
      <c r="D71" s="35">
        <v>4.7699999999999996</v>
      </c>
      <c r="F71" s="12">
        <v>3.944</v>
      </c>
      <c r="H71" s="35">
        <f t="shared" si="44"/>
        <v>2.9713575013500662</v>
      </c>
      <c r="J71" s="37" t="e">
        <f t="shared" si="52"/>
        <v>#NUM!</v>
      </c>
      <c r="L71" s="35">
        <f t="shared" si="45"/>
        <v>2.3038888888888884</v>
      </c>
      <c r="N71" s="37">
        <f t="shared" si="53"/>
        <v>1.7991111111111109</v>
      </c>
      <c r="P71" s="11" t="s">
        <v>174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2">
        <v>4.8849999999999998</v>
      </c>
      <c r="AB71" s="45">
        <f t="shared" si="56"/>
        <v>3.3369967023753118</v>
      </c>
      <c r="AC71" s="42">
        <f>3*B71*(AA71-1)/C71</f>
        <v>2.3741666666666665</v>
      </c>
      <c r="AD71" s="43">
        <f t="shared" ref="AD71:AD73" si="59" xml:space="preserve"> ((SQRT(AB71))^3/(AB71-1)+(SQRT(1/AB71)^3/(1/AB71-1))-2)/6</f>
        <v>6.2361111111111089E-2</v>
      </c>
      <c r="AF71" s="41">
        <v>5.5529999999999999</v>
      </c>
      <c r="AG71" s="48">
        <f t="shared" si="58"/>
        <v>5.5618930291910775</v>
      </c>
      <c r="AH71" s="43">
        <f>3*B71*(AF71-1)/C71</f>
        <v>2.7823888888888884</v>
      </c>
    </row>
    <row r="72" spans="1:34" x14ac:dyDescent="0.4">
      <c r="A72" s="1" t="s">
        <v>154</v>
      </c>
      <c r="B72" s="5">
        <v>0.27400000000000002</v>
      </c>
      <c r="C72" s="20">
        <v>1.56</v>
      </c>
      <c r="D72" s="35">
        <v>5.36</v>
      </c>
      <c r="F72" s="12">
        <v>4.3600000000000003</v>
      </c>
      <c r="H72" s="35">
        <f t="shared" si="44"/>
        <v>2.9375571636289326</v>
      </c>
      <c r="J72" s="37" t="e">
        <f t="shared" si="52"/>
        <v>#NUM!</v>
      </c>
      <c r="L72" s="35">
        <f t="shared" si="45"/>
        <v>2.2973846153846158</v>
      </c>
      <c r="N72" s="37">
        <f t="shared" si="53"/>
        <v>1.7704615384615385</v>
      </c>
      <c r="P72" s="11" t="s">
        <v>174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2">
        <v>5.3609999999999998</v>
      </c>
      <c r="AB72" s="45">
        <f t="shared" si="56"/>
        <v>2.9402955767601289</v>
      </c>
      <c r="AC72" s="42">
        <f>3*B72*(AA72-1)/C72</f>
        <v>2.2979115384615385</v>
      </c>
      <c r="AD72" s="43">
        <f t="shared" si="59"/>
        <v>4.9651923076923087E-2</v>
      </c>
      <c r="AF72" s="41">
        <v>5.9530000000000003</v>
      </c>
      <c r="AG72" s="48">
        <f t="shared" si="58"/>
        <v>4.5936239754997379</v>
      </c>
      <c r="AH72" s="43">
        <f>3*B72*(AF72-1)/C72</f>
        <v>2.6098500000000002</v>
      </c>
    </row>
    <row r="73" spans="1:34" x14ac:dyDescent="0.4">
      <c r="A73" s="1" t="s">
        <v>155</v>
      </c>
      <c r="B73" s="5">
        <v>0.247</v>
      </c>
      <c r="C73" s="20">
        <v>1.52</v>
      </c>
      <c r="D73" s="35">
        <v>5.72</v>
      </c>
      <c r="F73" s="12">
        <v>4.798</v>
      </c>
      <c r="H73" s="35">
        <f t="shared" si="44"/>
        <v>2.9563455478498613</v>
      </c>
      <c r="J73" s="37" t="e">
        <f t="shared" si="52"/>
        <v>#NUM!</v>
      </c>
      <c r="L73" s="35">
        <f t="shared" si="45"/>
        <v>2.3009999999999997</v>
      </c>
      <c r="N73" s="37">
        <f t="shared" si="53"/>
        <v>1.8515250000000001</v>
      </c>
      <c r="P73" s="11" t="s">
        <v>172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2">
        <v>5.6379999999999999</v>
      </c>
      <c r="AB73" s="45">
        <f t="shared" si="56"/>
        <v>2.7483838563815435</v>
      </c>
      <c r="AC73" s="42">
        <f>3*B73*(AA73-1)/C73</f>
        <v>2.2610249999999996</v>
      </c>
      <c r="AD73" s="43">
        <f t="shared" si="59"/>
        <v>4.3504166666666601E-2</v>
      </c>
      <c r="AF73" s="41">
        <v>6.1740000000000004</v>
      </c>
      <c r="AG73" s="48">
        <f t="shared" si="58"/>
        <v>4.1193677032869758</v>
      </c>
      <c r="AH73" s="43">
        <f>3*B73*(AF73-1)/C73</f>
        <v>2.5223249999999999</v>
      </c>
    </row>
    <row r="74" spans="1:34" x14ac:dyDescent="0.4">
      <c r="A74" s="1" t="s">
        <v>215</v>
      </c>
      <c r="B74" s="5"/>
      <c r="C74" s="20"/>
      <c r="D74" s="35"/>
      <c r="H74" s="35"/>
      <c r="J74" s="37"/>
      <c r="L74" s="35"/>
      <c r="N74" s="37"/>
      <c r="P74" s="11" t="s">
        <v>197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2">
        <v>6.02</v>
      </c>
      <c r="AB74" s="45"/>
      <c r="AC74" s="42"/>
      <c r="AD74" s="43"/>
      <c r="AF74" s="41"/>
      <c r="AG74" s="48"/>
      <c r="AH74" s="43"/>
    </row>
    <row r="75" spans="1:34" x14ac:dyDescent="0.4">
      <c r="A75" s="1" t="s">
        <v>156</v>
      </c>
      <c r="B75" s="5">
        <v>0.23</v>
      </c>
      <c r="C75" s="20">
        <v>1.5</v>
      </c>
      <c r="D75" s="35">
        <v>6</v>
      </c>
      <c r="F75" s="12">
        <v>5.3940000000000001</v>
      </c>
      <c r="H75" s="35">
        <f t="shared" si="44"/>
        <v>2.9511489195340639</v>
      </c>
      <c r="J75" s="37">
        <f t="shared" si="52"/>
        <v>1.3380611226779187</v>
      </c>
      <c r="L75" s="35">
        <f t="shared" si="45"/>
        <v>2.3000000000000003</v>
      </c>
      <c r="N75" s="37">
        <f t="shared" si="53"/>
        <v>2.0212400000000001</v>
      </c>
      <c r="P75" s="11" t="s">
        <v>173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2">
        <v>6.2380000000000004</v>
      </c>
      <c r="AB75" s="45">
        <f t="shared" si="56"/>
        <v>3.5216348445060914</v>
      </c>
      <c r="AC75" s="42">
        <f>3*B75*(AA75-1)/C75</f>
        <v>2.4094800000000003</v>
      </c>
      <c r="AD75" s="43">
        <f t="shared" ref="AD75" si="60" xml:space="preserve"> ((SQRT(AB75))^3/(AB75-1)+(SQRT(1/AB75)^3/(1/AB75-1))-2)/6</f>
        <v>6.8246666666666636E-2</v>
      </c>
      <c r="AF75" s="41">
        <v>6.6609999999999996</v>
      </c>
      <c r="AG75" s="48">
        <f t="shared" si="58"/>
        <v>4.5619226631972625</v>
      </c>
      <c r="AH75" s="43">
        <f>3*B75*(AF75-1)/C75</f>
        <v>2.60406</v>
      </c>
    </row>
    <row r="76" spans="1:34" x14ac:dyDescent="0.4">
      <c r="A76" s="1" t="s">
        <v>157</v>
      </c>
      <c r="B76" s="5">
        <v>0.23699999999999999</v>
      </c>
      <c r="C76" s="20">
        <v>1.53</v>
      </c>
      <c r="D76" s="35">
        <v>5.96</v>
      </c>
      <c r="F76" s="12">
        <v>6.226</v>
      </c>
      <c r="H76" s="35">
        <f t="shared" si="44"/>
        <v>2.9768255037695663</v>
      </c>
      <c r="J76" s="37">
        <f t="shared" si="52"/>
        <v>3.621760579090187</v>
      </c>
      <c r="L76" s="35">
        <f t="shared" si="45"/>
        <v>2.3049411764705883</v>
      </c>
      <c r="N76" s="37">
        <f t="shared" si="53"/>
        <v>2.4285529411764704</v>
      </c>
      <c r="P76" s="11" t="s">
        <v>173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2">
        <v>6.6459999999999999</v>
      </c>
      <c r="AB76" s="45">
        <f t="shared" si="56"/>
        <v>4.6698147701971484</v>
      </c>
      <c r="AC76" s="42">
        <f>3*B76*(AA76-1)/C76</f>
        <v>2.6237294117647054</v>
      </c>
      <c r="AD76" s="43">
        <f t="shared" ref="AD76:AD79" si="61" xml:space="preserve"> ((SQRT(AB76))^3/(AB76-1)+(SQRT(1/AB76)^3/(1/AB76-1))-2)/6</f>
        <v>0.10395490196078423</v>
      </c>
      <c r="AF76" s="41">
        <v>6.96</v>
      </c>
      <c r="AG76" s="48">
        <f t="shared" si="58"/>
        <v>5.4887541223757772</v>
      </c>
      <c r="AH76" s="43">
        <f>3*B76*(AF76-1)/C76</f>
        <v>2.7696470588235291</v>
      </c>
    </row>
    <row r="77" spans="1:34" x14ac:dyDescent="0.4">
      <c r="A77" s="1" t="s">
        <v>158</v>
      </c>
      <c r="B77" s="5">
        <v>0.23599999999999999</v>
      </c>
      <c r="C77" s="20">
        <v>1.59</v>
      </c>
      <c r="D77" s="35">
        <v>6.18</v>
      </c>
      <c r="E77" s="34">
        <v>5.9</v>
      </c>
      <c r="F77" s="12">
        <v>5.4329999999999998</v>
      </c>
      <c r="H77" s="35">
        <f t="shared" si="44"/>
        <v>2.9852686604388676</v>
      </c>
      <c r="I77" s="36">
        <f>((M77+SQRT(M77^2-4))/2)^2</f>
        <v>2.3317714840903077</v>
      </c>
      <c r="J77" s="37" t="e">
        <f t="shared" si="52"/>
        <v>#NUM!</v>
      </c>
      <c r="L77" s="35">
        <f t="shared" si="45"/>
        <v>2.3065660377358488</v>
      </c>
      <c r="M77" s="36">
        <f>3*B77*(E77-1)/C77</f>
        <v>2.1818867924528305</v>
      </c>
      <c r="N77" s="37">
        <f t="shared" si="53"/>
        <v>1.9739396226415091</v>
      </c>
      <c r="P77" s="11" t="s">
        <v>173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2">
        <v>7.0629999999999997</v>
      </c>
      <c r="AB77" s="45">
        <v>2.35</v>
      </c>
      <c r="AC77" s="42" t="s">
        <v>246</v>
      </c>
      <c r="AD77" s="43">
        <f t="shared" si="61"/>
        <v>3.0883174121505281E-2</v>
      </c>
      <c r="AF77" s="41">
        <v>7.258</v>
      </c>
      <c r="AG77" s="48">
        <f t="shared" si="58"/>
        <v>5.5860159404834295</v>
      </c>
      <c r="AH77" s="43">
        <f>3*B77*(AF77-1)/C77</f>
        <v>2.7865811320754719</v>
      </c>
    </row>
    <row r="78" spans="1:34" x14ac:dyDescent="0.4">
      <c r="A78" s="1" t="s">
        <v>159</v>
      </c>
      <c r="B78" s="5">
        <v>0.33100000000000002</v>
      </c>
      <c r="C78" s="20">
        <v>1.9</v>
      </c>
      <c r="D78" s="35">
        <v>5.4</v>
      </c>
      <c r="F78" s="12">
        <v>5.7960000000000003</v>
      </c>
      <c r="H78" s="35">
        <f t="shared" si="44"/>
        <v>2.9489608319659562</v>
      </c>
      <c r="J78" s="37">
        <f t="shared" si="52"/>
        <v>4.0349111144183709</v>
      </c>
      <c r="L78" s="35">
        <f t="shared" si="45"/>
        <v>2.2995789473684218</v>
      </c>
      <c r="N78" s="37">
        <f t="shared" si="53"/>
        <v>2.5065410526315794</v>
      </c>
      <c r="P78" s="11" t="s">
        <v>174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2">
        <v>6.5419999999999998</v>
      </c>
      <c r="AB78" s="45">
        <f t="shared" si="56"/>
        <v>6.2287267521992531</v>
      </c>
      <c r="AC78" s="42">
        <f>3*B78*(AA78-1)/C78</f>
        <v>2.896424210526316</v>
      </c>
      <c r="AD78" s="43">
        <f t="shared" si="61"/>
        <v>0.14940403508771935</v>
      </c>
      <c r="AF78" s="41">
        <v>6.88</v>
      </c>
      <c r="AG78" s="48">
        <f t="shared" si="58"/>
        <v>7.3069254009029958</v>
      </c>
      <c r="AH78" s="43">
        <f>3*B78*(AF78-1)/C78</f>
        <v>3.0730736842105264</v>
      </c>
    </row>
    <row r="79" spans="1:34" x14ac:dyDescent="0.4">
      <c r="A79" s="1" t="s">
        <v>160</v>
      </c>
      <c r="B79" s="5">
        <v>0.30299999999999999</v>
      </c>
      <c r="C79" s="20">
        <v>1.93</v>
      </c>
      <c r="D79" s="35">
        <v>5.88</v>
      </c>
      <c r="F79" s="12">
        <v>5.5</v>
      </c>
      <c r="H79" s="35">
        <f t="shared" si="44"/>
        <v>2.9428556121160234</v>
      </c>
      <c r="J79" s="37">
        <f t="shared" si="52"/>
        <v>1.989292447907552</v>
      </c>
      <c r="L79" s="35">
        <f t="shared" si="45"/>
        <v>2.2984041450777206</v>
      </c>
      <c r="N79" s="37">
        <f t="shared" si="53"/>
        <v>2.1194300518134717</v>
      </c>
      <c r="P79" s="11" t="s">
        <v>173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2">
        <v>5.92</v>
      </c>
      <c r="AB79" s="45">
        <f>((AC79+SQRT(AC79^2-4))/2)^2</f>
        <v>3.0407514718788109</v>
      </c>
      <c r="AC79" s="42">
        <f>3*B79*(AA79-1)/C79</f>
        <v>2.3172435233160624</v>
      </c>
      <c r="AD79" s="43">
        <f t="shared" si="61"/>
        <v>5.2873920552677069E-2</v>
      </c>
      <c r="AF79" s="41">
        <v>6.3490000000000002</v>
      </c>
      <c r="AG79" s="48">
        <f t="shared" si="58"/>
        <v>4.1031355520345727</v>
      </c>
      <c r="AH79" s="43">
        <f>3*B79*(AF79-1)/C79</f>
        <v>2.5192958549222797</v>
      </c>
    </row>
    <row r="80" spans="1:34" x14ac:dyDescent="0.4">
      <c r="A80" s="1" t="s">
        <v>165</v>
      </c>
      <c r="B80" s="5"/>
      <c r="C80" s="20"/>
      <c r="D80" s="35"/>
      <c r="F80" s="12">
        <v>4.734</v>
      </c>
      <c r="H80" s="35"/>
      <c r="J80" s="37"/>
      <c r="L80" s="35"/>
      <c r="N80" s="37"/>
      <c r="P80" s="11" t="s">
        <v>194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2">
        <v>5.79</v>
      </c>
      <c r="AB80" s="45"/>
      <c r="AC80" s="42"/>
      <c r="AD80" s="43"/>
      <c r="AF80" s="41"/>
      <c r="AG80" s="48"/>
      <c r="AH80" s="43"/>
    </row>
    <row r="81" spans="1:34" x14ac:dyDescent="0.4">
      <c r="A81" s="1" t="s">
        <v>216</v>
      </c>
      <c r="P81" s="11" t="s">
        <v>217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2">
        <v>4.1829999999999998</v>
      </c>
    </row>
    <row r="82" spans="1:34" x14ac:dyDescent="0.4">
      <c r="A82" s="1" t="s">
        <v>161</v>
      </c>
      <c r="B82" s="5">
        <v>0.48299999999999998</v>
      </c>
      <c r="C82" s="20">
        <v>1.99</v>
      </c>
      <c r="D82" s="35">
        <v>4.16</v>
      </c>
      <c r="F82" s="12">
        <v>4.1849999999999996</v>
      </c>
      <c r="H82" s="35">
        <f>((L82+SQRT(L82^2-4))/2)^2</f>
        <v>2.9559538459069254</v>
      </c>
      <c r="J82" s="37">
        <f>((N82+SQRT(N82^2-4))/2)^2</f>
        <v>3.0505450632784701</v>
      </c>
      <c r="L82" s="35">
        <f>3*B82*(D82-1)/C82</f>
        <v>2.3009246231155775</v>
      </c>
      <c r="N82" s="37">
        <f>3*B82*(F82-1)/C82</f>
        <v>2.3191281407035169</v>
      </c>
      <c r="P82" s="11" t="s">
        <v>173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2">
        <v>4.4610000000000003</v>
      </c>
      <c r="AB82" s="45">
        <f t="shared" ref="AB82" si="62">((AC82+SQRT(AC82^2-4))/2)^2</f>
        <v>4.107416651415507</v>
      </c>
      <c r="AC82" s="42">
        <f>3*B82*(AA82-1)/C82</f>
        <v>2.5200949748743717</v>
      </c>
      <c r="AD82" s="43">
        <f t="shared" ref="AD82" si="63" xml:space="preserve"> ((SQRT(AB82))^3/(AB82-1)+(SQRT(1/AB82)^3/(1/AB82-1))-2)/6</f>
        <v>8.6682495812395288E-2</v>
      </c>
      <c r="AF82" s="41">
        <v>5.1589999999999998</v>
      </c>
      <c r="AG82" s="48">
        <f t="shared" ref="AG82" si="64">((AH82+SQRT(AH82^2-4))/2)^2</f>
        <v>7.0285492397598466</v>
      </c>
      <c r="AH82" s="43">
        <f>3*B82*(AF82-1)/C82</f>
        <v>3.0283371859296477</v>
      </c>
    </row>
    <row r="83" spans="1:34" x14ac:dyDescent="0.4">
      <c r="A83" s="1" t="s">
        <v>218</v>
      </c>
      <c r="P83" s="11" t="s">
        <v>203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2">
        <v>5.1619999999999999</v>
      </c>
    </row>
    <row r="84" spans="1:34" x14ac:dyDescent="0.4">
      <c r="A84" s="1" t="s">
        <v>219</v>
      </c>
      <c r="P84" s="11" t="s">
        <v>220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2">
        <v>6.3220000000000001</v>
      </c>
    </row>
    <row r="85" spans="1:34" x14ac:dyDescent="0.4">
      <c r="A85" s="1" t="s">
        <v>221</v>
      </c>
      <c r="P85" s="11" t="s">
        <v>222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2">
        <v>6.68</v>
      </c>
    </row>
    <row r="86" spans="1:34" x14ac:dyDescent="0.4">
      <c r="A86" s="1" t="s">
        <v>240</v>
      </c>
    </row>
    <row r="87" spans="1:34" x14ac:dyDescent="0.4">
      <c r="C87" s="1" t="s">
        <v>243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71EE6-366C-4401-BF4A-47F207C9D34C}">
  <dimension ref="A1:Q488"/>
  <sheetViews>
    <sheetView topLeftCell="A121" workbookViewId="0">
      <selection activeCell="J140" sqref="J140"/>
    </sheetView>
  </sheetViews>
  <sheetFormatPr defaultRowHeight="18.75" x14ac:dyDescent="0.4"/>
  <sheetData>
    <row r="1" spans="1:17" x14ac:dyDescent="0.4">
      <c r="A1" s="72" t="s">
        <v>279</v>
      </c>
      <c r="B1" s="66"/>
      <c r="C1" s="66"/>
      <c r="D1" s="66"/>
      <c r="E1" s="66"/>
      <c r="F1" s="66"/>
      <c r="G1" s="66"/>
      <c r="H1" s="66"/>
      <c r="I1" s="66"/>
      <c r="J1" s="66"/>
    </row>
    <row r="2" spans="1:17" x14ac:dyDescent="0.4">
      <c r="A2" s="66" t="s">
        <v>280</v>
      </c>
      <c r="B2" s="66"/>
      <c r="C2" s="66"/>
      <c r="D2" s="66"/>
      <c r="E2" s="66" t="s">
        <v>281</v>
      </c>
      <c r="F2" s="66"/>
      <c r="G2" s="66"/>
      <c r="H2" s="66" t="s">
        <v>282</v>
      </c>
      <c r="I2" s="66"/>
      <c r="J2" s="66"/>
    </row>
    <row r="3" spans="1:17" x14ac:dyDescent="0.4">
      <c r="A3" s="3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x14ac:dyDescent="0.4">
      <c r="A4" s="67" t="s">
        <v>49</v>
      </c>
      <c r="B4" s="68" t="s">
        <v>190</v>
      </c>
      <c r="C4" s="66"/>
      <c r="D4" s="67" t="s">
        <v>174</v>
      </c>
      <c r="E4" s="68" t="s">
        <v>271</v>
      </c>
      <c r="F4" s="66"/>
      <c r="G4" s="67" t="s">
        <v>172</v>
      </c>
      <c r="H4" s="68" t="s">
        <v>271</v>
      </c>
      <c r="I4" s="66"/>
      <c r="J4" s="66"/>
      <c r="O4" t="s">
        <v>283</v>
      </c>
    </row>
    <row r="5" spans="1:17" x14ac:dyDescent="0.4">
      <c r="A5" s="67" t="s">
        <v>11</v>
      </c>
      <c r="B5" s="69">
        <v>-1.1160000000000001</v>
      </c>
      <c r="C5" s="66"/>
      <c r="D5" s="67" t="s">
        <v>11</v>
      </c>
      <c r="E5" s="70">
        <v>-1.1214999999999999</v>
      </c>
      <c r="F5" s="66"/>
      <c r="G5" s="67" t="s">
        <v>11</v>
      </c>
      <c r="H5" s="70">
        <v>-1.1173999999999999</v>
      </c>
      <c r="I5" s="67" t="s">
        <v>2</v>
      </c>
      <c r="J5" s="70">
        <v>3.9</v>
      </c>
    </row>
    <row r="6" spans="1:17" x14ac:dyDescent="0.4">
      <c r="A6" s="67" t="s">
        <v>19</v>
      </c>
      <c r="B6" s="69">
        <v>39.994</v>
      </c>
      <c r="C6" s="66"/>
      <c r="D6" s="67" t="s">
        <v>19</v>
      </c>
      <c r="E6" s="70">
        <v>70.709999999999994</v>
      </c>
      <c r="F6" s="66"/>
      <c r="G6" s="67" t="s">
        <v>19</v>
      </c>
      <c r="H6" s="66">
        <v>41.868000000000002</v>
      </c>
      <c r="I6" s="67" t="s">
        <v>255</v>
      </c>
      <c r="J6" s="70">
        <v>6.3559999999999999</v>
      </c>
    </row>
    <row r="7" spans="1:17" x14ac:dyDescent="0.4">
      <c r="A7" s="67" t="s">
        <v>0</v>
      </c>
      <c r="B7" s="70">
        <v>1E-3</v>
      </c>
      <c r="C7" s="66"/>
      <c r="D7" s="67" t="s">
        <v>0</v>
      </c>
      <c r="E7" s="70">
        <v>1E-3</v>
      </c>
      <c r="F7" s="66"/>
      <c r="G7" s="67" t="s">
        <v>0</v>
      </c>
      <c r="H7" s="70">
        <v>1E-3</v>
      </c>
      <c r="I7" s="66"/>
      <c r="J7" s="66"/>
    </row>
    <row r="8" spans="1:17" x14ac:dyDescent="0.4">
      <c r="A8" s="71" t="s">
        <v>1</v>
      </c>
      <c r="B8" s="70">
        <v>4.6440000000000001</v>
      </c>
      <c r="C8" s="66"/>
      <c r="D8" s="71" t="s">
        <v>1</v>
      </c>
      <c r="E8" s="70">
        <v>4.6440000000000001</v>
      </c>
      <c r="F8" s="66"/>
      <c r="G8" s="71" t="s">
        <v>1</v>
      </c>
      <c r="H8" s="70">
        <v>4.6440000000000001</v>
      </c>
      <c r="J8" s="66"/>
    </row>
    <row r="10" spans="1:17" x14ac:dyDescent="0.4">
      <c r="A10" s="67" t="s">
        <v>49</v>
      </c>
      <c r="B10" s="68" t="s">
        <v>89</v>
      </c>
      <c r="C10" s="66"/>
      <c r="D10" s="67" t="s">
        <v>174</v>
      </c>
      <c r="E10" s="68" t="s">
        <v>89</v>
      </c>
      <c r="F10" s="66"/>
      <c r="G10" s="67" t="s">
        <v>172</v>
      </c>
      <c r="H10" s="68" t="s">
        <v>89</v>
      </c>
      <c r="I10" s="66"/>
      <c r="J10" s="66"/>
    </row>
    <row r="11" spans="1:17" x14ac:dyDescent="0.4">
      <c r="A11" s="67" t="s">
        <v>11</v>
      </c>
      <c r="B11" s="69">
        <v>-1.9059999999999999</v>
      </c>
      <c r="C11" s="66"/>
      <c r="D11" s="67" t="s">
        <v>11</v>
      </c>
      <c r="E11" s="70">
        <v>-1.9037999999999999</v>
      </c>
      <c r="F11" s="66"/>
      <c r="G11" s="67" t="s">
        <v>11</v>
      </c>
      <c r="H11" s="70">
        <v>-1.9064000000000001</v>
      </c>
      <c r="I11" s="67" t="s">
        <v>2</v>
      </c>
      <c r="J11" s="70">
        <v>3.0779999999999998</v>
      </c>
    </row>
    <row r="12" spans="1:17" x14ac:dyDescent="0.4">
      <c r="A12" s="67" t="s">
        <v>19</v>
      </c>
      <c r="B12" s="69">
        <v>20.154</v>
      </c>
      <c r="C12" s="66"/>
      <c r="D12" s="67" t="s">
        <v>19</v>
      </c>
      <c r="E12" s="70">
        <v>20.120999999999999</v>
      </c>
      <c r="F12" s="66"/>
      <c r="G12" s="67" t="s">
        <v>19</v>
      </c>
      <c r="H12">
        <v>20.190000000000001</v>
      </c>
      <c r="I12" s="67" t="s">
        <v>255</v>
      </c>
      <c r="J12" s="70">
        <v>4.923</v>
      </c>
    </row>
    <row r="13" spans="1:17" x14ac:dyDescent="0.4">
      <c r="A13" s="67" t="s">
        <v>0</v>
      </c>
      <c r="B13" s="70">
        <v>8.5000000000000006E-2</v>
      </c>
      <c r="C13" s="66"/>
      <c r="D13" s="67" t="s">
        <v>0</v>
      </c>
      <c r="E13" s="70">
        <v>8.5000000000000006E-2</v>
      </c>
      <c r="F13" s="66"/>
      <c r="G13" s="67" t="s">
        <v>0</v>
      </c>
      <c r="H13" s="70">
        <v>8.5000000000000006E-2</v>
      </c>
      <c r="I13" s="66"/>
      <c r="J13" s="66"/>
      <c r="O13" t="s">
        <v>284</v>
      </c>
    </row>
    <row r="14" spans="1:17" x14ac:dyDescent="0.4">
      <c r="A14" s="71" t="s">
        <v>1</v>
      </c>
      <c r="B14" s="70">
        <v>2.2709999999999999</v>
      </c>
      <c r="C14" s="66"/>
      <c r="D14" s="71" t="s">
        <v>1</v>
      </c>
      <c r="E14" s="70">
        <v>2.2709999999999999</v>
      </c>
      <c r="F14" s="66"/>
      <c r="G14" s="71" t="s">
        <v>1</v>
      </c>
      <c r="H14" s="70">
        <v>2.2709999999999999</v>
      </c>
      <c r="I14" s="66"/>
      <c r="J14" s="66"/>
    </row>
    <row r="16" spans="1:17" x14ac:dyDescent="0.4">
      <c r="A16" s="67" t="s">
        <v>49</v>
      </c>
      <c r="B16" s="68" t="s">
        <v>285</v>
      </c>
      <c r="C16" s="66"/>
      <c r="D16" s="67" t="s">
        <v>174</v>
      </c>
      <c r="E16" s="68" t="s">
        <v>120</v>
      </c>
      <c r="F16" s="66"/>
      <c r="G16" s="67" t="s">
        <v>172</v>
      </c>
      <c r="H16" s="68" t="s">
        <v>120</v>
      </c>
      <c r="I16" s="66"/>
      <c r="J16" s="66"/>
    </row>
    <row r="17" spans="1:15" x14ac:dyDescent="0.4">
      <c r="A17" s="67" t="s">
        <v>11</v>
      </c>
      <c r="B17" s="69">
        <v>-3.6273</v>
      </c>
      <c r="C17" s="66"/>
      <c r="D17" s="67" t="s">
        <v>11</v>
      </c>
      <c r="E17" s="70">
        <v>-3.6436999999999999</v>
      </c>
      <c r="F17" s="66"/>
      <c r="G17" s="67" t="s">
        <v>11</v>
      </c>
      <c r="H17" s="70">
        <v>-3.7393999999999998</v>
      </c>
      <c r="I17" s="67" t="s">
        <v>2</v>
      </c>
      <c r="J17" s="70">
        <v>2.2599999999999998</v>
      </c>
    </row>
    <row r="18" spans="1:15" x14ac:dyDescent="0.4">
      <c r="A18" s="67" t="s">
        <v>19</v>
      </c>
      <c r="B18" s="69">
        <v>7.813968749999999</v>
      </c>
      <c r="C18" s="66"/>
      <c r="D18" s="67" t="s">
        <v>19</v>
      </c>
      <c r="E18" s="70">
        <v>7.8150000000000004</v>
      </c>
      <c r="F18" s="66"/>
      <c r="G18" s="67" t="s">
        <v>19</v>
      </c>
      <c r="H18">
        <v>7.8940000000000001</v>
      </c>
      <c r="I18" s="67" t="s">
        <v>255</v>
      </c>
      <c r="J18" s="70">
        <v>3.57</v>
      </c>
    </row>
    <row r="19" spans="1:15" x14ac:dyDescent="0.4">
      <c r="A19" s="67" t="s">
        <v>0</v>
      </c>
      <c r="B19" s="70">
        <v>0.751</v>
      </c>
      <c r="C19" s="66"/>
      <c r="D19" s="67" t="s">
        <v>0</v>
      </c>
      <c r="E19" s="70">
        <v>0.751</v>
      </c>
      <c r="F19" s="66"/>
      <c r="G19" s="67" t="s">
        <v>0</v>
      </c>
      <c r="H19" s="70">
        <v>0.751</v>
      </c>
      <c r="I19" s="66"/>
      <c r="J19" s="66"/>
      <c r="O19" t="s">
        <v>286</v>
      </c>
    </row>
    <row r="20" spans="1:15" x14ac:dyDescent="0.4">
      <c r="A20" s="71" t="s">
        <v>1</v>
      </c>
      <c r="B20" s="70">
        <v>2.2349999999999999</v>
      </c>
      <c r="C20" s="66"/>
      <c r="D20" s="71" t="s">
        <v>1</v>
      </c>
      <c r="E20" s="70">
        <v>2.2349999999999999</v>
      </c>
      <c r="F20" s="66"/>
      <c r="G20" s="71" t="s">
        <v>1</v>
      </c>
      <c r="H20" s="70">
        <v>2.2349999999999999</v>
      </c>
      <c r="I20" s="66"/>
      <c r="J20" s="66"/>
    </row>
    <row r="21" spans="1:15" x14ac:dyDescent="0.4">
      <c r="A21" s="66"/>
      <c r="B21" s="73"/>
      <c r="C21" s="66"/>
      <c r="D21" s="66"/>
      <c r="E21" s="73"/>
      <c r="F21" s="66"/>
      <c r="G21" s="66"/>
      <c r="H21" s="73"/>
      <c r="I21" s="66"/>
      <c r="J21" s="66"/>
    </row>
    <row r="22" spans="1:15" x14ac:dyDescent="0.4">
      <c r="A22" s="67" t="s">
        <v>49</v>
      </c>
      <c r="B22" s="68" t="s">
        <v>287</v>
      </c>
      <c r="C22" s="66"/>
      <c r="D22" s="67" t="s">
        <v>174</v>
      </c>
      <c r="E22" s="68" t="s">
        <v>287</v>
      </c>
      <c r="F22" s="66"/>
      <c r="G22" s="67" t="s">
        <v>172</v>
      </c>
      <c r="H22" s="68" t="s">
        <v>287</v>
      </c>
      <c r="I22" s="66"/>
      <c r="J22" s="66"/>
      <c r="L22" s="67" t="s">
        <v>273</v>
      </c>
      <c r="M22" s="68" t="s">
        <v>0</v>
      </c>
      <c r="O22" t="s">
        <v>288</v>
      </c>
    </row>
    <row r="23" spans="1:15" x14ac:dyDescent="0.4">
      <c r="A23" s="67" t="s">
        <v>11</v>
      </c>
      <c r="B23" s="68">
        <v>-5.2817999999999996</v>
      </c>
      <c r="C23" s="66"/>
      <c r="D23" s="67" t="s">
        <v>11</v>
      </c>
      <c r="E23" s="70">
        <v>-4.9212999999999996</v>
      </c>
      <c r="F23" s="66"/>
      <c r="G23" s="67" t="s">
        <v>11</v>
      </c>
      <c r="H23" s="70">
        <v>-6.0978000000000003</v>
      </c>
      <c r="I23" s="67" t="s">
        <v>2</v>
      </c>
      <c r="J23" s="1">
        <v>2.8759999999999999</v>
      </c>
      <c r="L23" s="67" t="s">
        <v>11</v>
      </c>
      <c r="M23" s="68">
        <v>-0.15655901999999999</v>
      </c>
      <c r="O23" t="s">
        <v>274</v>
      </c>
    </row>
    <row r="24" spans="1:15" x14ac:dyDescent="0.4">
      <c r="A24" s="67" t="s">
        <v>19</v>
      </c>
      <c r="B24" s="69">
        <v>5.9285281542500012</v>
      </c>
      <c r="C24" s="66"/>
      <c r="D24" s="67" t="s">
        <v>19</v>
      </c>
      <c r="E24" s="70">
        <v>6.1872391485000016</v>
      </c>
      <c r="F24" s="66"/>
      <c r="G24" s="67" t="s">
        <v>19</v>
      </c>
      <c r="H24">
        <v>6.382321689594896</v>
      </c>
      <c r="I24" s="67" t="s">
        <v>255</v>
      </c>
      <c r="J24" s="70">
        <v>1.7819696</v>
      </c>
      <c r="L24" s="67" t="s">
        <v>19</v>
      </c>
      <c r="M24" s="69">
        <v>6.6229776379710001</v>
      </c>
    </row>
    <row r="25" spans="1:15" x14ac:dyDescent="0.4">
      <c r="A25" s="67" t="s">
        <v>0</v>
      </c>
      <c r="B25" s="70">
        <v>1.4430000000000001</v>
      </c>
      <c r="C25" s="66"/>
      <c r="D25" s="67" t="s">
        <v>0</v>
      </c>
      <c r="E25" s="70">
        <v>1.4430000000000001</v>
      </c>
      <c r="F25" s="66"/>
      <c r="G25" s="67" t="s">
        <v>0</v>
      </c>
      <c r="H25" s="70">
        <v>1.4430000000000001</v>
      </c>
      <c r="I25" s="68" t="s">
        <v>251</v>
      </c>
      <c r="J25" s="1">
        <v>0.61960000000000004</v>
      </c>
      <c r="L25" s="67" t="s">
        <v>0</v>
      </c>
      <c r="M25" s="70">
        <v>1.4430000000000001</v>
      </c>
      <c r="O25" t="s">
        <v>286</v>
      </c>
    </row>
    <row r="26" spans="1:15" x14ac:dyDescent="0.4">
      <c r="A26" s="71" t="s">
        <v>1</v>
      </c>
      <c r="B26" s="70">
        <v>2.4529999999999998</v>
      </c>
      <c r="C26" s="66"/>
      <c r="D26" s="71" t="s">
        <v>1</v>
      </c>
      <c r="E26" s="70">
        <v>2.4529999999999998</v>
      </c>
      <c r="F26" s="66"/>
      <c r="G26" s="71" t="s">
        <v>1</v>
      </c>
      <c r="H26" s="70">
        <v>2.4529999999999998</v>
      </c>
      <c r="I26" s="66"/>
      <c r="J26" s="66"/>
      <c r="L26" s="71" t="s">
        <v>1</v>
      </c>
      <c r="M26" s="70">
        <v>2.4529999999999998</v>
      </c>
    </row>
    <row r="27" spans="1:15" x14ac:dyDescent="0.4">
      <c r="A27" s="66"/>
      <c r="B27" s="73"/>
      <c r="C27" s="66"/>
      <c r="D27" s="66"/>
      <c r="E27" s="73"/>
      <c r="F27" s="66"/>
      <c r="G27" s="74"/>
      <c r="H27" s="73"/>
      <c r="J27" s="66"/>
      <c r="L27" s="74"/>
      <c r="M27" s="73"/>
    </row>
    <row r="28" spans="1:15" x14ac:dyDescent="0.4">
      <c r="A28" s="67" t="s">
        <v>49</v>
      </c>
      <c r="B28" s="68" t="s">
        <v>289</v>
      </c>
      <c r="C28" s="66"/>
      <c r="D28" s="67" t="s">
        <v>174</v>
      </c>
      <c r="E28" s="68" t="s">
        <v>289</v>
      </c>
      <c r="F28" s="66"/>
      <c r="G28" s="67" t="s">
        <v>172</v>
      </c>
      <c r="H28" s="68" t="s">
        <v>289</v>
      </c>
      <c r="I28" s="66"/>
      <c r="J28" s="66"/>
      <c r="L28" s="67" t="s">
        <v>273</v>
      </c>
      <c r="M28" s="68" t="s">
        <v>1</v>
      </c>
      <c r="O28" t="s">
        <v>290</v>
      </c>
    </row>
    <row r="29" spans="1:15" x14ac:dyDescent="0.4">
      <c r="A29" s="67" t="s">
        <v>11</v>
      </c>
      <c r="B29" s="68">
        <v>-4.3780000000000001</v>
      </c>
      <c r="C29" s="66"/>
      <c r="D29" s="67" t="s">
        <v>11</v>
      </c>
      <c r="E29" s="70">
        <v>-4.6779999999999999</v>
      </c>
      <c r="F29" s="66"/>
      <c r="G29" s="67" t="s">
        <v>11</v>
      </c>
      <c r="H29" s="70">
        <v>-4.6947000000000001</v>
      </c>
      <c r="I29" s="67" t="s">
        <v>2</v>
      </c>
      <c r="J29" s="1">
        <v>2.1539999999999999</v>
      </c>
      <c r="L29" s="67" t="s">
        <v>11</v>
      </c>
      <c r="M29" s="68">
        <v>-7.5220000000000002</v>
      </c>
    </row>
    <row r="30" spans="1:15" x14ac:dyDescent="0.4">
      <c r="A30" s="67" t="s">
        <v>19</v>
      </c>
      <c r="B30" s="69">
        <v>6.89</v>
      </c>
      <c r="C30" s="66"/>
      <c r="D30" s="67" t="s">
        <v>19</v>
      </c>
      <c r="E30" s="70">
        <v>6.29</v>
      </c>
      <c r="F30" s="66"/>
      <c r="G30" s="67" t="s">
        <v>19</v>
      </c>
      <c r="H30">
        <v>7.0798007000382759</v>
      </c>
      <c r="I30" s="67" t="s">
        <v>255</v>
      </c>
      <c r="J30" s="70">
        <v>3.5239439999999997</v>
      </c>
      <c r="L30" s="67" t="s">
        <v>19</v>
      </c>
      <c r="M30" s="69">
        <v>5.3040000000000003</v>
      </c>
    </row>
    <row r="31" spans="1:15" x14ac:dyDescent="0.4">
      <c r="A31" s="67" t="s">
        <v>0</v>
      </c>
      <c r="B31" s="70">
        <v>1.0610565651751498</v>
      </c>
      <c r="C31" s="66"/>
      <c r="D31" s="67" t="s">
        <v>0</v>
      </c>
      <c r="E31" s="70">
        <v>1.360649007106957</v>
      </c>
      <c r="F31" s="66"/>
      <c r="G31" s="67" t="s">
        <v>0</v>
      </c>
      <c r="H31" s="70">
        <v>1.0609999999999999</v>
      </c>
      <c r="I31" s="68" t="s">
        <v>251</v>
      </c>
      <c r="J31" s="1">
        <v>1.6359999999999999</v>
      </c>
      <c r="L31" s="67" t="s">
        <v>0</v>
      </c>
      <c r="M31" s="70">
        <v>2.4903621735581463</v>
      </c>
      <c r="O31" t="s">
        <v>291</v>
      </c>
    </row>
    <row r="32" spans="1:15" x14ac:dyDescent="0.4">
      <c r="A32" s="71" t="s">
        <v>1</v>
      </c>
      <c r="B32" s="70">
        <v>1.747622577935541</v>
      </c>
      <c r="C32" s="66"/>
      <c r="D32" s="71" t="s">
        <v>1</v>
      </c>
      <c r="E32" s="1">
        <f xml:space="preserve"> 100/160.21766* 3.96</f>
        <v>2.4716376459374079</v>
      </c>
      <c r="F32" s="66"/>
      <c r="G32" s="71" t="s">
        <v>1</v>
      </c>
      <c r="H32" s="70">
        <v>1.748</v>
      </c>
      <c r="I32" s="66"/>
      <c r="J32" s="66"/>
      <c r="L32" s="71" t="s">
        <v>1</v>
      </c>
      <c r="M32" s="70">
        <v>2.3904980262475437</v>
      </c>
    </row>
    <row r="34" spans="1:15" x14ac:dyDescent="0.4">
      <c r="A34" s="67" t="s">
        <v>49</v>
      </c>
      <c r="B34" s="68" t="s">
        <v>196</v>
      </c>
      <c r="C34" s="66"/>
      <c r="D34" s="67" t="s">
        <v>174</v>
      </c>
      <c r="E34" s="68" t="s">
        <v>196</v>
      </c>
      <c r="F34" s="66"/>
      <c r="G34" s="67" t="s">
        <v>172</v>
      </c>
      <c r="H34" s="68" t="s">
        <v>196</v>
      </c>
      <c r="I34" s="66"/>
      <c r="J34" s="66"/>
    </row>
    <row r="35" spans="1:15" x14ac:dyDescent="0.4">
      <c r="A35" s="67" t="s">
        <v>11</v>
      </c>
      <c r="B35" s="69">
        <v>-3.8298999999999999</v>
      </c>
      <c r="C35" s="66"/>
      <c r="D35" s="67" t="s">
        <v>11</v>
      </c>
      <c r="E35" s="70"/>
      <c r="F35" s="66"/>
      <c r="G35" s="67" t="s">
        <v>11</v>
      </c>
      <c r="H35" s="70">
        <v>-4.7061999999999999</v>
      </c>
      <c r="I35" s="67" t="s">
        <v>2</v>
      </c>
      <c r="J35" s="70">
        <v>2.5190000000000001</v>
      </c>
    </row>
    <row r="36" spans="1:15" x14ac:dyDescent="0.4">
      <c r="A36" s="67" t="s">
        <v>19</v>
      </c>
      <c r="B36" s="69">
        <v>7.2709999999999999</v>
      </c>
      <c r="C36" s="66"/>
      <c r="D36" s="67" t="s">
        <v>19</v>
      </c>
      <c r="E36" s="70"/>
      <c r="F36" s="66"/>
      <c r="G36" s="67" t="s">
        <v>19</v>
      </c>
      <c r="H36" s="66">
        <v>6.7229999999999999</v>
      </c>
      <c r="I36" s="67" t="s">
        <v>255</v>
      </c>
      <c r="J36" s="70">
        <v>2.4460000000000002</v>
      </c>
    </row>
    <row r="37" spans="1:15" x14ac:dyDescent="0.4">
      <c r="A37" s="67" t="s">
        <v>0</v>
      </c>
      <c r="B37" s="70">
        <v>0.39400000000000002</v>
      </c>
      <c r="C37" s="66"/>
      <c r="D37" s="67" t="s">
        <v>0</v>
      </c>
      <c r="E37" s="70">
        <v>0.39400000000000002</v>
      </c>
      <c r="F37" s="66"/>
      <c r="G37" s="67" t="s">
        <v>0</v>
      </c>
      <c r="H37" s="70">
        <v>0.39400000000000002</v>
      </c>
      <c r="I37" s="66"/>
      <c r="J37" s="66"/>
    </row>
    <row r="38" spans="1:15" x14ac:dyDescent="0.4">
      <c r="A38" s="71" t="s">
        <v>1</v>
      </c>
      <c r="B38" s="70">
        <v>2.7389999999999999</v>
      </c>
      <c r="C38" s="66"/>
      <c r="D38" s="71" t="s">
        <v>1</v>
      </c>
      <c r="E38" s="70">
        <v>2.7389999999999999</v>
      </c>
      <c r="F38" s="66"/>
      <c r="G38" s="71" t="s">
        <v>1</v>
      </c>
      <c r="H38" s="70">
        <v>2.7389999999999999</v>
      </c>
      <c r="J38" s="66"/>
    </row>
    <row r="40" spans="1:15" x14ac:dyDescent="0.4">
      <c r="A40" s="67" t="s">
        <v>49</v>
      </c>
      <c r="B40" s="68" t="s">
        <v>121</v>
      </c>
      <c r="C40" s="66"/>
      <c r="D40" s="67" t="s">
        <v>174</v>
      </c>
      <c r="E40" s="68" t="s">
        <v>121</v>
      </c>
      <c r="F40" s="66"/>
      <c r="G40" s="67" t="s">
        <v>172</v>
      </c>
      <c r="H40" s="68" t="s">
        <v>121</v>
      </c>
      <c r="I40" s="66"/>
      <c r="J40" s="66"/>
    </row>
    <row r="41" spans="1:15" x14ac:dyDescent="0.4">
      <c r="A41" s="67" t="s">
        <v>11</v>
      </c>
      <c r="B41" s="69">
        <v>-1.3116000000000001</v>
      </c>
      <c r="C41" s="66"/>
      <c r="D41" s="67" t="s">
        <v>11</v>
      </c>
      <c r="E41" s="70">
        <v>-1.3097000000000001</v>
      </c>
      <c r="F41" s="66"/>
      <c r="G41" s="67" t="s">
        <v>11</v>
      </c>
      <c r="H41" s="70">
        <v>-1.3122</v>
      </c>
      <c r="I41" s="67" t="s">
        <v>2</v>
      </c>
      <c r="J41" s="70">
        <v>3.7589999999999999</v>
      </c>
    </row>
    <row r="42" spans="1:15" x14ac:dyDescent="0.4">
      <c r="A42" s="67" t="s">
        <v>19</v>
      </c>
      <c r="B42" s="69">
        <v>36.247</v>
      </c>
      <c r="C42" s="66"/>
      <c r="D42" s="67" t="s">
        <v>19</v>
      </c>
      <c r="E42" s="70">
        <v>36.323999999999998</v>
      </c>
      <c r="F42" s="66"/>
      <c r="G42" s="67" t="s">
        <v>19</v>
      </c>
      <c r="H42">
        <f>74.234/2</f>
        <v>37.116999999999997</v>
      </c>
      <c r="I42" s="67" t="s">
        <v>255</v>
      </c>
      <c r="J42" s="70">
        <v>6.0650000000000004</v>
      </c>
    </row>
    <row r="43" spans="1:15" x14ac:dyDescent="0.4">
      <c r="A43" s="67" t="s">
        <v>0</v>
      </c>
      <c r="B43" s="70">
        <v>4.7E-2</v>
      </c>
      <c r="C43" s="66"/>
      <c r="D43" s="67" t="s">
        <v>0</v>
      </c>
      <c r="E43" s="70">
        <v>4.7E-2</v>
      </c>
      <c r="F43" s="66"/>
      <c r="G43" s="67" t="s">
        <v>0</v>
      </c>
      <c r="H43" s="70">
        <v>4.7E-2</v>
      </c>
      <c r="I43" s="66"/>
      <c r="J43" s="66"/>
      <c r="O43" t="s">
        <v>292</v>
      </c>
    </row>
    <row r="44" spans="1:15" x14ac:dyDescent="0.4">
      <c r="A44" s="71" t="s">
        <v>1</v>
      </c>
      <c r="B44" s="70">
        <v>2.6</v>
      </c>
      <c r="C44" s="66"/>
      <c r="D44" s="71" t="s">
        <v>1</v>
      </c>
      <c r="E44" s="70">
        <v>2.6</v>
      </c>
      <c r="F44" s="66"/>
      <c r="G44" s="71" t="s">
        <v>1</v>
      </c>
      <c r="H44" s="70">
        <v>2.6</v>
      </c>
      <c r="J44" s="66"/>
    </row>
    <row r="46" spans="1:15" x14ac:dyDescent="0.4">
      <c r="A46" s="67" t="s">
        <v>49</v>
      </c>
      <c r="B46" s="68" t="s">
        <v>122</v>
      </c>
      <c r="C46" s="66"/>
      <c r="D46" s="67" t="s">
        <v>174</v>
      </c>
      <c r="E46" s="68" t="s">
        <v>122</v>
      </c>
      <c r="F46" s="66"/>
      <c r="G46" s="67" t="s">
        <v>172</v>
      </c>
      <c r="H46" s="68" t="s">
        <v>122</v>
      </c>
      <c r="I46" s="66"/>
      <c r="J46" s="66"/>
    </row>
    <row r="47" spans="1:15" x14ac:dyDescent="0.4">
      <c r="A47" s="67" t="s">
        <v>11</v>
      </c>
      <c r="B47" s="69">
        <v>-1.5829</v>
      </c>
      <c r="C47" s="66"/>
      <c r="D47" s="67" t="s">
        <v>11</v>
      </c>
      <c r="E47" s="70">
        <v>-1.5745</v>
      </c>
      <c r="F47" s="66"/>
      <c r="G47" s="67" t="s">
        <v>11</v>
      </c>
      <c r="H47" s="70">
        <v>-1.5908</v>
      </c>
      <c r="I47" s="67" t="s">
        <v>2</v>
      </c>
      <c r="J47" s="70">
        <v>3.2029999999999998</v>
      </c>
    </row>
    <row r="48" spans="1:15" x14ac:dyDescent="0.4">
      <c r="A48" s="67" t="s">
        <v>19</v>
      </c>
      <c r="B48" s="69">
        <v>22.866</v>
      </c>
      <c r="C48" s="66"/>
      <c r="D48" s="67" t="s">
        <v>19</v>
      </c>
      <c r="E48" s="70">
        <v>22.928000000000001</v>
      </c>
      <c r="F48" s="66"/>
      <c r="G48" s="67" t="s">
        <v>19</v>
      </c>
      <c r="H48">
        <v>22.774999999999999</v>
      </c>
      <c r="I48" s="67" t="s">
        <v>255</v>
      </c>
      <c r="J48" s="70">
        <v>5.1269999999999998</v>
      </c>
    </row>
    <row r="49" spans="1:15" x14ac:dyDescent="0.4">
      <c r="A49" s="67" t="s">
        <v>0</v>
      </c>
      <c r="B49" s="70">
        <v>0.217</v>
      </c>
      <c r="C49" s="66"/>
      <c r="D49" s="67" t="s">
        <v>0</v>
      </c>
      <c r="E49" s="70">
        <v>0.217</v>
      </c>
      <c r="F49" s="66"/>
      <c r="G49" s="67" t="s">
        <v>0</v>
      </c>
      <c r="H49" s="70">
        <v>0.217</v>
      </c>
      <c r="I49" s="66"/>
      <c r="J49" s="66"/>
      <c r="O49" t="s">
        <v>293</v>
      </c>
    </row>
    <row r="50" spans="1:15" x14ac:dyDescent="0.4">
      <c r="A50" s="71" t="s">
        <v>1</v>
      </c>
      <c r="B50" s="70">
        <v>2.895</v>
      </c>
      <c r="C50" s="66"/>
      <c r="D50" s="71" t="s">
        <v>1</v>
      </c>
      <c r="E50" s="70">
        <v>2.895</v>
      </c>
      <c r="F50" s="66"/>
      <c r="G50" s="71" t="s">
        <v>1</v>
      </c>
      <c r="H50" s="70">
        <v>2.895</v>
      </c>
      <c r="J50" s="66"/>
    </row>
    <row r="52" spans="1:15" x14ac:dyDescent="0.4">
      <c r="A52" s="67" t="s">
        <v>49</v>
      </c>
      <c r="B52" s="68" t="s">
        <v>123</v>
      </c>
      <c r="C52" s="66"/>
      <c r="D52" s="67" t="s">
        <v>174</v>
      </c>
      <c r="E52" s="68" t="s">
        <v>123</v>
      </c>
      <c r="F52" s="66"/>
      <c r="G52" s="67" t="s">
        <v>172</v>
      </c>
      <c r="H52" s="68" t="s">
        <v>294</v>
      </c>
      <c r="I52" s="66"/>
      <c r="J52" s="66"/>
    </row>
    <row r="53" spans="1:15" x14ac:dyDescent="0.4">
      <c r="A53" s="67" t="s">
        <v>11</v>
      </c>
      <c r="B53" s="69">
        <v>-3.7456</v>
      </c>
      <c r="C53" s="66"/>
      <c r="D53" s="67" t="s">
        <v>11</v>
      </c>
      <c r="E53" s="50">
        <v>-3.6530999999999998</v>
      </c>
      <c r="F53" s="66"/>
      <c r="G53" s="67" t="s">
        <v>11</v>
      </c>
      <c r="H53" s="70">
        <v>-3.6671999999999998</v>
      </c>
      <c r="I53" s="67" t="s">
        <v>2</v>
      </c>
      <c r="J53" s="1">
        <v>2.87</v>
      </c>
    </row>
    <row r="54" spans="1:15" x14ac:dyDescent="0.4">
      <c r="A54" s="67" t="s">
        <v>19</v>
      </c>
      <c r="B54" s="69">
        <v>16.472000000000001</v>
      </c>
      <c r="C54" s="66"/>
      <c r="D54" s="67" t="s">
        <v>19</v>
      </c>
      <c r="E54" s="70">
        <v>16.701000000000001</v>
      </c>
      <c r="F54" s="66"/>
      <c r="G54" s="67" t="s">
        <v>19</v>
      </c>
      <c r="H54">
        <v>16.78766036361997</v>
      </c>
      <c r="I54" s="67" t="s">
        <v>255</v>
      </c>
      <c r="J54" s="70">
        <v>4.7068000000000003</v>
      </c>
    </row>
    <row r="55" spans="1:15" x14ac:dyDescent="0.4">
      <c r="A55" s="67" t="s">
        <v>0</v>
      </c>
      <c r="B55" s="70">
        <v>0.46100000000000002</v>
      </c>
      <c r="C55" s="66"/>
      <c r="D55" s="67" t="s">
        <v>0</v>
      </c>
      <c r="E55" s="70">
        <v>0.46100000000000002</v>
      </c>
      <c r="F55" s="66"/>
      <c r="G55" s="67" t="s">
        <v>0</v>
      </c>
      <c r="H55" s="70">
        <v>0.46100000000000002</v>
      </c>
      <c r="I55" s="68" t="s">
        <v>251</v>
      </c>
      <c r="J55" s="1">
        <v>1.64</v>
      </c>
      <c r="O55" t="s">
        <v>295</v>
      </c>
    </row>
    <row r="56" spans="1:15" x14ac:dyDescent="0.4">
      <c r="A56" s="71" t="s">
        <v>1</v>
      </c>
      <c r="B56" s="70">
        <v>3.4079999999999999</v>
      </c>
      <c r="C56" s="66"/>
      <c r="D56" s="71" t="s">
        <v>1</v>
      </c>
      <c r="E56" s="70">
        <v>3.4079999999999999</v>
      </c>
      <c r="F56" s="66"/>
      <c r="G56" s="71" t="s">
        <v>1</v>
      </c>
      <c r="H56" s="70">
        <v>3.4079999999999999</v>
      </c>
      <c r="J56" s="66"/>
    </row>
    <row r="58" spans="1:15" x14ac:dyDescent="0.4">
      <c r="A58" s="67" t="s">
        <v>49</v>
      </c>
      <c r="B58" s="68" t="s">
        <v>124</v>
      </c>
      <c r="C58" s="66"/>
      <c r="D58" s="67" t="s">
        <v>174</v>
      </c>
      <c r="E58" s="68" t="s">
        <v>124</v>
      </c>
      <c r="F58" s="66"/>
      <c r="G58" s="67" t="s">
        <v>172</v>
      </c>
      <c r="H58" s="68" t="s">
        <v>124</v>
      </c>
      <c r="I58" s="66"/>
      <c r="J58" s="66"/>
    </row>
    <row r="59" spans="1:15" x14ac:dyDescent="0.4">
      <c r="A59" s="67" t="s">
        <v>11</v>
      </c>
      <c r="B59" s="69">
        <v>-4.8937999999999997</v>
      </c>
      <c r="C59" s="66"/>
      <c r="D59" s="67" t="s">
        <v>11</v>
      </c>
      <c r="E59" s="50">
        <v>-4.8997999999999999</v>
      </c>
      <c r="F59" s="66"/>
      <c r="G59" s="67" t="s">
        <v>11</v>
      </c>
      <c r="H59" s="50">
        <v>-4.9123999999999999</v>
      </c>
      <c r="I59" s="67" t="s">
        <v>2</v>
      </c>
      <c r="J59" s="70">
        <v>2.6389999999999998</v>
      </c>
    </row>
    <row r="60" spans="1:15" x14ac:dyDescent="0.4">
      <c r="A60" s="67" t="s">
        <v>19</v>
      </c>
      <c r="B60" s="69">
        <v>14.484</v>
      </c>
      <c r="C60" s="66"/>
      <c r="D60" s="67" t="s">
        <v>19</v>
      </c>
      <c r="E60" s="70">
        <v>14.776</v>
      </c>
      <c r="F60" s="66"/>
      <c r="G60" s="67" t="s">
        <v>19</v>
      </c>
      <c r="H60" s="1">
        <v>14.371499999999999</v>
      </c>
      <c r="I60" s="67" t="s">
        <v>255</v>
      </c>
      <c r="J60" s="70">
        <v>4.7640000000000002</v>
      </c>
    </row>
    <row r="61" spans="1:15" x14ac:dyDescent="0.4">
      <c r="A61" s="67" t="s">
        <v>0</v>
      </c>
      <c r="B61" s="70">
        <v>0.52900000000000003</v>
      </c>
      <c r="C61" s="66"/>
      <c r="D61" s="67" t="s">
        <v>0</v>
      </c>
      <c r="E61" s="70">
        <v>0.52900000000000003</v>
      </c>
      <c r="F61" s="66"/>
      <c r="G61" s="67" t="s">
        <v>0</v>
      </c>
      <c r="H61" s="70">
        <v>0.52900000000000003</v>
      </c>
      <c r="I61" s="66"/>
      <c r="J61" s="66"/>
      <c r="O61" t="s">
        <v>296</v>
      </c>
    </row>
    <row r="62" spans="1:15" x14ac:dyDescent="0.4">
      <c r="A62" s="71" t="s">
        <v>1</v>
      </c>
      <c r="B62" s="70">
        <v>3.1389999999999998</v>
      </c>
      <c r="C62" s="66"/>
      <c r="D62" s="71" t="s">
        <v>1</v>
      </c>
      <c r="E62" s="70">
        <v>3.1389999999999998</v>
      </c>
      <c r="F62" s="66"/>
      <c r="G62" s="71" t="s">
        <v>1</v>
      </c>
      <c r="H62" s="70">
        <v>3.1389999999999998</v>
      </c>
      <c r="J62" s="66"/>
    </row>
    <row r="64" spans="1:15" x14ac:dyDescent="0.4">
      <c r="A64" s="67" t="s">
        <v>49</v>
      </c>
      <c r="B64" s="68" t="s">
        <v>297</v>
      </c>
      <c r="C64" s="66"/>
      <c r="D64" s="67" t="s">
        <v>174</v>
      </c>
      <c r="E64" s="68" t="s">
        <v>297</v>
      </c>
      <c r="F64" s="66"/>
      <c r="G64" s="67" t="s">
        <v>172</v>
      </c>
      <c r="H64" s="68" t="s">
        <v>297</v>
      </c>
      <c r="I64" s="66" t="s">
        <v>298</v>
      </c>
      <c r="J64" s="66"/>
      <c r="L64" s="67" t="s">
        <v>273</v>
      </c>
      <c r="M64" s="68" t="s">
        <v>227</v>
      </c>
      <c r="O64" t="s">
        <v>299</v>
      </c>
    </row>
    <row r="65" spans="1:15" x14ac:dyDescent="0.4">
      <c r="A65" s="67" t="s">
        <v>11</v>
      </c>
      <c r="B65" s="69">
        <v>-4.4836</v>
      </c>
      <c r="C65" s="66"/>
      <c r="D65" s="67" t="s">
        <v>11</v>
      </c>
      <c r="E65" s="50">
        <v>-4.6497999999999999</v>
      </c>
      <c r="F65" s="66"/>
      <c r="G65" s="67" t="s">
        <v>11</v>
      </c>
      <c r="H65" s="50">
        <v>-4.5227000000000004</v>
      </c>
      <c r="I65" s="67" t="s">
        <v>2</v>
      </c>
      <c r="J65" s="1">
        <v>2.7650000000000001</v>
      </c>
      <c r="L65" s="67" t="s">
        <v>11</v>
      </c>
      <c r="M65" s="68">
        <v>-3.335</v>
      </c>
      <c r="O65" t="s">
        <v>300</v>
      </c>
    </row>
    <row r="66" spans="1:15" x14ac:dyDescent="0.4">
      <c r="A66" s="67" t="s">
        <v>19</v>
      </c>
      <c r="B66" s="69">
        <v>14.795553818249997</v>
      </c>
      <c r="C66" s="66"/>
      <c r="D66" s="67" t="s">
        <v>19</v>
      </c>
      <c r="E66" s="70">
        <v>14.552211488000001</v>
      </c>
      <c r="F66" s="66"/>
      <c r="G66" s="67" t="s">
        <v>19</v>
      </c>
      <c r="H66" s="1">
        <v>14.801170548124517</v>
      </c>
      <c r="I66" s="67" t="s">
        <v>255</v>
      </c>
      <c r="J66" s="70">
        <v>4.4710049999999999</v>
      </c>
      <c r="L66" s="67" t="s">
        <v>19</v>
      </c>
      <c r="M66" s="69">
        <v>13.78</v>
      </c>
      <c r="O66" s="66" t="s">
        <v>281</v>
      </c>
    </row>
    <row r="67" spans="1:15" x14ac:dyDescent="0.4">
      <c r="A67" s="67" t="s">
        <v>0</v>
      </c>
      <c r="B67" s="70">
        <v>0.36599999999999999</v>
      </c>
      <c r="C67" s="66"/>
      <c r="D67" s="67" t="s">
        <v>0</v>
      </c>
      <c r="E67" s="70">
        <v>0.6166611096429695</v>
      </c>
      <c r="F67" s="66"/>
      <c r="G67" s="67" t="s">
        <v>0</v>
      </c>
      <c r="H67" s="70">
        <v>0.50493809483923313</v>
      </c>
      <c r="I67" s="68" t="s">
        <v>251</v>
      </c>
      <c r="J67" s="1">
        <v>1.617</v>
      </c>
      <c r="L67" s="67" t="s">
        <v>0</v>
      </c>
      <c r="M67" s="70">
        <v>0.59668828018084896</v>
      </c>
      <c r="O67" t="s">
        <v>301</v>
      </c>
    </row>
    <row r="68" spans="1:15" x14ac:dyDescent="0.4">
      <c r="A68" s="71" t="s">
        <v>1</v>
      </c>
      <c r="B68" s="70">
        <v>3.1509999999999998</v>
      </c>
      <c r="C68" s="66"/>
      <c r="D68" s="71" t="s">
        <v>1</v>
      </c>
      <c r="E68" s="70"/>
      <c r="F68" s="66"/>
      <c r="G68" s="71" t="s">
        <v>1</v>
      </c>
      <c r="H68" s="70"/>
      <c r="J68" s="66"/>
      <c r="L68" s="71" t="s">
        <v>1</v>
      </c>
      <c r="M68" s="70"/>
    </row>
    <row r="70" spans="1:15" x14ac:dyDescent="0.4">
      <c r="A70" s="67" t="s">
        <v>49</v>
      </c>
      <c r="B70" s="68" t="s">
        <v>229</v>
      </c>
      <c r="C70" s="66"/>
      <c r="D70" s="67" t="s">
        <v>174</v>
      </c>
      <c r="E70" s="68" t="s">
        <v>229</v>
      </c>
      <c r="F70" s="66"/>
      <c r="G70" s="67" t="s">
        <v>172</v>
      </c>
      <c r="H70" s="68" t="s">
        <v>302</v>
      </c>
      <c r="I70" s="66"/>
      <c r="J70" s="66"/>
    </row>
    <row r="71" spans="1:15" x14ac:dyDescent="0.4">
      <c r="A71" s="67" t="s">
        <v>11</v>
      </c>
      <c r="B71" s="69">
        <v>-2.8351999999999999</v>
      </c>
      <c r="C71" s="66"/>
      <c r="D71" s="67" t="s">
        <v>11</v>
      </c>
      <c r="E71" s="50">
        <v>-2.9990000000000001</v>
      </c>
      <c r="F71" s="66"/>
      <c r="G71" s="67" t="s">
        <v>11</v>
      </c>
      <c r="H71" s="50">
        <v>-3.2938000000000001</v>
      </c>
      <c r="I71" s="67" t="s">
        <v>2</v>
      </c>
      <c r="J71" s="70">
        <v>3.3650000000000002</v>
      </c>
    </row>
    <row r="72" spans="1:15" x14ac:dyDescent="0.4">
      <c r="A72" s="67" t="s">
        <v>19</v>
      </c>
      <c r="B72" s="69">
        <v>15.852</v>
      </c>
      <c r="C72" s="66"/>
      <c r="D72" s="67" t="s">
        <v>19</v>
      </c>
      <c r="E72" s="70">
        <v>15.795999999999999</v>
      </c>
      <c r="F72" s="66"/>
      <c r="G72" s="67" t="s">
        <v>19</v>
      </c>
      <c r="H72" s="1">
        <v>17.24138430147131</v>
      </c>
      <c r="I72" s="67" t="s">
        <v>255</v>
      </c>
      <c r="J72" s="70">
        <v>3.5164249999999999</v>
      </c>
    </row>
    <row r="73" spans="1:15" x14ac:dyDescent="0.4">
      <c r="A73" s="67" t="s">
        <v>0</v>
      </c>
      <c r="B73" s="70">
        <v>0.20599999999999999</v>
      </c>
      <c r="C73" s="66"/>
      <c r="D73" s="67" t="s">
        <v>0</v>
      </c>
      <c r="E73" s="70">
        <v>0.20599999999999999</v>
      </c>
      <c r="F73" s="66"/>
      <c r="G73" s="67" t="s">
        <v>0</v>
      </c>
      <c r="H73" s="70">
        <v>0.20599999999999999</v>
      </c>
      <c r="I73" s="68" t="s">
        <v>251</v>
      </c>
      <c r="J73" s="1">
        <v>1.0449999999999999</v>
      </c>
      <c r="O73" t="s">
        <v>303</v>
      </c>
    </row>
    <row r="74" spans="1:15" x14ac:dyDescent="0.4">
      <c r="A74" s="71" t="s">
        <v>1</v>
      </c>
      <c r="B74" s="70">
        <v>2.899</v>
      </c>
      <c r="C74" s="66"/>
      <c r="D74" s="71" t="s">
        <v>1</v>
      </c>
      <c r="E74" s="70">
        <v>2.899</v>
      </c>
      <c r="F74" s="66"/>
      <c r="G74" s="71" t="s">
        <v>1</v>
      </c>
      <c r="H74" s="70">
        <v>2.899</v>
      </c>
      <c r="J74" s="66"/>
    </row>
    <row r="76" spans="1:15" x14ac:dyDescent="0.4">
      <c r="A76" s="67" t="s">
        <v>49</v>
      </c>
      <c r="B76" s="68" t="s">
        <v>125</v>
      </c>
      <c r="C76" s="66"/>
      <c r="D76" s="67" t="s">
        <v>174</v>
      </c>
      <c r="E76" s="68" t="s">
        <v>125</v>
      </c>
      <c r="F76" s="66"/>
      <c r="G76" s="67" t="s">
        <v>172</v>
      </c>
      <c r="H76" s="68" t="s">
        <v>125</v>
      </c>
      <c r="I76" s="66"/>
      <c r="J76" s="66"/>
    </row>
    <row r="77" spans="1:15" x14ac:dyDescent="0.4">
      <c r="A77" s="67" t="s">
        <v>11</v>
      </c>
      <c r="B77" s="69">
        <v>-1.0981000000000001</v>
      </c>
      <c r="C77" s="66"/>
      <c r="D77" s="67" t="s">
        <v>11</v>
      </c>
      <c r="E77" s="50">
        <v>-1.081</v>
      </c>
      <c r="F77" s="66"/>
      <c r="G77" s="67" t="s">
        <v>11</v>
      </c>
      <c r="H77" s="50">
        <v>-1.0988</v>
      </c>
      <c r="I77" s="67" t="s">
        <v>2</v>
      </c>
      <c r="J77" s="70">
        <v>4.758</v>
      </c>
    </row>
    <row r="78" spans="1:15" x14ac:dyDescent="0.4">
      <c r="A78" s="67" t="s">
        <v>19</v>
      </c>
      <c r="B78" s="69">
        <v>73.709999999999994</v>
      </c>
      <c r="C78" s="66"/>
      <c r="D78" s="67" t="s">
        <v>19</v>
      </c>
      <c r="E78" s="70">
        <v>72.853999999999999</v>
      </c>
      <c r="F78" s="66"/>
      <c r="G78" s="67" t="s">
        <v>19</v>
      </c>
      <c r="H78" s="1">
        <v>74.375</v>
      </c>
      <c r="I78" s="67" t="s">
        <v>255</v>
      </c>
      <c r="J78" s="70">
        <v>7.5869999999999997</v>
      </c>
    </row>
    <row r="79" spans="1:15" x14ac:dyDescent="0.4">
      <c r="A79" s="67" t="s">
        <v>0</v>
      </c>
      <c r="B79" s="70">
        <v>2.1999999999999999E-2</v>
      </c>
      <c r="C79" s="66"/>
      <c r="D79" s="67" t="s">
        <v>0</v>
      </c>
      <c r="E79" s="70">
        <v>2.1999999999999999E-2</v>
      </c>
      <c r="F79" s="66"/>
      <c r="G79" s="67" t="s">
        <v>0</v>
      </c>
      <c r="H79" s="70">
        <v>2.1999999999999999E-2</v>
      </c>
      <c r="I79" s="66"/>
      <c r="J79" s="66"/>
      <c r="O79" t="s">
        <v>304</v>
      </c>
    </row>
    <row r="80" spans="1:15" x14ac:dyDescent="0.4">
      <c r="A80" s="71" t="s">
        <v>1</v>
      </c>
      <c r="B80" s="70">
        <v>2.6669999999999998</v>
      </c>
      <c r="C80" s="66"/>
      <c r="D80" s="71" t="s">
        <v>1</v>
      </c>
      <c r="E80" s="70">
        <v>2.6669999999999998</v>
      </c>
      <c r="F80" s="66"/>
      <c r="G80" s="71" t="s">
        <v>1</v>
      </c>
      <c r="H80" s="70">
        <v>2.6669999999999998</v>
      </c>
      <c r="J80" s="66"/>
    </row>
    <row r="82" spans="1:15" x14ac:dyDescent="0.4">
      <c r="A82" s="67" t="s">
        <v>49</v>
      </c>
      <c r="B82" s="68" t="s">
        <v>126</v>
      </c>
      <c r="C82" s="66"/>
      <c r="D82" s="67" t="s">
        <v>174</v>
      </c>
      <c r="E82" s="68" t="s">
        <v>126</v>
      </c>
      <c r="F82" s="66"/>
      <c r="G82" s="67" t="s">
        <v>172</v>
      </c>
      <c r="H82" s="68" t="s">
        <v>126</v>
      </c>
      <c r="I82" s="66"/>
      <c r="J82" s="66"/>
    </row>
    <row r="83" spans="1:15" x14ac:dyDescent="0.4">
      <c r="A83" s="67" t="s">
        <v>11</v>
      </c>
      <c r="B83" s="69">
        <v>-1.9984999999999999</v>
      </c>
      <c r="C83" s="66"/>
      <c r="D83" s="67" t="s">
        <v>11</v>
      </c>
      <c r="E83" s="50">
        <v>-1.982</v>
      </c>
      <c r="F83" s="66"/>
      <c r="G83" s="67" t="s">
        <v>11</v>
      </c>
      <c r="H83" s="50">
        <v>-1.9995000000000001</v>
      </c>
      <c r="I83" s="67" t="s">
        <v>2</v>
      </c>
      <c r="J83" s="70">
        <v>3.8969999999999998</v>
      </c>
    </row>
    <row r="84" spans="1:15" x14ac:dyDescent="0.4">
      <c r="A84" s="67" t="s">
        <v>19</v>
      </c>
      <c r="B84" s="69">
        <v>41.761000000000003</v>
      </c>
      <c r="C84" s="66"/>
      <c r="D84" s="67" t="s">
        <v>19</v>
      </c>
      <c r="E84" s="70">
        <v>42.171999999999997</v>
      </c>
      <c r="F84" s="66"/>
      <c r="G84" s="67" t="s">
        <v>19</v>
      </c>
      <c r="H84" s="1">
        <v>42.415500000000002</v>
      </c>
      <c r="I84" s="67" t="s">
        <v>255</v>
      </c>
      <c r="J84" s="70">
        <v>6.4509999999999996</v>
      </c>
    </row>
    <row r="85" spans="1:15" x14ac:dyDescent="0.4">
      <c r="A85" s="67" t="s">
        <v>0</v>
      </c>
      <c r="B85" s="70">
        <v>0.105</v>
      </c>
      <c r="C85" s="66"/>
      <c r="D85" s="67" t="s">
        <v>0</v>
      </c>
      <c r="E85" s="70">
        <v>0.105</v>
      </c>
      <c r="F85" s="66"/>
      <c r="G85" s="67" t="s">
        <v>0</v>
      </c>
      <c r="H85" s="70">
        <v>0.105</v>
      </c>
      <c r="I85" s="66"/>
      <c r="J85" s="66"/>
      <c r="O85" t="s">
        <v>305</v>
      </c>
    </row>
    <row r="86" spans="1:15" x14ac:dyDescent="0.4">
      <c r="A86" s="71" t="s">
        <v>1</v>
      </c>
      <c r="B86" s="70">
        <v>2.173</v>
      </c>
      <c r="C86" s="66"/>
      <c r="D86" s="71" t="s">
        <v>1</v>
      </c>
      <c r="E86" s="70">
        <v>2.173</v>
      </c>
      <c r="F86" s="66"/>
      <c r="G86" s="71" t="s">
        <v>1</v>
      </c>
      <c r="H86" s="70">
        <v>2.173</v>
      </c>
      <c r="J86" s="66"/>
    </row>
    <row r="88" spans="1:15" x14ac:dyDescent="0.4">
      <c r="A88" s="67" t="s">
        <v>49</v>
      </c>
      <c r="B88" s="68" t="s">
        <v>192</v>
      </c>
      <c r="C88" s="66"/>
      <c r="D88" s="67" t="s">
        <v>174</v>
      </c>
      <c r="E88" s="68" t="s">
        <v>192</v>
      </c>
      <c r="F88" s="66"/>
      <c r="G88" s="67" t="s">
        <v>172</v>
      </c>
      <c r="H88" s="68" t="s">
        <v>192</v>
      </c>
      <c r="I88" s="66"/>
      <c r="J88" s="66"/>
    </row>
    <row r="89" spans="1:15" x14ac:dyDescent="0.4">
      <c r="A89" s="67" t="s">
        <v>11</v>
      </c>
      <c r="B89" s="69">
        <v>-6.2832999999999997</v>
      </c>
      <c r="C89" s="66"/>
      <c r="D89" s="67" t="s">
        <v>11</v>
      </c>
      <c r="E89" s="50">
        <v>-6.2286999999999999</v>
      </c>
      <c r="F89" s="66"/>
      <c r="G89" s="67" t="s">
        <v>11</v>
      </c>
      <c r="H89" s="50">
        <v>-6.3324999999999996</v>
      </c>
      <c r="I89" s="67" t="s">
        <v>2</v>
      </c>
      <c r="J89" s="70">
        <v>3.319</v>
      </c>
    </row>
    <row r="90" spans="1:15" x14ac:dyDescent="0.4">
      <c r="A90" s="67" t="s">
        <v>19</v>
      </c>
      <c r="B90" s="69">
        <v>24.635999999999999</v>
      </c>
      <c r="C90" s="66"/>
      <c r="D90" s="67" t="s">
        <v>19</v>
      </c>
      <c r="E90" s="70">
        <v>24.864999999999998</v>
      </c>
      <c r="F90" s="66"/>
      <c r="G90" s="67" t="s">
        <v>19</v>
      </c>
      <c r="H90">
        <f>49.388/2</f>
        <v>24.693999999999999</v>
      </c>
      <c r="I90" s="67" t="s">
        <v>255</v>
      </c>
      <c r="J90" s="70">
        <v>5.1779999999999999</v>
      </c>
    </row>
    <row r="91" spans="1:15" x14ac:dyDescent="0.4">
      <c r="A91" s="67" t="s">
        <v>0</v>
      </c>
      <c r="B91" s="70">
        <v>0.32600000000000001</v>
      </c>
      <c r="C91" s="66"/>
      <c r="D91" s="67" t="s">
        <v>0</v>
      </c>
      <c r="E91" s="70">
        <v>0.32600000000000001</v>
      </c>
      <c r="F91" s="66"/>
      <c r="G91" s="67" t="s">
        <v>0</v>
      </c>
      <c r="H91" s="70">
        <v>0.32600000000000001</v>
      </c>
      <c r="I91" s="66"/>
      <c r="J91" s="66"/>
      <c r="O91" t="s">
        <v>306</v>
      </c>
    </row>
    <row r="92" spans="1:15" x14ac:dyDescent="0.4">
      <c r="A92" s="71" t="s">
        <v>1</v>
      </c>
      <c r="B92" s="70">
        <v>2.2559999999999998</v>
      </c>
      <c r="C92" s="66"/>
      <c r="D92" s="71" t="s">
        <v>1</v>
      </c>
      <c r="E92" s="70">
        <v>2.2559999999999998</v>
      </c>
      <c r="F92" s="66"/>
      <c r="G92" s="71" t="s">
        <v>1</v>
      </c>
      <c r="H92" s="70">
        <v>2.2559999999999998</v>
      </c>
      <c r="J92" s="66"/>
    </row>
    <row r="94" spans="1:15" x14ac:dyDescent="0.4">
      <c r="A94" s="67" t="s">
        <v>49</v>
      </c>
      <c r="B94" s="68" t="s">
        <v>127</v>
      </c>
      <c r="C94" s="66"/>
      <c r="D94" s="67" t="s">
        <v>174</v>
      </c>
      <c r="E94" s="68" t="s">
        <v>127</v>
      </c>
      <c r="F94" s="66"/>
      <c r="G94" s="67" t="s">
        <v>172</v>
      </c>
      <c r="H94" s="68" t="s">
        <v>127</v>
      </c>
      <c r="I94" s="66"/>
      <c r="J94" s="66"/>
    </row>
    <row r="95" spans="1:15" x14ac:dyDescent="0.4">
      <c r="A95" s="67" t="s">
        <v>11</v>
      </c>
      <c r="B95" s="69">
        <v>-7.8334999999999999</v>
      </c>
      <c r="C95" s="66"/>
      <c r="D95" s="67" t="s">
        <v>11</v>
      </c>
      <c r="E95" s="50">
        <v>-7.7835000000000001</v>
      </c>
      <c r="F95" s="66"/>
      <c r="G95" s="67" t="s">
        <v>11</v>
      </c>
      <c r="H95" s="50">
        <v>-7.8910999999999998</v>
      </c>
      <c r="I95" s="67" t="s">
        <v>2</v>
      </c>
      <c r="J95" s="70">
        <v>2.9340000000000002</v>
      </c>
    </row>
    <row r="96" spans="1:15" x14ac:dyDescent="0.4">
      <c r="A96" s="67" t="s">
        <v>19</v>
      </c>
      <c r="B96" s="69">
        <v>17.344999999999999</v>
      </c>
      <c r="C96" s="66"/>
      <c r="D96" s="67" t="s">
        <v>19</v>
      </c>
      <c r="E96" s="70">
        <v>17.187999999999999</v>
      </c>
      <c r="F96" s="66"/>
      <c r="G96" s="67" t="s">
        <v>19</v>
      </c>
      <c r="H96" s="1">
        <f>34.714/2</f>
        <v>17.356999999999999</v>
      </c>
      <c r="I96" s="67" t="s">
        <v>255</v>
      </c>
      <c r="J96" s="70">
        <v>4.657</v>
      </c>
    </row>
    <row r="97" spans="1:15" x14ac:dyDescent="0.4">
      <c r="A97" s="67" t="s">
        <v>0</v>
      </c>
      <c r="B97" s="70">
        <v>0.68100000000000005</v>
      </c>
      <c r="C97" s="66"/>
      <c r="D97" s="67" t="s">
        <v>0</v>
      </c>
      <c r="E97" s="70">
        <v>0.68100000000000005</v>
      </c>
      <c r="F97" s="66"/>
      <c r="G97" s="67" t="s">
        <v>0</v>
      </c>
      <c r="H97" s="70">
        <v>0.68100000000000005</v>
      </c>
      <c r="I97" s="66"/>
      <c r="J97" s="66"/>
      <c r="O97" t="s">
        <v>307</v>
      </c>
    </row>
    <row r="98" spans="1:15" x14ac:dyDescent="0.4">
      <c r="A98" s="71" t="s">
        <v>1</v>
      </c>
      <c r="B98" s="70">
        <v>2.524</v>
      </c>
      <c r="C98" s="66"/>
      <c r="D98" s="71" t="s">
        <v>1</v>
      </c>
      <c r="E98" s="70">
        <v>2.524</v>
      </c>
      <c r="F98" s="66"/>
      <c r="G98" s="71" t="s">
        <v>1</v>
      </c>
      <c r="H98" s="70">
        <v>2.524</v>
      </c>
      <c r="J98" s="66"/>
    </row>
    <row r="100" spans="1:15" x14ac:dyDescent="0.4">
      <c r="A100" s="67" t="s">
        <v>49</v>
      </c>
      <c r="B100" s="68" t="s">
        <v>128</v>
      </c>
      <c r="C100" s="66"/>
      <c r="D100" s="67" t="s">
        <v>174</v>
      </c>
      <c r="E100" s="68" t="s">
        <v>128</v>
      </c>
      <c r="F100" s="66"/>
      <c r="G100" s="67" t="s">
        <v>172</v>
      </c>
      <c r="H100" s="68" t="s">
        <v>308</v>
      </c>
      <c r="I100" s="66"/>
      <c r="J100" s="66"/>
    </row>
    <row r="101" spans="1:15" x14ac:dyDescent="0.4">
      <c r="A101" s="67" t="s">
        <v>11</v>
      </c>
      <c r="B101" s="69">
        <v>-8.8367000000000004</v>
      </c>
      <c r="C101" s="66"/>
      <c r="D101" s="67" t="s">
        <v>11</v>
      </c>
      <c r="E101" s="50">
        <v>-9.0823999999999998</v>
      </c>
      <c r="F101" s="66"/>
      <c r="G101" s="67" t="s">
        <v>11</v>
      </c>
      <c r="H101" s="50">
        <v>-8.7095000000000002</v>
      </c>
      <c r="I101" s="67" t="s">
        <v>2</v>
      </c>
      <c r="J101" s="70">
        <v>2.605</v>
      </c>
    </row>
    <row r="102" spans="1:15" x14ac:dyDescent="0.4">
      <c r="A102" s="67" t="s">
        <v>19</v>
      </c>
      <c r="B102" s="69">
        <v>13.926</v>
      </c>
      <c r="C102" s="66"/>
      <c r="D102" s="67" t="s">
        <v>19</v>
      </c>
      <c r="E102" s="70">
        <v>13.4</v>
      </c>
      <c r="F102" s="66"/>
      <c r="G102" s="67" t="s">
        <v>19</v>
      </c>
      <c r="H102" s="1">
        <v>13.77066718723132</v>
      </c>
      <c r="I102" s="67" t="s">
        <v>255</v>
      </c>
      <c r="J102" s="70">
        <v>4.6863950000000001</v>
      </c>
    </row>
    <row r="103" spans="1:15" x14ac:dyDescent="0.4">
      <c r="A103" s="67" t="s">
        <v>0</v>
      </c>
      <c r="B103" s="70">
        <v>1.1020000000000001</v>
      </c>
      <c r="C103" s="66"/>
      <c r="D103" s="67" t="s">
        <v>0</v>
      </c>
      <c r="E103" s="70">
        <v>1.1020000000000001</v>
      </c>
      <c r="F103" s="66"/>
      <c r="G103" s="67" t="s">
        <v>0</v>
      </c>
      <c r="H103" s="70">
        <v>1.1020000000000001</v>
      </c>
      <c r="I103" s="68" t="s">
        <v>251</v>
      </c>
      <c r="J103" s="68">
        <v>1.7989999999999999</v>
      </c>
      <c r="O103" t="s">
        <v>309</v>
      </c>
    </row>
    <row r="104" spans="1:15" x14ac:dyDescent="0.4">
      <c r="A104" s="71" t="s">
        <v>1</v>
      </c>
      <c r="B104" s="70">
        <v>2.726</v>
      </c>
      <c r="C104" s="66"/>
      <c r="D104" s="71" t="s">
        <v>1</v>
      </c>
      <c r="E104" s="70">
        <v>2.726</v>
      </c>
      <c r="F104" s="66"/>
      <c r="G104" s="71" t="s">
        <v>1</v>
      </c>
      <c r="H104" s="70">
        <v>2.726</v>
      </c>
      <c r="J104" s="66"/>
    </row>
    <row r="106" spans="1:15" x14ac:dyDescent="0.4">
      <c r="A106" s="67" t="s">
        <v>49</v>
      </c>
      <c r="B106" s="68" t="s">
        <v>129</v>
      </c>
      <c r="C106" s="66"/>
      <c r="D106" s="67" t="s">
        <v>174</v>
      </c>
      <c r="E106" s="68" t="s">
        <v>129</v>
      </c>
      <c r="F106" s="66"/>
      <c r="G106" s="67" t="s">
        <v>172</v>
      </c>
      <c r="H106" s="68" t="s">
        <v>129</v>
      </c>
      <c r="I106" s="66"/>
      <c r="J106" s="66"/>
    </row>
    <row r="107" spans="1:15" x14ac:dyDescent="0.4">
      <c r="A107" s="67" t="s">
        <v>11</v>
      </c>
      <c r="B107" s="50">
        <v>-9.2486999999999995</v>
      </c>
      <c r="C107" s="66"/>
      <c r="D107" s="67" t="s">
        <v>11</v>
      </c>
      <c r="E107" s="50">
        <v>-9.6530000000000005</v>
      </c>
      <c r="F107" s="66"/>
      <c r="G107" s="67" t="s">
        <v>11</v>
      </c>
      <c r="H107" s="50">
        <v>-9.2326999999999995</v>
      </c>
      <c r="I107" s="67" t="s">
        <v>2</v>
      </c>
      <c r="J107" s="70">
        <v>2.4910000000000001</v>
      </c>
    </row>
    <row r="108" spans="1:15" x14ac:dyDescent="0.4">
      <c r="A108" s="67" t="s">
        <v>19</v>
      </c>
      <c r="B108" s="69">
        <v>11.903</v>
      </c>
      <c r="C108" s="66"/>
      <c r="D108" s="67" t="s">
        <v>19</v>
      </c>
      <c r="E108" s="70">
        <v>23.74</v>
      </c>
      <c r="F108" s="66"/>
      <c r="G108" s="67" t="s">
        <v>19</v>
      </c>
      <c r="H108" s="1">
        <v>11.952</v>
      </c>
      <c r="I108" s="67" t="s">
        <v>255</v>
      </c>
      <c r="J108" s="70">
        <v>4.45</v>
      </c>
    </row>
    <row r="109" spans="1:15" x14ac:dyDescent="0.4">
      <c r="A109" s="67" t="s">
        <v>0</v>
      </c>
      <c r="B109" s="70">
        <v>1.5509999999999999</v>
      </c>
      <c r="C109" s="66"/>
      <c r="D109" s="67" t="s">
        <v>0</v>
      </c>
      <c r="E109" s="70">
        <v>1.5509999999999999</v>
      </c>
      <c r="F109" s="66"/>
      <c r="G109" s="67" t="s">
        <v>0</v>
      </c>
      <c r="H109" s="70">
        <v>1.5509999999999999</v>
      </c>
      <c r="I109" s="66"/>
      <c r="J109" s="66"/>
      <c r="O109" t="s">
        <v>310</v>
      </c>
    </row>
    <row r="110" spans="1:15" x14ac:dyDescent="0.4">
      <c r="A110" s="71" t="s">
        <v>1</v>
      </c>
      <c r="B110" s="70">
        <v>3.1219999999999999</v>
      </c>
      <c r="C110" s="66"/>
      <c r="D110" s="71" t="s">
        <v>1</v>
      </c>
      <c r="E110" s="70">
        <v>3.1219999999999999</v>
      </c>
      <c r="F110" s="66"/>
      <c r="G110" s="71" t="s">
        <v>1</v>
      </c>
      <c r="H110" s="70">
        <v>3.1219999999999999</v>
      </c>
      <c r="J110" s="66"/>
    </row>
    <row r="112" spans="1:15" x14ac:dyDescent="0.4">
      <c r="A112" s="67" t="s">
        <v>49</v>
      </c>
      <c r="B112" s="68" t="s">
        <v>198</v>
      </c>
      <c r="C112" s="66"/>
      <c r="D112" s="67" t="s">
        <v>174</v>
      </c>
      <c r="E112" s="68" t="s">
        <v>198</v>
      </c>
      <c r="F112" s="66"/>
      <c r="G112" s="67" t="s">
        <v>172</v>
      </c>
      <c r="H112" s="68" t="s">
        <v>311</v>
      </c>
      <c r="I112" s="66"/>
      <c r="J112" s="66"/>
    </row>
    <row r="113" spans="1:15" x14ac:dyDescent="0.4">
      <c r="A113" s="67" t="s">
        <v>11</v>
      </c>
      <c r="B113" s="50">
        <v>-9.0786999999999995</v>
      </c>
      <c r="C113" s="66"/>
      <c r="D113" s="67" t="s">
        <v>11</v>
      </c>
      <c r="E113" s="50">
        <v>-9.0166000000000004</v>
      </c>
      <c r="F113" s="66"/>
      <c r="G113" s="67" t="s">
        <v>11</v>
      </c>
      <c r="H113" s="50">
        <v>-8.9197000000000006</v>
      </c>
      <c r="I113" s="67" t="s">
        <v>2</v>
      </c>
      <c r="J113" s="70">
        <v>2.4849999999999999</v>
      </c>
    </row>
    <row r="114" spans="1:15" x14ac:dyDescent="0.4">
      <c r="A114" s="67" t="s">
        <v>19</v>
      </c>
      <c r="B114" s="69">
        <v>10.805999999999999</v>
      </c>
      <c r="C114" s="66"/>
      <c r="D114" s="67" t="s">
        <v>19</v>
      </c>
      <c r="E114" s="70">
        <v>10.968999999999999</v>
      </c>
      <c r="F114" s="66"/>
      <c r="G114" s="67" t="s">
        <v>19</v>
      </c>
      <c r="H114" s="1">
        <v>10.751234449539659</v>
      </c>
      <c r="I114" s="67" t="s">
        <v>255</v>
      </c>
      <c r="J114" s="70">
        <v>4.0207300000000004</v>
      </c>
    </row>
    <row r="115" spans="1:15" x14ac:dyDescent="0.4">
      <c r="A115" s="67" t="s">
        <v>0</v>
      </c>
      <c r="B115" s="70">
        <v>1.0680000000000001</v>
      </c>
      <c r="C115" s="66"/>
      <c r="D115" s="67" t="s">
        <v>0</v>
      </c>
      <c r="E115" s="70">
        <v>1.0680000000000001</v>
      </c>
      <c r="F115" s="66"/>
      <c r="G115" s="67" t="s">
        <v>0</v>
      </c>
      <c r="H115" s="70">
        <v>1.0680000000000001</v>
      </c>
      <c r="I115" s="68" t="s">
        <v>251</v>
      </c>
      <c r="J115" s="1">
        <v>1.6180000000000001</v>
      </c>
      <c r="O115" t="s">
        <v>312</v>
      </c>
    </row>
    <row r="116" spans="1:15" x14ac:dyDescent="0.4">
      <c r="A116" s="71" t="s">
        <v>1</v>
      </c>
      <c r="B116" s="70">
        <v>5.3010000000000002</v>
      </c>
      <c r="C116" s="66"/>
      <c r="D116" s="71" t="s">
        <v>1</v>
      </c>
      <c r="E116" s="70">
        <v>5.3010000000000002</v>
      </c>
      <c r="F116" s="66"/>
      <c r="G116" s="71" t="s">
        <v>1</v>
      </c>
      <c r="H116" s="70">
        <v>5.3010000000000002</v>
      </c>
      <c r="J116" s="66"/>
    </row>
    <row r="118" spans="1:15" x14ac:dyDescent="0.4">
      <c r="A118" s="67" t="s">
        <v>49</v>
      </c>
      <c r="B118" s="68" t="s">
        <v>130</v>
      </c>
      <c r="C118" s="66"/>
      <c r="D118" s="67" t="s">
        <v>174</v>
      </c>
      <c r="E118" s="68" t="s">
        <v>130</v>
      </c>
      <c r="F118" s="66"/>
      <c r="G118" s="67" t="s">
        <v>172</v>
      </c>
      <c r="H118" s="68" t="s">
        <v>130</v>
      </c>
      <c r="I118" s="66"/>
      <c r="J118" s="66"/>
    </row>
    <row r="119" spans="1:15" x14ac:dyDescent="0.4">
      <c r="A119" s="67" t="s">
        <v>11</v>
      </c>
      <c r="B119" s="50">
        <v>-8.3155999999999999</v>
      </c>
      <c r="C119" s="66"/>
      <c r="D119" s="67" t="s">
        <v>11</v>
      </c>
      <c r="E119" s="50">
        <v>-8.4693000000000005</v>
      </c>
      <c r="F119" s="66"/>
      <c r="G119" s="67" t="s">
        <v>11</v>
      </c>
      <c r="H119" s="50">
        <v>-8.3720999999999997</v>
      </c>
      <c r="I119" s="67" t="s">
        <v>2</v>
      </c>
      <c r="J119" s="70">
        <v>2.4660000000000002</v>
      </c>
    </row>
    <row r="120" spans="1:15" x14ac:dyDescent="0.4">
      <c r="A120" s="67" t="s">
        <v>19</v>
      </c>
      <c r="B120" s="69">
        <v>12.114000000000001</v>
      </c>
      <c r="C120" s="66"/>
      <c r="D120" s="67" t="s">
        <v>19</v>
      </c>
      <c r="E120" s="70">
        <v>11.454000000000001</v>
      </c>
      <c r="F120" s="66"/>
      <c r="G120" s="67" t="s">
        <v>19</v>
      </c>
      <c r="H120" s="1">
        <v>10.268000000000001</v>
      </c>
      <c r="I120" s="67" t="s">
        <v>255</v>
      </c>
      <c r="J120" s="70">
        <v>3.9</v>
      </c>
    </row>
    <row r="121" spans="1:15" x14ac:dyDescent="0.4">
      <c r="A121" s="67" t="s">
        <v>0</v>
      </c>
      <c r="B121" s="70">
        <v>1.036</v>
      </c>
      <c r="C121" s="66"/>
      <c r="D121" s="67" t="s">
        <v>0</v>
      </c>
      <c r="E121" s="70">
        <v>1.036</v>
      </c>
      <c r="F121" s="66"/>
      <c r="G121" s="67" t="s">
        <v>0</v>
      </c>
      <c r="H121" s="70">
        <v>1.036</v>
      </c>
      <c r="I121" s="66"/>
      <c r="J121" s="66"/>
      <c r="O121" t="s">
        <v>313</v>
      </c>
    </row>
    <row r="122" spans="1:15" x14ac:dyDescent="0.4">
      <c r="A122" s="71" t="s">
        <v>1</v>
      </c>
      <c r="B122" s="70">
        <v>3.9580000000000002</v>
      </c>
      <c r="C122" s="66"/>
      <c r="D122" s="71" t="s">
        <v>1</v>
      </c>
      <c r="E122" s="70">
        <v>3.9580000000000002</v>
      </c>
      <c r="F122" s="66"/>
      <c r="G122" s="71" t="s">
        <v>1</v>
      </c>
      <c r="H122" s="70">
        <v>3.9580000000000002</v>
      </c>
      <c r="J122" s="66"/>
    </row>
    <row r="124" spans="1:15" x14ac:dyDescent="0.4">
      <c r="A124" s="67" t="s">
        <v>49</v>
      </c>
      <c r="B124" s="68" t="s">
        <v>131</v>
      </c>
      <c r="C124" s="66"/>
      <c r="D124" s="67" t="s">
        <v>174</v>
      </c>
      <c r="E124" s="68" t="s">
        <v>131</v>
      </c>
      <c r="F124" s="66"/>
      <c r="G124" s="67" t="s">
        <v>172</v>
      </c>
      <c r="H124" s="68" t="s">
        <v>131</v>
      </c>
      <c r="I124" s="66"/>
      <c r="J124" s="66"/>
    </row>
    <row r="125" spans="1:15" x14ac:dyDescent="0.4">
      <c r="A125" s="67" t="s">
        <v>11</v>
      </c>
      <c r="B125" s="50">
        <v>-7.0922000000000001</v>
      </c>
      <c r="C125" s="66"/>
      <c r="D125" s="67" t="s">
        <v>11</v>
      </c>
      <c r="E125" s="50"/>
      <c r="F125" s="66"/>
      <c r="G125" s="67" t="s">
        <v>11</v>
      </c>
      <c r="H125" s="50">
        <v>-7.1082999999999998</v>
      </c>
      <c r="I125" s="67" t="s">
        <v>2</v>
      </c>
      <c r="J125" s="70">
        <v>2.5009999999999999</v>
      </c>
    </row>
    <row r="126" spans="1:15" x14ac:dyDescent="0.4">
      <c r="A126" s="67" t="s">
        <v>19</v>
      </c>
      <c r="B126" s="69">
        <v>10.913</v>
      </c>
      <c r="C126" s="66"/>
      <c r="D126" s="67" t="s">
        <v>19</v>
      </c>
      <c r="E126" s="70"/>
      <c r="F126" s="66"/>
      <c r="G126" s="67" t="s">
        <v>19</v>
      </c>
      <c r="H126" s="1">
        <v>10.922499999999999</v>
      </c>
      <c r="I126" s="67" t="s">
        <v>255</v>
      </c>
      <c r="J126" s="70">
        <v>4.0330000000000004</v>
      </c>
    </row>
    <row r="127" spans="1:15" x14ac:dyDescent="0.4">
      <c r="A127" s="67" t="s">
        <v>0</v>
      </c>
      <c r="B127" s="70">
        <v>1.2589999999999999</v>
      </c>
      <c r="C127" s="66"/>
      <c r="D127" s="67" t="s">
        <v>0</v>
      </c>
      <c r="E127" s="70">
        <v>1.2589999999999999</v>
      </c>
      <c r="F127" s="66"/>
      <c r="G127" s="67" t="s">
        <v>0</v>
      </c>
      <c r="H127" s="70">
        <v>1.2589999999999999</v>
      </c>
      <c r="I127" s="66"/>
      <c r="J127" s="66"/>
      <c r="O127" t="s">
        <v>314</v>
      </c>
    </row>
    <row r="128" spans="1:15" x14ac:dyDescent="0.4">
      <c r="A128" s="71" t="s">
        <v>1</v>
      </c>
      <c r="B128" s="70">
        <v>3.4449999999999998</v>
      </c>
      <c r="C128" s="66"/>
      <c r="D128" s="71" t="s">
        <v>1</v>
      </c>
      <c r="E128" s="70">
        <v>3.4449999999999998</v>
      </c>
      <c r="F128" s="66"/>
      <c r="G128" s="71" t="s">
        <v>1</v>
      </c>
      <c r="H128" s="70">
        <v>3.4449999999999998</v>
      </c>
      <c r="J128" s="66"/>
    </row>
    <row r="130" spans="1:15" x14ac:dyDescent="0.4">
      <c r="A130" s="67" t="s">
        <v>49</v>
      </c>
      <c r="B130" s="68" t="s">
        <v>132</v>
      </c>
      <c r="C130" s="66"/>
      <c r="D130" s="67" t="s">
        <v>174</v>
      </c>
      <c r="E130" s="68" t="s">
        <v>132</v>
      </c>
      <c r="F130" s="66"/>
      <c r="G130" s="67" t="s">
        <v>172</v>
      </c>
      <c r="H130" s="68" t="s">
        <v>132</v>
      </c>
      <c r="I130" s="66"/>
      <c r="J130" s="66"/>
    </row>
    <row r="131" spans="1:15" x14ac:dyDescent="0.4">
      <c r="A131" s="67" t="s">
        <v>11</v>
      </c>
      <c r="B131" s="50">
        <v>-5.7797999999999998</v>
      </c>
      <c r="C131" s="66"/>
      <c r="D131" s="67" t="s">
        <v>11</v>
      </c>
      <c r="E131" s="50">
        <v>-5.6845999999999997</v>
      </c>
      <c r="F131" s="66"/>
      <c r="G131" s="67" t="s">
        <v>11</v>
      </c>
      <c r="H131" s="50">
        <v>-5.7539999999999996</v>
      </c>
      <c r="I131" s="67" t="s">
        <v>2</v>
      </c>
      <c r="J131" s="70">
        <v>2.4740000000000002</v>
      </c>
    </row>
    <row r="132" spans="1:15" x14ac:dyDescent="0.4">
      <c r="A132" s="67" t="s">
        <v>19</v>
      </c>
      <c r="B132" s="69">
        <v>10.772</v>
      </c>
      <c r="C132" s="66"/>
      <c r="D132" s="67" t="s">
        <v>19</v>
      </c>
      <c r="E132" s="70">
        <v>10.861000000000001</v>
      </c>
      <c r="F132" s="66"/>
      <c r="G132" s="67" t="s">
        <v>19</v>
      </c>
      <c r="H132" s="1">
        <v>10.79</v>
      </c>
      <c r="I132" s="67" t="s">
        <v>255</v>
      </c>
      <c r="J132" s="70">
        <v>4.07</v>
      </c>
    </row>
    <row r="133" spans="1:15" x14ac:dyDescent="0.4">
      <c r="A133" s="67" t="s">
        <v>0</v>
      </c>
      <c r="B133" s="70">
        <v>1.179</v>
      </c>
      <c r="C133" s="66"/>
      <c r="D133" s="67" t="s">
        <v>0</v>
      </c>
      <c r="E133" s="70">
        <v>1.179</v>
      </c>
      <c r="F133" s="66"/>
      <c r="G133" s="67" t="s">
        <v>0</v>
      </c>
      <c r="H133" s="70">
        <v>1.179</v>
      </c>
      <c r="I133" s="66"/>
      <c r="J133" s="66"/>
      <c r="O133" t="s">
        <v>315</v>
      </c>
    </row>
    <row r="134" spans="1:15" x14ac:dyDescent="0.4">
      <c r="A134" s="71" t="s">
        <v>1</v>
      </c>
      <c r="B134" s="70">
        <v>3.637</v>
      </c>
      <c r="C134" s="66"/>
      <c r="D134" s="71" t="s">
        <v>1</v>
      </c>
      <c r="E134" s="70">
        <v>3.637</v>
      </c>
      <c r="F134" s="66"/>
      <c r="G134" s="71" t="s">
        <v>1</v>
      </c>
      <c r="H134" s="70">
        <v>3.637</v>
      </c>
      <c r="J134" s="66"/>
    </row>
    <row r="136" spans="1:15" x14ac:dyDescent="0.4">
      <c r="A136" s="67" t="s">
        <v>49</v>
      </c>
      <c r="B136" s="68" t="s">
        <v>109</v>
      </c>
      <c r="C136" s="66"/>
      <c r="D136" s="67" t="s">
        <v>174</v>
      </c>
      <c r="E136" s="68" t="s">
        <v>109</v>
      </c>
      <c r="F136" s="66"/>
      <c r="G136" s="67" t="s">
        <v>172</v>
      </c>
      <c r="H136" s="68" t="s">
        <v>109</v>
      </c>
      <c r="I136" s="66"/>
      <c r="J136" s="66"/>
    </row>
    <row r="137" spans="1:15" x14ac:dyDescent="0.4">
      <c r="A137" s="67" t="s">
        <v>11</v>
      </c>
      <c r="B137" s="50">
        <v>-4.0991999999999997</v>
      </c>
      <c r="C137" s="66"/>
      <c r="D137" s="67" t="s">
        <v>11</v>
      </c>
      <c r="E137" s="50">
        <v>-4.0621999999999998</v>
      </c>
      <c r="F137" s="66"/>
      <c r="G137" s="67" t="s">
        <v>11</v>
      </c>
      <c r="H137" s="50">
        <v>-4.0914999999999999</v>
      </c>
      <c r="I137" s="67" t="s">
        <v>2</v>
      </c>
      <c r="J137" s="70">
        <v>2.5510000000000002</v>
      </c>
    </row>
    <row r="138" spans="1:15" x14ac:dyDescent="0.4">
      <c r="A138" s="67" t="s">
        <v>19</v>
      </c>
      <c r="B138" s="69">
        <v>11.872</v>
      </c>
      <c r="C138" s="66"/>
      <c r="D138" s="67" t="s">
        <v>19</v>
      </c>
      <c r="E138" s="70">
        <v>11.853</v>
      </c>
      <c r="F138" s="66"/>
      <c r="G138" s="67" t="s">
        <v>19</v>
      </c>
      <c r="H138" s="1">
        <v>11.8085</v>
      </c>
      <c r="I138" s="67" t="s">
        <v>255</v>
      </c>
      <c r="J138" s="70">
        <v>4.1900000000000004</v>
      </c>
    </row>
    <row r="139" spans="1:15" x14ac:dyDescent="0.4">
      <c r="A139" s="67" t="s">
        <v>0</v>
      </c>
      <c r="B139" s="70">
        <v>0.83099999999999996</v>
      </c>
      <c r="C139" s="66"/>
      <c r="D139" s="67" t="s">
        <v>0</v>
      </c>
      <c r="E139" s="70">
        <v>0.83099999999999996</v>
      </c>
      <c r="F139" s="66"/>
      <c r="G139" s="67" t="s">
        <v>0</v>
      </c>
      <c r="H139" s="70">
        <v>0.83099999999999996</v>
      </c>
      <c r="I139" s="66"/>
      <c r="J139" s="66"/>
      <c r="O139" t="s">
        <v>316</v>
      </c>
    </row>
    <row r="140" spans="1:15" x14ac:dyDescent="0.4">
      <c r="A140" s="71" t="s">
        <v>1</v>
      </c>
      <c r="B140" s="70">
        <v>3.7810000000000001</v>
      </c>
      <c r="C140" s="66"/>
      <c r="D140" s="71" t="s">
        <v>1</v>
      </c>
      <c r="E140" s="70">
        <v>3.7810000000000001</v>
      </c>
      <c r="F140" s="66"/>
      <c r="G140" s="71" t="s">
        <v>1</v>
      </c>
      <c r="H140" s="70">
        <v>3.7810000000000001</v>
      </c>
      <c r="J140" s="66"/>
    </row>
    <row r="142" spans="1:15" x14ac:dyDescent="0.4">
      <c r="A142" s="67" t="s">
        <v>49</v>
      </c>
      <c r="B142" s="68" t="s">
        <v>317</v>
      </c>
      <c r="C142" s="66"/>
      <c r="D142" s="67" t="s">
        <v>174</v>
      </c>
      <c r="E142" s="68" t="s">
        <v>317</v>
      </c>
      <c r="F142" s="66"/>
      <c r="G142" s="67" t="s">
        <v>172</v>
      </c>
      <c r="H142" s="68" t="s">
        <v>133</v>
      </c>
      <c r="I142" s="66"/>
      <c r="J142" s="66"/>
    </row>
    <row r="143" spans="1:15" x14ac:dyDescent="0.4">
      <c r="A143" s="67" t="s">
        <v>11</v>
      </c>
      <c r="B143" s="50">
        <v>-1.0885</v>
      </c>
      <c r="C143" s="66"/>
      <c r="D143" s="67" t="s">
        <v>11</v>
      </c>
      <c r="E143" s="50">
        <v>-1.0268999999999999</v>
      </c>
      <c r="F143" s="66"/>
      <c r="G143" s="67" t="s">
        <v>11</v>
      </c>
      <c r="H143" s="50">
        <v>-1.2595000000000001</v>
      </c>
      <c r="I143" s="67" t="s">
        <v>2</v>
      </c>
      <c r="J143" s="70">
        <v>2.6269999999999998</v>
      </c>
    </row>
    <row r="144" spans="1:15" x14ac:dyDescent="0.4">
      <c r="A144" s="67" t="s">
        <v>19</v>
      </c>
      <c r="B144" s="69">
        <v>15.279106254750001</v>
      </c>
      <c r="C144" s="66"/>
      <c r="D144" s="67" t="s">
        <v>19</v>
      </c>
      <c r="E144" s="70">
        <v>15.4352461765</v>
      </c>
      <c r="F144" s="66"/>
      <c r="G144" s="67" t="s">
        <v>19</v>
      </c>
      <c r="H144" s="1">
        <v>15.557499999999999</v>
      </c>
      <c r="I144" s="67" t="s">
        <v>255</v>
      </c>
      <c r="J144" s="70">
        <v>5.2069999999999999</v>
      </c>
    </row>
    <row r="145" spans="1:15" x14ac:dyDescent="0.4">
      <c r="A145" s="67" t="s">
        <v>0</v>
      </c>
      <c r="B145" s="70">
        <v>0.42899999999999999</v>
      </c>
      <c r="C145" s="66"/>
      <c r="D145" s="67" t="s">
        <v>0</v>
      </c>
      <c r="E145" s="70">
        <v>0.42899999999999999</v>
      </c>
      <c r="F145" s="66"/>
      <c r="G145" s="67" t="s">
        <v>0</v>
      </c>
      <c r="H145" s="70">
        <v>0.42899999999999999</v>
      </c>
      <c r="I145" s="66"/>
      <c r="J145" s="66"/>
      <c r="O145" t="s">
        <v>318</v>
      </c>
    </row>
    <row r="146" spans="1:15" x14ac:dyDescent="0.4">
      <c r="A146" s="71" t="s">
        <v>1</v>
      </c>
      <c r="B146" s="70">
        <v>4.0990000000000002</v>
      </c>
      <c r="C146" s="66"/>
      <c r="D146" s="71" t="s">
        <v>1</v>
      </c>
      <c r="E146" s="70">
        <v>4.0990000000000002</v>
      </c>
      <c r="F146" s="66"/>
      <c r="G146" s="71" t="s">
        <v>1</v>
      </c>
      <c r="H146" s="70">
        <v>4.0990000000000002</v>
      </c>
      <c r="J146" s="66"/>
    </row>
    <row r="147" spans="1:15" x14ac:dyDescent="0.4">
      <c r="A147" s="66"/>
      <c r="B147" s="73"/>
      <c r="C147" s="66"/>
      <c r="D147" s="66"/>
      <c r="E147" s="73"/>
      <c r="F147" s="66"/>
      <c r="G147" s="74"/>
      <c r="H147" s="73"/>
      <c r="J147" s="66"/>
    </row>
    <row r="148" spans="1:15" x14ac:dyDescent="0.4">
      <c r="A148" s="67" t="s">
        <v>49</v>
      </c>
      <c r="B148" s="68" t="s">
        <v>319</v>
      </c>
      <c r="C148" s="66"/>
      <c r="D148" s="67" t="s">
        <v>174</v>
      </c>
      <c r="E148" s="68" t="s">
        <v>319</v>
      </c>
      <c r="F148" s="66"/>
      <c r="G148" s="67" t="s">
        <v>172</v>
      </c>
      <c r="H148" s="68" t="s">
        <v>319</v>
      </c>
      <c r="I148" s="66"/>
      <c r="J148" s="66"/>
      <c r="L148" t="s">
        <v>320</v>
      </c>
    </row>
    <row r="149" spans="1:15" x14ac:dyDescent="0.4">
      <c r="A149" s="67" t="s">
        <v>11</v>
      </c>
      <c r="B149" s="50">
        <v>-2.8656999999999999</v>
      </c>
      <c r="C149" s="66"/>
      <c r="D149" s="67" t="s">
        <v>11</v>
      </c>
      <c r="E149" s="50">
        <v>-2.8504</v>
      </c>
      <c r="F149" s="66"/>
      <c r="G149" s="67" t="s">
        <v>11</v>
      </c>
      <c r="H149" s="50">
        <v>-2.8586</v>
      </c>
      <c r="I149" s="67" t="s">
        <v>2</v>
      </c>
      <c r="J149" s="1">
        <v>3.0030000000000001</v>
      </c>
      <c r="L149" t="s">
        <v>321</v>
      </c>
    </row>
    <row r="150" spans="1:15" x14ac:dyDescent="0.4">
      <c r="A150" s="67" t="s">
        <v>19</v>
      </c>
      <c r="B150" s="69">
        <v>18.975471226</v>
      </c>
      <c r="C150" s="66"/>
      <c r="D150" s="67" t="s">
        <v>19</v>
      </c>
      <c r="E150" s="70">
        <v>19.272983076000003</v>
      </c>
      <c r="F150" s="66"/>
      <c r="G150" s="67" t="s">
        <v>19</v>
      </c>
      <c r="H150" s="1">
        <v>19.149296223228315</v>
      </c>
      <c r="I150" s="67" t="s">
        <v>255</v>
      </c>
      <c r="J150" s="70">
        <v>4.903899</v>
      </c>
    </row>
    <row r="151" spans="1:15" x14ac:dyDescent="0.4">
      <c r="A151" s="67" t="s">
        <v>0</v>
      </c>
      <c r="B151">
        <v>0.31519621494908862</v>
      </c>
      <c r="C151" s="66"/>
      <c r="D151" s="67" t="s">
        <v>0</v>
      </c>
      <c r="E151">
        <v>0.31519621494908862</v>
      </c>
      <c r="F151" s="66"/>
      <c r="G151" s="67" t="s">
        <v>0</v>
      </c>
      <c r="H151">
        <v>0.31519621494908862</v>
      </c>
      <c r="I151" s="68" t="s">
        <v>251</v>
      </c>
      <c r="J151" s="1">
        <v>1.633</v>
      </c>
    </row>
    <row r="152" spans="1:15" x14ac:dyDescent="0.4">
      <c r="A152" s="71" t="s">
        <v>1</v>
      </c>
      <c r="B152" s="70"/>
      <c r="C152" s="66"/>
      <c r="D152" s="71" t="s">
        <v>1</v>
      </c>
      <c r="E152" s="70"/>
      <c r="F152" s="66"/>
      <c r="G152" s="71" t="s">
        <v>1</v>
      </c>
      <c r="H152" s="70"/>
      <c r="J152" s="66"/>
    </row>
    <row r="154" spans="1:15" x14ac:dyDescent="0.4">
      <c r="A154" s="67" t="s">
        <v>49</v>
      </c>
      <c r="B154" s="68" t="s">
        <v>134</v>
      </c>
      <c r="C154" s="66"/>
      <c r="D154" s="67" t="s">
        <v>174</v>
      </c>
      <c r="E154" s="68" t="s">
        <v>134</v>
      </c>
      <c r="F154" s="66"/>
      <c r="G154" s="67" t="s">
        <v>172</v>
      </c>
      <c r="H154" s="68" t="s">
        <v>134</v>
      </c>
      <c r="I154" s="66"/>
      <c r="J154" s="66"/>
    </row>
    <row r="155" spans="1:15" x14ac:dyDescent="0.4">
      <c r="A155" s="67" t="s">
        <v>11</v>
      </c>
      <c r="B155" s="50">
        <v>-4.2889999999999997</v>
      </c>
      <c r="C155" s="66"/>
      <c r="D155" s="67" t="s">
        <v>11</v>
      </c>
      <c r="E155" s="50">
        <v>-4.2771999999999997</v>
      </c>
      <c r="F155" s="66"/>
      <c r="G155" s="67" t="s">
        <v>11</v>
      </c>
      <c r="H155" s="50">
        <v>-4.2916999999999996</v>
      </c>
      <c r="I155" s="67" t="s">
        <v>2</v>
      </c>
      <c r="J155" s="70">
        <v>2.9910000000000001</v>
      </c>
    </row>
    <row r="156" spans="1:15" x14ac:dyDescent="0.4">
      <c r="A156" s="67" t="s">
        <v>19</v>
      </c>
      <c r="B156" s="69">
        <v>19.652999999999999</v>
      </c>
      <c r="C156" s="66"/>
      <c r="D156" s="67" t="s">
        <v>19</v>
      </c>
      <c r="E156" s="70">
        <v>19.513999999999999</v>
      </c>
      <c r="F156" s="66"/>
      <c r="G156" s="67" t="s">
        <v>19</v>
      </c>
      <c r="H156" s="1">
        <v>19.383500000000002</v>
      </c>
      <c r="I156" s="67" t="s">
        <v>255</v>
      </c>
      <c r="J156" s="70">
        <v>5.0030000000000001</v>
      </c>
    </row>
    <row r="157" spans="1:15" x14ac:dyDescent="0.4">
      <c r="A157" s="67" t="s">
        <v>0</v>
      </c>
      <c r="B157" s="70">
        <v>0.35299999999999998</v>
      </c>
      <c r="C157" s="66"/>
      <c r="D157" s="67" t="s">
        <v>0</v>
      </c>
      <c r="E157" s="70">
        <v>0.35299999999999998</v>
      </c>
      <c r="F157" s="66"/>
      <c r="G157" s="67" t="s">
        <v>0</v>
      </c>
      <c r="H157" s="70">
        <v>0.35299999999999998</v>
      </c>
      <c r="I157" s="66"/>
      <c r="J157" s="66"/>
      <c r="O157" t="s">
        <v>322</v>
      </c>
    </row>
    <row r="158" spans="1:15" x14ac:dyDescent="0.4">
      <c r="A158" s="71" t="s">
        <v>1</v>
      </c>
      <c r="B158" s="70">
        <v>3.5870000000000002</v>
      </c>
      <c r="C158" s="66"/>
      <c r="D158" s="71" t="s">
        <v>1</v>
      </c>
      <c r="E158" s="70">
        <v>3.5870000000000002</v>
      </c>
      <c r="F158" s="66"/>
      <c r="G158" s="71" t="s">
        <v>1</v>
      </c>
      <c r="H158" s="70">
        <v>3.5870000000000002</v>
      </c>
      <c r="J158" s="66"/>
    </row>
    <row r="160" spans="1:15" x14ac:dyDescent="0.4">
      <c r="A160" s="67" t="s">
        <v>49</v>
      </c>
      <c r="B160" s="68" t="s">
        <v>233</v>
      </c>
      <c r="C160" s="66"/>
      <c r="D160" s="67" t="s">
        <v>174</v>
      </c>
      <c r="E160" s="68" t="s">
        <v>323</v>
      </c>
      <c r="F160" s="66"/>
      <c r="G160" s="67" t="s">
        <v>172</v>
      </c>
      <c r="H160" s="68" t="s">
        <v>323</v>
      </c>
      <c r="I160" s="66"/>
      <c r="J160" s="66"/>
    </row>
    <row r="161" spans="1:15" x14ac:dyDescent="0.4">
      <c r="A161" s="67" t="s">
        <v>11</v>
      </c>
      <c r="B161" s="50">
        <v>-4.1005000000000003</v>
      </c>
      <c r="C161" s="66"/>
      <c r="D161" s="67" t="s">
        <v>11</v>
      </c>
      <c r="E161" s="50">
        <v>-4.2373000000000003</v>
      </c>
      <c r="F161" s="66"/>
      <c r="G161" s="67" t="s">
        <v>11</v>
      </c>
      <c r="H161" s="50">
        <v>-4.1764000000000001</v>
      </c>
      <c r="I161" s="67" t="s">
        <v>2</v>
      </c>
      <c r="J161" s="1">
        <v>2.96</v>
      </c>
    </row>
    <row r="162" spans="1:15" x14ac:dyDescent="0.4">
      <c r="A162" s="67" t="s">
        <v>19</v>
      </c>
      <c r="B162" s="69">
        <v>19.417999999999999</v>
      </c>
      <c r="C162" s="66"/>
      <c r="D162" s="67" t="s">
        <v>19</v>
      </c>
      <c r="E162" s="70">
        <v>19.102326015999996</v>
      </c>
      <c r="F162" s="66"/>
      <c r="G162" s="67" t="s">
        <v>19</v>
      </c>
      <c r="H162" s="1">
        <v>19.562480405271014</v>
      </c>
      <c r="I162" s="67" t="s">
        <v>255</v>
      </c>
      <c r="J162" s="70">
        <v>5.15632</v>
      </c>
    </row>
    <row r="163" spans="1:15" x14ac:dyDescent="0.4">
      <c r="A163" s="67" t="s">
        <v>0</v>
      </c>
      <c r="B163" s="70">
        <v>0.41</v>
      </c>
      <c r="C163" s="66"/>
      <c r="D163" s="67" t="s">
        <v>0</v>
      </c>
      <c r="E163" s="70">
        <v>0.35299999999999998</v>
      </c>
      <c r="F163" s="66"/>
      <c r="G163" s="67" t="s">
        <v>0</v>
      </c>
      <c r="H163" s="70">
        <v>0.35299999999999998</v>
      </c>
      <c r="I163" s="68" t="s">
        <v>251</v>
      </c>
      <c r="J163" s="1">
        <v>1.742</v>
      </c>
    </row>
    <row r="164" spans="1:15" x14ac:dyDescent="0.4">
      <c r="A164" s="71" t="s">
        <v>1</v>
      </c>
      <c r="B164" s="70">
        <v>3.085</v>
      </c>
      <c r="C164" s="66"/>
      <c r="D164" s="71" t="s">
        <v>1</v>
      </c>
      <c r="E164" s="70">
        <v>3.5870000000000002</v>
      </c>
      <c r="F164" s="66"/>
      <c r="G164" s="71" t="s">
        <v>1</v>
      </c>
      <c r="H164" s="70">
        <v>3.5870000000000002</v>
      </c>
      <c r="J164" s="66"/>
    </row>
    <row r="166" spans="1:15" x14ac:dyDescent="0.4">
      <c r="A166" s="67" t="s">
        <v>49</v>
      </c>
      <c r="B166" s="68" t="s">
        <v>324</v>
      </c>
      <c r="C166" s="66"/>
      <c r="D166" s="67" t="s">
        <v>174</v>
      </c>
      <c r="E166" s="68" t="s">
        <v>234</v>
      </c>
      <c r="F166" s="66"/>
      <c r="G166" s="67" t="s">
        <v>172</v>
      </c>
      <c r="H166" s="68" t="s">
        <v>324</v>
      </c>
      <c r="I166" s="66"/>
      <c r="J166" s="66"/>
    </row>
    <row r="167" spans="1:15" x14ac:dyDescent="0.4">
      <c r="A167" s="67" t="s">
        <v>11</v>
      </c>
      <c r="B167" s="50">
        <v>-2.7928999999999999</v>
      </c>
      <c r="C167" s="66"/>
      <c r="D167" s="67" t="s">
        <v>11</v>
      </c>
      <c r="E167" s="50">
        <v>-2.8936000000000002</v>
      </c>
      <c r="F167" s="66"/>
      <c r="G167" s="67" t="s">
        <v>11</v>
      </c>
      <c r="H167" s="50">
        <v>-3.1648000000000001</v>
      </c>
      <c r="I167" s="67" t="s">
        <v>2</v>
      </c>
      <c r="J167" s="70">
        <v>3.6659999999999999</v>
      </c>
    </row>
    <row r="168" spans="1:15" x14ac:dyDescent="0.4">
      <c r="A168" s="67" t="s">
        <v>19</v>
      </c>
      <c r="B168" s="69">
        <v>20.47903540175</v>
      </c>
      <c r="C168" s="66"/>
      <c r="D168" s="67" t="s">
        <v>19</v>
      </c>
      <c r="E168" s="70">
        <v>20.492000000000001</v>
      </c>
      <c r="F168" s="66"/>
      <c r="G168" s="67" t="s">
        <v>19</v>
      </c>
      <c r="H168" s="1">
        <v>22.379661124540391</v>
      </c>
      <c r="I168" s="67" t="s">
        <v>255</v>
      </c>
      <c r="J168" s="70">
        <v>3.8456339999999996</v>
      </c>
    </row>
    <row r="169" spans="1:15" x14ac:dyDescent="0.4">
      <c r="A169" s="67" t="s">
        <v>0</v>
      </c>
      <c r="B169" s="70">
        <v>0.28399999999999997</v>
      </c>
      <c r="C169" s="66"/>
      <c r="D169" s="67" t="s">
        <v>0</v>
      </c>
      <c r="E169" s="70">
        <v>0.28399999999999997</v>
      </c>
      <c r="F169" s="66"/>
      <c r="G169" s="67" t="s">
        <v>0</v>
      </c>
      <c r="H169" s="70">
        <v>0.28399999999999997</v>
      </c>
      <c r="I169" s="68" t="s">
        <v>251</v>
      </c>
      <c r="J169" s="1">
        <v>1.0489999999999999</v>
      </c>
      <c r="O169" t="s">
        <v>325</v>
      </c>
    </row>
    <row r="170" spans="1:15" x14ac:dyDescent="0.4">
      <c r="A170" s="71" t="s">
        <v>1</v>
      </c>
      <c r="B170" s="70">
        <v>3.3039999999999998</v>
      </c>
      <c r="C170" s="66"/>
      <c r="D170" s="71" t="s">
        <v>1</v>
      </c>
      <c r="E170" s="70">
        <v>3.3039999999999998</v>
      </c>
      <c r="F170" s="66"/>
      <c r="G170" s="71" t="s">
        <v>1</v>
      </c>
      <c r="H170" s="70">
        <v>3.3039999999999998</v>
      </c>
      <c r="J170" s="66"/>
    </row>
    <row r="172" spans="1:15" x14ac:dyDescent="0.4">
      <c r="A172" s="67" t="s">
        <v>49</v>
      </c>
      <c r="B172" s="68" t="s">
        <v>236</v>
      </c>
      <c r="C172" s="66"/>
      <c r="D172" s="67" t="s">
        <v>174</v>
      </c>
      <c r="E172" s="68" t="s">
        <v>236</v>
      </c>
      <c r="F172" s="66"/>
      <c r="G172" s="67" t="s">
        <v>172</v>
      </c>
      <c r="H172" s="68" t="s">
        <v>326</v>
      </c>
      <c r="I172" s="66"/>
      <c r="J172" s="66"/>
    </row>
    <row r="173" spans="1:15" x14ac:dyDescent="0.4">
      <c r="A173" s="67" t="s">
        <v>11</v>
      </c>
      <c r="B173" s="50">
        <v>-0.97070000000000001</v>
      </c>
      <c r="C173" s="66"/>
      <c r="D173" s="67" t="s">
        <v>11</v>
      </c>
      <c r="E173" s="50">
        <v>-1.0074000000000001</v>
      </c>
      <c r="F173" s="66"/>
      <c r="G173" s="67" t="s">
        <v>11</v>
      </c>
      <c r="H173" s="50">
        <v>-0.97629999999999995</v>
      </c>
      <c r="I173" s="67" t="s">
        <v>2</v>
      </c>
      <c r="J173" s="1">
        <v>3.3490000000000002</v>
      </c>
    </row>
    <row r="174" spans="1:15" x14ac:dyDescent="0.4">
      <c r="A174" s="67" t="s">
        <v>19</v>
      </c>
      <c r="B174" s="69">
        <v>26.373999999999999</v>
      </c>
      <c r="C174" s="66"/>
      <c r="D174" s="67" t="s">
        <v>19</v>
      </c>
      <c r="E174" s="70">
        <v>26.596</v>
      </c>
      <c r="F174" s="66"/>
      <c r="G174" s="67" t="s">
        <v>19</v>
      </c>
      <c r="H174" s="1">
        <v>26.543991711483166</v>
      </c>
      <c r="I174" s="67" t="s">
        <v>255</v>
      </c>
      <c r="J174" s="70">
        <v>5.4655680000000002</v>
      </c>
    </row>
    <row r="175" spans="1:15" x14ac:dyDescent="0.4">
      <c r="A175" s="67" t="s">
        <v>0</v>
      </c>
      <c r="B175" s="70">
        <v>0.13500000000000001</v>
      </c>
      <c r="C175" s="66"/>
      <c r="D175" s="67" t="s">
        <v>0</v>
      </c>
      <c r="E175" s="70">
        <v>0.13500000000000001</v>
      </c>
      <c r="F175" s="66"/>
      <c r="G175" s="67" t="s">
        <v>0</v>
      </c>
      <c r="H175" s="70">
        <v>0.13500000000000001</v>
      </c>
      <c r="I175" s="68" t="s">
        <v>251</v>
      </c>
      <c r="J175" s="68">
        <v>1.6319999999999999</v>
      </c>
      <c r="O175" t="s">
        <v>327</v>
      </c>
    </row>
    <row r="176" spans="1:15" x14ac:dyDescent="0.4">
      <c r="A176" s="71" t="s">
        <v>1</v>
      </c>
      <c r="B176" s="70">
        <v>3.6619999999999999</v>
      </c>
      <c r="C176" s="66"/>
      <c r="D176" s="71" t="s">
        <v>1</v>
      </c>
      <c r="E176" s="70">
        <v>3.6619999999999999</v>
      </c>
      <c r="F176" s="66"/>
      <c r="G176" s="71" t="s">
        <v>1</v>
      </c>
      <c r="H176" s="70">
        <v>3.6619999999999999</v>
      </c>
      <c r="J176" s="66"/>
    </row>
    <row r="178" spans="1:15" x14ac:dyDescent="0.4">
      <c r="A178" s="67" t="s">
        <v>49</v>
      </c>
      <c r="B178" s="68" t="s">
        <v>135</v>
      </c>
      <c r="C178" s="66"/>
      <c r="D178" s="67" t="s">
        <v>174</v>
      </c>
      <c r="E178" s="68" t="s">
        <v>135</v>
      </c>
      <c r="F178" s="66"/>
      <c r="G178" s="67" t="s">
        <v>172</v>
      </c>
      <c r="H178" s="68" t="s">
        <v>135</v>
      </c>
      <c r="I178" s="66"/>
      <c r="J178" s="66"/>
    </row>
    <row r="179" spans="1:15" x14ac:dyDescent="0.4">
      <c r="A179" s="67" t="s">
        <v>11</v>
      </c>
      <c r="B179" s="50">
        <v>-0.96519999999999995</v>
      </c>
      <c r="C179" s="66"/>
      <c r="D179" s="67" t="s">
        <v>11</v>
      </c>
      <c r="E179" s="50">
        <v>-0.97130000000000005</v>
      </c>
      <c r="F179" s="66"/>
      <c r="G179" s="67" t="s">
        <v>11</v>
      </c>
      <c r="H179" s="50">
        <v>-0.97050000000000003</v>
      </c>
      <c r="I179" s="67" t="s">
        <v>2</v>
      </c>
      <c r="J179" s="70">
        <v>5.0510000000000002</v>
      </c>
    </row>
    <row r="180" spans="1:15" x14ac:dyDescent="0.4">
      <c r="A180" s="67" t="s">
        <v>19</v>
      </c>
      <c r="B180" s="69">
        <v>90.891999999999996</v>
      </c>
      <c r="C180" s="66"/>
      <c r="D180" s="67" t="s">
        <v>19</v>
      </c>
      <c r="E180" s="70">
        <v>89.902000000000001</v>
      </c>
      <c r="F180" s="66"/>
      <c r="G180" s="67" t="s">
        <v>19</v>
      </c>
      <c r="H180" s="1">
        <v>90.495000000000005</v>
      </c>
      <c r="I180" s="67" t="s">
        <v>255</v>
      </c>
      <c r="J180" s="70">
        <v>8.1929999999999996</v>
      </c>
    </row>
    <row r="181" spans="1:15" x14ac:dyDescent="0.4">
      <c r="A181" s="67" t="s">
        <v>0</v>
      </c>
      <c r="B181" s="70">
        <v>1.7000000000000001E-2</v>
      </c>
      <c r="C181" s="66"/>
      <c r="D181" s="67" t="s">
        <v>0</v>
      </c>
      <c r="E181" s="70">
        <v>1.7000000000000001E-2</v>
      </c>
      <c r="F181" s="66"/>
      <c r="G181" s="67" t="s">
        <v>0</v>
      </c>
      <c r="H181" s="70">
        <v>1.7000000000000001E-2</v>
      </c>
      <c r="I181" s="66"/>
      <c r="J181" s="66"/>
      <c r="O181" t="s">
        <v>328</v>
      </c>
    </row>
    <row r="182" spans="1:15" x14ac:dyDescent="0.4">
      <c r="A182" s="71" t="s">
        <v>1</v>
      </c>
      <c r="B182" s="70">
        <v>2.661</v>
      </c>
      <c r="C182" s="66"/>
      <c r="D182" s="71" t="s">
        <v>1</v>
      </c>
      <c r="E182" s="70">
        <v>2.661</v>
      </c>
      <c r="F182" s="66"/>
      <c r="G182" s="71" t="s">
        <v>1</v>
      </c>
      <c r="H182" s="70">
        <v>2.661</v>
      </c>
      <c r="J182" s="66"/>
    </row>
    <row r="184" spans="1:15" x14ac:dyDescent="0.4">
      <c r="A184" s="67" t="s">
        <v>49</v>
      </c>
      <c r="B184" s="68" t="s">
        <v>202</v>
      </c>
      <c r="C184" s="66"/>
      <c r="D184" s="67" t="s">
        <v>174</v>
      </c>
      <c r="E184" s="68" t="s">
        <v>202</v>
      </c>
      <c r="F184" s="66"/>
      <c r="G184" s="67" t="s">
        <v>172</v>
      </c>
      <c r="H184" s="68" t="s">
        <v>202</v>
      </c>
      <c r="I184" s="66"/>
      <c r="J184" s="66"/>
    </row>
    <row r="185" spans="1:15" x14ac:dyDescent="0.4">
      <c r="A185" s="67" t="s">
        <v>11</v>
      </c>
      <c r="B185" s="50">
        <v>-1.6831</v>
      </c>
      <c r="C185" s="66"/>
      <c r="D185" s="67" t="s">
        <v>11</v>
      </c>
      <c r="E185" s="50">
        <v>-1.6763999999999999</v>
      </c>
      <c r="F185" s="66"/>
      <c r="G185" s="67" t="s">
        <v>11</v>
      </c>
      <c r="H185" s="50">
        <v>-1.6839</v>
      </c>
      <c r="I185" s="67" t="s">
        <v>2</v>
      </c>
      <c r="J185" s="70">
        <v>4.2510000000000003</v>
      </c>
    </row>
    <row r="186" spans="1:15" x14ac:dyDescent="0.4">
      <c r="A186" s="67" t="s">
        <v>19</v>
      </c>
      <c r="B186" s="69">
        <v>54.610999999999997</v>
      </c>
      <c r="C186" s="66"/>
      <c r="D186" s="67" t="s">
        <v>19</v>
      </c>
      <c r="E186" s="70">
        <v>53.706000000000003</v>
      </c>
      <c r="F186" s="66"/>
      <c r="G186" s="67" t="s">
        <v>19</v>
      </c>
      <c r="H186" s="1">
        <v>55.220500000000001</v>
      </c>
      <c r="I186" s="67" t="s">
        <v>255</v>
      </c>
      <c r="J186" s="70">
        <v>7.056</v>
      </c>
    </row>
    <row r="187" spans="1:15" x14ac:dyDescent="0.4">
      <c r="A187" s="67" t="s">
        <v>0</v>
      </c>
      <c r="B187" s="70">
        <v>1.7000000000000001E-2</v>
      </c>
      <c r="C187" s="66"/>
      <c r="D187" s="67" t="s">
        <v>0</v>
      </c>
      <c r="E187" s="70">
        <v>1.7000000000000001E-2</v>
      </c>
      <c r="F187" s="66"/>
      <c r="G187" s="67" t="s">
        <v>0</v>
      </c>
      <c r="H187" s="70">
        <v>4.4999999999999998E-2</v>
      </c>
      <c r="I187" s="66"/>
      <c r="J187" s="66"/>
      <c r="O187" t="s">
        <v>329</v>
      </c>
    </row>
    <row r="188" spans="1:15" x14ac:dyDescent="0.4">
      <c r="A188" s="71" t="s">
        <v>1</v>
      </c>
      <c r="B188" s="70">
        <v>2.661</v>
      </c>
      <c r="C188" s="66"/>
      <c r="D188" s="71" t="s">
        <v>1</v>
      </c>
      <c r="E188" s="70">
        <v>2.661</v>
      </c>
      <c r="F188" s="66"/>
      <c r="G188" s="71" t="s">
        <v>1</v>
      </c>
      <c r="H188" s="70">
        <v>5.3410000000000002</v>
      </c>
      <c r="J188" s="66"/>
    </row>
    <row r="190" spans="1:15" x14ac:dyDescent="0.4">
      <c r="A190" s="67" t="s">
        <v>49</v>
      </c>
      <c r="B190" s="68" t="s">
        <v>136</v>
      </c>
      <c r="C190" s="66"/>
      <c r="D190" s="67" t="s">
        <v>174</v>
      </c>
      <c r="E190" s="68" t="s">
        <v>330</v>
      </c>
      <c r="F190" s="66"/>
      <c r="G190" s="67" t="s">
        <v>172</v>
      </c>
      <c r="H190" s="68" t="s">
        <v>136</v>
      </c>
      <c r="I190" s="66"/>
      <c r="J190" s="66"/>
    </row>
    <row r="191" spans="1:15" x14ac:dyDescent="0.4">
      <c r="A191" s="67" t="s">
        <v>11</v>
      </c>
      <c r="B191" s="50">
        <v>-6.4424999999999999</v>
      </c>
      <c r="C191" s="66"/>
      <c r="D191" s="67" t="s">
        <v>11</v>
      </c>
      <c r="E191" s="50">
        <v>-6.2576999999999998</v>
      </c>
      <c r="F191" s="66"/>
      <c r="G191" s="67" t="s">
        <v>11</v>
      </c>
      <c r="H191" s="50">
        <v>-6.4629000000000003</v>
      </c>
      <c r="I191" s="67" t="s">
        <v>2</v>
      </c>
      <c r="J191" s="70">
        <v>3.6589999999999998</v>
      </c>
    </row>
    <row r="192" spans="1:15" x14ac:dyDescent="0.4">
      <c r="A192" s="67" t="s">
        <v>19</v>
      </c>
      <c r="B192" s="69">
        <v>32.439</v>
      </c>
      <c r="C192" s="66"/>
      <c r="D192" s="67" t="s">
        <v>19</v>
      </c>
      <c r="E192" s="70">
        <v>32.7010581945</v>
      </c>
      <c r="F192" s="66"/>
      <c r="G192" s="67" t="s">
        <v>19</v>
      </c>
      <c r="H192" s="1">
        <v>32.847000000000001</v>
      </c>
      <c r="I192" s="67" t="s">
        <v>255</v>
      </c>
      <c r="J192" s="70">
        <v>5.6660000000000004</v>
      </c>
    </row>
    <row r="193" spans="1:15" x14ac:dyDescent="0.4">
      <c r="A193" s="67" t="s">
        <v>0</v>
      </c>
      <c r="B193" s="70">
        <v>0.245</v>
      </c>
      <c r="C193" s="66"/>
      <c r="D193" s="67" t="s">
        <v>0</v>
      </c>
      <c r="E193" s="70">
        <v>0.245</v>
      </c>
      <c r="F193" s="66"/>
      <c r="G193" s="67" t="s">
        <v>0</v>
      </c>
      <c r="H193" s="70">
        <v>0.245</v>
      </c>
      <c r="I193" s="66"/>
      <c r="J193" s="66"/>
      <c r="O193" t="s">
        <v>331</v>
      </c>
    </row>
    <row r="194" spans="1:15" x14ac:dyDescent="0.4">
      <c r="A194" s="71" t="s">
        <v>1</v>
      </c>
      <c r="B194" s="70">
        <v>2.0310000000000001</v>
      </c>
      <c r="C194" s="66"/>
      <c r="D194" s="71" t="s">
        <v>1</v>
      </c>
      <c r="E194" s="70">
        <v>2.0310000000000001</v>
      </c>
      <c r="F194" s="66"/>
      <c r="G194" s="71" t="s">
        <v>1</v>
      </c>
      <c r="H194" s="70">
        <v>2.0310000000000001</v>
      </c>
      <c r="J194" s="66"/>
    </row>
    <row r="196" spans="1:15" x14ac:dyDescent="0.4">
      <c r="A196" s="67" t="s">
        <v>49</v>
      </c>
      <c r="B196" s="68" t="s">
        <v>137</v>
      </c>
      <c r="C196" s="66"/>
      <c r="D196" s="67" t="s">
        <v>174</v>
      </c>
      <c r="E196" s="68" t="s">
        <v>137</v>
      </c>
      <c r="F196" s="66"/>
      <c r="G196" s="67" t="s">
        <v>172</v>
      </c>
      <c r="H196" s="68" t="s">
        <v>137</v>
      </c>
      <c r="I196" s="66"/>
      <c r="J196" s="66"/>
    </row>
    <row r="197" spans="1:15" x14ac:dyDescent="0.4">
      <c r="A197" s="67" t="s">
        <v>11</v>
      </c>
      <c r="B197" s="50">
        <v>-8.5068999999999999</v>
      </c>
      <c r="C197" s="66"/>
      <c r="D197" s="67" t="s">
        <v>11</v>
      </c>
      <c r="E197" s="50">
        <v>-8.4731000000000005</v>
      </c>
      <c r="F197" s="66"/>
      <c r="G197" s="67" t="s">
        <v>11</v>
      </c>
      <c r="H197" s="72">
        <v>-8.5477000000000007</v>
      </c>
      <c r="I197" s="67" t="s">
        <v>2</v>
      </c>
      <c r="J197" s="70">
        <v>3.2389999999999999</v>
      </c>
    </row>
    <row r="198" spans="1:15" x14ac:dyDescent="0.4">
      <c r="A198" s="67" t="s">
        <v>19</v>
      </c>
      <c r="B198" s="69">
        <v>23.344999999999999</v>
      </c>
      <c r="C198" s="66"/>
      <c r="D198" s="67" t="s">
        <v>19</v>
      </c>
      <c r="E198" s="70">
        <v>23.004000000000001</v>
      </c>
      <c r="F198" s="66"/>
      <c r="G198" s="67" t="s">
        <v>19</v>
      </c>
      <c r="H198" s="1">
        <v>23.499500000000001</v>
      </c>
      <c r="I198" s="67" t="s">
        <v>255</v>
      </c>
      <c r="J198" s="70">
        <v>5.1719999999999997</v>
      </c>
    </row>
    <row r="199" spans="1:15" x14ac:dyDescent="0.4">
      <c r="A199" s="67" t="s">
        <v>0</v>
      </c>
      <c r="B199" s="70">
        <v>0.56999999999999995</v>
      </c>
      <c r="C199" s="66"/>
      <c r="D199" s="67" t="s">
        <v>0</v>
      </c>
      <c r="E199" s="70">
        <v>0.56999999999999995</v>
      </c>
      <c r="F199" s="66"/>
      <c r="G199" s="67" t="s">
        <v>0</v>
      </c>
      <c r="H199" s="70">
        <v>0.56999999999999995</v>
      </c>
      <c r="I199" s="66"/>
      <c r="J199" s="66"/>
      <c r="O199" t="s">
        <v>332</v>
      </c>
    </row>
    <row r="200" spans="1:15" x14ac:dyDescent="0.4">
      <c r="A200" s="71" t="s">
        <v>1</v>
      </c>
      <c r="B200" s="70">
        <v>2.2959999999999998</v>
      </c>
      <c r="C200" s="66"/>
      <c r="D200" s="71" t="s">
        <v>1</v>
      </c>
      <c r="E200" s="70">
        <v>2.2959999999999998</v>
      </c>
      <c r="F200" s="66"/>
      <c r="G200" s="71" t="s">
        <v>1</v>
      </c>
      <c r="H200" s="70">
        <v>2.2959999999999998</v>
      </c>
      <c r="J200" s="66"/>
    </row>
    <row r="202" spans="1:15" x14ac:dyDescent="0.4">
      <c r="A202" s="67" t="s">
        <v>49</v>
      </c>
      <c r="B202" s="68" t="s">
        <v>138</v>
      </c>
      <c r="C202" s="66"/>
      <c r="D202" s="67" t="s">
        <v>174</v>
      </c>
      <c r="E202" s="68" t="s">
        <v>138</v>
      </c>
      <c r="F202" s="66"/>
      <c r="G202" s="67" t="s">
        <v>172</v>
      </c>
      <c r="H202" s="68" t="s">
        <v>333</v>
      </c>
      <c r="I202" s="66"/>
      <c r="J202" s="66"/>
    </row>
    <row r="203" spans="1:15" x14ac:dyDescent="0.4">
      <c r="A203" s="67" t="s">
        <v>11</v>
      </c>
      <c r="B203" s="50">
        <v>-9.7811000000000003</v>
      </c>
      <c r="C203" s="66"/>
      <c r="D203" s="67" t="s">
        <v>11</v>
      </c>
      <c r="E203" s="50">
        <v>-10.1013</v>
      </c>
      <c r="F203" s="66"/>
      <c r="G203" s="67" t="s">
        <v>11</v>
      </c>
      <c r="H203" s="72">
        <v>-9.7551000000000005</v>
      </c>
      <c r="I203" s="67" t="s">
        <v>2</v>
      </c>
      <c r="J203" s="70">
        <v>2.88</v>
      </c>
    </row>
    <row r="204" spans="1:15" x14ac:dyDescent="0.4">
      <c r="A204" s="67" t="s">
        <v>19</v>
      </c>
      <c r="B204" s="69">
        <v>18.936</v>
      </c>
      <c r="C204" s="66"/>
      <c r="D204" s="67" t="s">
        <v>19</v>
      </c>
      <c r="E204" s="70">
        <v>18.306000000000001</v>
      </c>
      <c r="F204" s="66"/>
      <c r="G204" s="67" t="s">
        <v>19</v>
      </c>
      <c r="H204" s="1">
        <v>18.835972386856568</v>
      </c>
      <c r="I204" s="67" t="s">
        <v>255</v>
      </c>
      <c r="J204" s="70">
        <v>5.2444799999999994</v>
      </c>
    </row>
    <row r="205" spans="1:15" x14ac:dyDescent="0.4">
      <c r="A205" s="67" t="s">
        <v>0</v>
      </c>
      <c r="B205" s="70">
        <v>1.0469999999999999</v>
      </c>
      <c r="C205" s="66"/>
      <c r="D205" s="67" t="s">
        <v>0</v>
      </c>
      <c r="E205" s="70">
        <v>1.0469999999999999</v>
      </c>
      <c r="F205" s="66"/>
      <c r="G205" s="67" t="s">
        <v>0</v>
      </c>
      <c r="H205" s="70">
        <v>1.0469999999999999</v>
      </c>
      <c r="I205" s="68" t="s">
        <v>251</v>
      </c>
      <c r="J205" s="1">
        <v>1.821</v>
      </c>
      <c r="O205" t="s">
        <v>334</v>
      </c>
    </row>
    <row r="206" spans="1:15" x14ac:dyDescent="0.4">
      <c r="A206" s="71" t="s">
        <v>1</v>
      </c>
      <c r="B206" s="70">
        <v>2.7519999999999998</v>
      </c>
      <c r="C206" s="66"/>
      <c r="D206" s="71" t="s">
        <v>1</v>
      </c>
      <c r="E206" s="70">
        <v>2.7519999999999998</v>
      </c>
      <c r="F206" s="66"/>
      <c r="G206" s="71" t="s">
        <v>1</v>
      </c>
      <c r="H206" s="70">
        <v>2.7519999999999998</v>
      </c>
      <c r="J206" s="66"/>
    </row>
    <row r="208" spans="1:15" x14ac:dyDescent="0.4">
      <c r="A208" s="67" t="s">
        <v>49</v>
      </c>
      <c r="B208" s="68" t="s">
        <v>139</v>
      </c>
      <c r="C208" s="66"/>
      <c r="D208" s="67" t="s">
        <v>174</v>
      </c>
      <c r="E208" s="68" t="s">
        <v>139</v>
      </c>
      <c r="F208" s="66"/>
      <c r="G208" s="67" t="s">
        <v>172</v>
      </c>
      <c r="H208" s="68" t="s">
        <v>335</v>
      </c>
      <c r="I208" s="66"/>
      <c r="J208" s="66"/>
    </row>
    <row r="209" spans="1:15" x14ac:dyDescent="0.4">
      <c r="A209" s="67" t="s">
        <v>11</v>
      </c>
      <c r="B209" s="50">
        <v>-10.4193</v>
      </c>
      <c r="C209" s="66"/>
      <c r="D209" s="67" t="s">
        <v>11</v>
      </c>
      <c r="E209" s="50">
        <v>-10.845599999999999</v>
      </c>
      <c r="F209" s="66"/>
      <c r="G209" s="67" t="s">
        <v>11</v>
      </c>
      <c r="H209" s="72">
        <v>-10.3666</v>
      </c>
      <c r="I209" s="67" t="s">
        <v>2</v>
      </c>
      <c r="J209" s="70">
        <v>2.7669999999999999</v>
      </c>
    </row>
    <row r="210" spans="1:15" x14ac:dyDescent="0.4">
      <c r="A210" s="67" t="s">
        <v>19</v>
      </c>
      <c r="B210" s="69">
        <v>16.143999999999998</v>
      </c>
      <c r="C210" s="66"/>
      <c r="D210" s="67" t="s">
        <v>19</v>
      </c>
      <c r="E210" s="70">
        <v>15.891999999999999</v>
      </c>
      <c r="F210" s="66"/>
      <c r="G210" s="67" t="s">
        <v>19</v>
      </c>
      <c r="H210" s="1">
        <v>16.218488385203393</v>
      </c>
      <c r="I210" s="67" t="s">
        <v>255</v>
      </c>
      <c r="J210" s="70">
        <v>4.8920560000000002</v>
      </c>
    </row>
    <row r="211" spans="1:15" x14ac:dyDescent="0.4">
      <c r="A211" s="67" t="s">
        <v>0</v>
      </c>
      <c r="B211" s="70">
        <v>1.5780000000000001</v>
      </c>
      <c r="C211" s="66"/>
      <c r="D211" s="67" t="s">
        <v>0</v>
      </c>
      <c r="E211" s="70">
        <v>1.5780000000000001</v>
      </c>
      <c r="F211" s="66"/>
      <c r="G211" s="67" t="s">
        <v>0</v>
      </c>
      <c r="H211" s="70">
        <v>1.5780000000000001</v>
      </c>
      <c r="I211" s="68" t="s">
        <v>251</v>
      </c>
      <c r="J211" s="68">
        <v>1.768</v>
      </c>
      <c r="O211" t="s">
        <v>336</v>
      </c>
    </row>
    <row r="212" spans="1:15" x14ac:dyDescent="0.4">
      <c r="A212" s="71" t="s">
        <v>1</v>
      </c>
      <c r="B212" s="70">
        <v>3.2</v>
      </c>
      <c r="C212" s="66"/>
      <c r="D212" s="71" t="s">
        <v>1</v>
      </c>
      <c r="E212" s="70">
        <v>3.2</v>
      </c>
      <c r="F212" s="66"/>
      <c r="G212" s="71" t="s">
        <v>1</v>
      </c>
      <c r="H212" s="70">
        <v>3.2</v>
      </c>
      <c r="J212" s="66"/>
    </row>
    <row r="214" spans="1:15" x14ac:dyDescent="0.4">
      <c r="A214" s="67" t="s">
        <v>49</v>
      </c>
      <c r="B214" s="68" t="s">
        <v>204</v>
      </c>
      <c r="C214" s="66"/>
      <c r="D214" s="67" t="s">
        <v>174</v>
      </c>
      <c r="E214" s="68" t="s">
        <v>337</v>
      </c>
      <c r="F214" s="66"/>
      <c r="G214" s="67" t="s">
        <v>172</v>
      </c>
      <c r="H214" s="68" t="s">
        <v>204</v>
      </c>
      <c r="I214" s="66"/>
      <c r="J214" s="66"/>
    </row>
    <row r="215" spans="1:15" x14ac:dyDescent="0.4">
      <c r="A215" s="67" t="s">
        <v>11</v>
      </c>
      <c r="B215" s="50">
        <v>-10.293799999999999</v>
      </c>
      <c r="C215" s="66"/>
      <c r="D215" s="67" t="s">
        <v>11</v>
      </c>
      <c r="E215" s="50">
        <v>-10.7799</v>
      </c>
      <c r="F215" s="66"/>
      <c r="G215" s="67" t="s">
        <v>11</v>
      </c>
      <c r="H215" s="72">
        <v>-10.3606</v>
      </c>
      <c r="I215" s="67" t="s">
        <v>2</v>
      </c>
      <c r="J215" s="70">
        <v>2.7610000000000001</v>
      </c>
    </row>
    <row r="216" spans="1:15" x14ac:dyDescent="0.4">
      <c r="A216" s="67" t="s">
        <v>19</v>
      </c>
      <c r="B216" s="69">
        <v>14.66</v>
      </c>
      <c r="C216" s="66"/>
      <c r="D216" s="67" t="s">
        <v>19</v>
      </c>
      <c r="E216" s="70">
        <v>16.048397875999999</v>
      </c>
      <c r="F216" s="66"/>
      <c r="G216" s="67" t="s">
        <v>19</v>
      </c>
      <c r="H216" s="1">
        <v>14.5915</v>
      </c>
      <c r="I216" s="67" t="s">
        <v>255</v>
      </c>
      <c r="J216" s="70">
        <v>4.4210000000000003</v>
      </c>
    </row>
    <row r="217" spans="1:15" x14ac:dyDescent="0.4">
      <c r="A217" s="67" t="s">
        <v>0</v>
      </c>
      <c r="B217" s="70">
        <v>1.784</v>
      </c>
      <c r="C217" s="66"/>
      <c r="D217" s="67" t="s">
        <v>0</v>
      </c>
      <c r="E217" s="70">
        <v>1.784</v>
      </c>
      <c r="F217" s="66"/>
      <c r="G217" s="67" t="s">
        <v>0</v>
      </c>
      <c r="H217" s="70">
        <v>1.784</v>
      </c>
      <c r="I217" s="66"/>
      <c r="J217" s="66"/>
      <c r="O217" t="s">
        <v>338</v>
      </c>
    </row>
    <row r="218" spans="1:15" x14ac:dyDescent="0.4">
      <c r="A218" s="71" t="s">
        <v>1</v>
      </c>
      <c r="B218" s="70">
        <v>3.39</v>
      </c>
      <c r="C218" s="66"/>
      <c r="D218" s="71" t="s">
        <v>1</v>
      </c>
      <c r="E218" s="70">
        <v>3.39</v>
      </c>
      <c r="F218" s="66"/>
      <c r="G218" s="71" t="s">
        <v>1</v>
      </c>
      <c r="H218" s="70">
        <v>3.39</v>
      </c>
      <c r="J218" s="66"/>
    </row>
    <row r="220" spans="1:15" x14ac:dyDescent="0.4">
      <c r="A220" s="67" t="s">
        <v>49</v>
      </c>
      <c r="B220" s="68" t="s">
        <v>140</v>
      </c>
      <c r="C220" s="66"/>
      <c r="D220" s="67" t="s">
        <v>174</v>
      </c>
      <c r="E220" s="68" t="s">
        <v>339</v>
      </c>
      <c r="F220" s="66"/>
      <c r="G220" s="67" t="s">
        <v>172</v>
      </c>
      <c r="H220" s="68" t="s">
        <v>140</v>
      </c>
      <c r="I220" s="66"/>
      <c r="J220" s="66"/>
    </row>
    <row r="221" spans="1:15" x14ac:dyDescent="0.4">
      <c r="A221" s="67" t="s">
        <v>11</v>
      </c>
      <c r="B221" s="50">
        <v>-9.1651000000000007</v>
      </c>
      <c r="C221" s="66"/>
      <c r="D221" s="67" t="s">
        <v>11</v>
      </c>
      <c r="E221" s="50">
        <v>-8.4677000000000007</v>
      </c>
      <c r="F221" s="66"/>
      <c r="G221" s="67" t="s">
        <v>11</v>
      </c>
      <c r="H221" s="72">
        <v>-9.2744</v>
      </c>
      <c r="I221" s="67" t="s">
        <v>2</v>
      </c>
      <c r="J221" s="70">
        <v>2.7330000000000001</v>
      </c>
    </row>
    <row r="222" spans="1:15" x14ac:dyDescent="0.4">
      <c r="A222" s="67" t="s">
        <v>19</v>
      </c>
      <c r="B222" s="69">
        <v>13.996</v>
      </c>
      <c r="C222" s="66"/>
      <c r="D222" s="67" t="s">
        <v>19</v>
      </c>
      <c r="E222" s="70">
        <v>14.438965216000001</v>
      </c>
      <c r="F222" s="66"/>
      <c r="G222" s="67" t="s">
        <v>19</v>
      </c>
      <c r="H222" s="1">
        <v>13.952</v>
      </c>
      <c r="I222" s="67" t="s">
        <v>255</v>
      </c>
      <c r="J222" s="70">
        <v>4.3140000000000001</v>
      </c>
    </row>
    <row r="223" spans="1:15" x14ac:dyDescent="0.4">
      <c r="A223" s="67" t="s">
        <v>0</v>
      </c>
      <c r="B223" s="70">
        <v>1.843</v>
      </c>
      <c r="C223" s="66"/>
      <c r="D223" s="67" t="s">
        <v>0</v>
      </c>
      <c r="E223" s="70">
        <v>1.843</v>
      </c>
      <c r="F223" s="66"/>
      <c r="G223" s="67" t="s">
        <v>0</v>
      </c>
      <c r="H223" s="70">
        <v>1.843</v>
      </c>
      <c r="I223" s="66"/>
      <c r="J223" s="66"/>
      <c r="O223" t="s">
        <v>340</v>
      </c>
    </row>
    <row r="224" spans="1:15" x14ac:dyDescent="0.4">
      <c r="A224" s="71" t="s">
        <v>1</v>
      </c>
      <c r="B224" s="70">
        <v>3.7130000000000001</v>
      </c>
      <c r="C224" s="66"/>
      <c r="D224" s="71" t="s">
        <v>1</v>
      </c>
      <c r="E224" s="70">
        <v>3.7130000000000001</v>
      </c>
      <c r="F224" s="66"/>
      <c r="G224" s="71" t="s">
        <v>1</v>
      </c>
      <c r="H224" s="70">
        <v>3.7130000000000001</v>
      </c>
      <c r="J224" s="66"/>
    </row>
    <row r="226" spans="1:15" x14ac:dyDescent="0.4">
      <c r="A226" s="67" t="s">
        <v>49</v>
      </c>
      <c r="B226" s="68" t="s">
        <v>163</v>
      </c>
      <c r="C226" s="66"/>
      <c r="D226" s="67" t="s">
        <v>174</v>
      </c>
      <c r="E226" s="68" t="s">
        <v>341</v>
      </c>
      <c r="F226" s="66"/>
      <c r="G226" s="67" t="s">
        <v>172</v>
      </c>
      <c r="H226" s="68" t="s">
        <v>341</v>
      </c>
      <c r="I226" s="66"/>
      <c r="J226" s="66"/>
    </row>
    <row r="227" spans="1:15" x14ac:dyDescent="0.4">
      <c r="A227" s="67" t="s">
        <v>11</v>
      </c>
      <c r="B227" s="50">
        <v>-7.3384999999999998</v>
      </c>
      <c r="C227" s="66"/>
      <c r="D227" s="67" t="s">
        <v>11</v>
      </c>
      <c r="E227" s="50">
        <v>-8.4677000000000007</v>
      </c>
      <c r="F227" s="66"/>
      <c r="G227" s="67" t="s">
        <v>11</v>
      </c>
      <c r="H227" s="50">
        <v>-7.1052</v>
      </c>
      <c r="I227" s="67" t="s">
        <v>2</v>
      </c>
      <c r="J227" s="70">
        <v>2.7410000000000001</v>
      </c>
    </row>
    <row r="228" spans="1:15" x14ac:dyDescent="0.4">
      <c r="A228" s="67" t="s">
        <v>19</v>
      </c>
      <c r="B228" s="69">
        <v>14.199</v>
      </c>
      <c r="C228" s="66"/>
      <c r="D228" s="67" t="s">
        <v>19</v>
      </c>
      <c r="E228" s="70">
        <v>14.637533683999997</v>
      </c>
      <c r="F228" s="66"/>
      <c r="G228" s="67" t="s">
        <v>19</v>
      </c>
      <c r="H228" s="1">
        <v>14.374501089454286</v>
      </c>
      <c r="I228" s="67" t="s">
        <v>255</v>
      </c>
      <c r="J228" s="70">
        <v>4.4184920000000005</v>
      </c>
    </row>
    <row r="229" spans="1:15" x14ac:dyDescent="0.4">
      <c r="A229" s="67" t="s">
        <v>0</v>
      </c>
      <c r="B229" s="70">
        <v>1.496</v>
      </c>
      <c r="C229" s="66"/>
      <c r="D229" s="67" t="s">
        <v>0</v>
      </c>
      <c r="E229" s="70">
        <v>1.496</v>
      </c>
      <c r="F229" s="66"/>
      <c r="G229" s="67" t="s">
        <v>0</v>
      </c>
      <c r="H229" s="70">
        <v>1.496</v>
      </c>
      <c r="I229" s="68" t="s">
        <v>251</v>
      </c>
      <c r="J229" s="1">
        <v>1.6120000000000001</v>
      </c>
      <c r="O229" t="s">
        <v>342</v>
      </c>
    </row>
    <row r="230" spans="1:15" x14ac:dyDescent="0.4">
      <c r="A230" s="71" t="s">
        <v>1</v>
      </c>
      <c r="B230" s="70">
        <v>3.9740000000000002</v>
      </c>
      <c r="C230" s="66"/>
      <c r="D230" s="71" t="s">
        <v>1</v>
      </c>
      <c r="E230" s="70">
        <v>3.9740000000000002</v>
      </c>
      <c r="F230" s="66"/>
      <c r="G230" s="71" t="s">
        <v>1</v>
      </c>
      <c r="H230" s="70">
        <v>3.9740000000000002</v>
      </c>
      <c r="J230" s="66"/>
    </row>
    <row r="232" spans="1:15" x14ac:dyDescent="0.4">
      <c r="A232" s="67" t="s">
        <v>49</v>
      </c>
      <c r="B232" s="68" t="s">
        <v>141</v>
      </c>
      <c r="C232" s="66"/>
      <c r="D232" s="67" t="s">
        <v>174</v>
      </c>
      <c r="E232" s="68" t="s">
        <v>343</v>
      </c>
      <c r="F232" s="66"/>
      <c r="G232" s="67" t="s">
        <v>172</v>
      </c>
      <c r="H232" s="68" t="s">
        <v>343</v>
      </c>
      <c r="I232" s="66"/>
      <c r="J232" s="66"/>
    </row>
    <row r="233" spans="1:15" x14ac:dyDescent="0.4">
      <c r="A233" s="67" t="s">
        <v>11</v>
      </c>
      <c r="B233" s="50">
        <v>-5.1764999999999999</v>
      </c>
      <c r="C233" s="66"/>
      <c r="D233" s="67" t="s">
        <v>11</v>
      </c>
      <c r="E233" s="50">
        <v>-5.1001000000000003</v>
      </c>
      <c r="F233" s="66"/>
      <c r="G233" s="67" t="s">
        <v>11</v>
      </c>
      <c r="H233" s="50">
        <v>-5.1130000000000004</v>
      </c>
      <c r="I233" s="67" t="s">
        <v>2</v>
      </c>
      <c r="J233" s="70">
        <v>2.7850000000000001</v>
      </c>
    </row>
    <row r="234" spans="1:15" x14ac:dyDescent="0.4">
      <c r="A234" s="67" t="s">
        <v>19</v>
      </c>
      <c r="B234" s="69">
        <v>15.49</v>
      </c>
      <c r="C234" s="66"/>
      <c r="D234" s="67" t="s">
        <v>19</v>
      </c>
      <c r="E234" s="70">
        <v>15.553636812500001</v>
      </c>
      <c r="F234" s="66"/>
      <c r="G234" s="67" t="s">
        <v>19</v>
      </c>
      <c r="H234" s="1">
        <v>15.629773499992849</v>
      </c>
      <c r="I234" s="67" t="s">
        <v>255</v>
      </c>
      <c r="J234" s="70">
        <v>4.6537350000000002</v>
      </c>
    </row>
    <row r="235" spans="1:15" x14ac:dyDescent="0.4">
      <c r="A235" s="67" t="s">
        <v>0</v>
      </c>
      <c r="B235" s="70">
        <v>0.97399999999999998</v>
      </c>
      <c r="C235" s="66"/>
      <c r="D235" s="67" t="s">
        <v>0</v>
      </c>
      <c r="E235" s="70">
        <v>0.97399999999999998</v>
      </c>
      <c r="F235" s="66"/>
      <c r="G235" s="67" t="s">
        <v>0</v>
      </c>
      <c r="H235" s="70">
        <v>0.97399999999999998</v>
      </c>
      <c r="I235" s="68" t="s">
        <v>251</v>
      </c>
      <c r="J235" s="68">
        <v>1.671</v>
      </c>
      <c r="O235" t="s">
        <v>344</v>
      </c>
    </row>
    <row r="236" spans="1:15" x14ac:dyDescent="0.4">
      <c r="A236" s="71" t="s">
        <v>1</v>
      </c>
      <c r="B236" s="70">
        <v>4.2569999999999997</v>
      </c>
      <c r="C236" s="66"/>
      <c r="D236" s="71" t="s">
        <v>1</v>
      </c>
      <c r="E236" s="70">
        <v>4.2569999999999997</v>
      </c>
      <c r="F236" s="66"/>
      <c r="G236" s="71" t="s">
        <v>1</v>
      </c>
      <c r="H236" s="70">
        <v>4.2569999999999997</v>
      </c>
      <c r="J236" s="66"/>
    </row>
    <row r="238" spans="1:15" x14ac:dyDescent="0.4">
      <c r="A238" s="67" t="s">
        <v>49</v>
      </c>
      <c r="B238" s="68" t="s">
        <v>116</v>
      </c>
      <c r="C238" s="66"/>
      <c r="D238" s="67" t="s">
        <v>174</v>
      </c>
      <c r="E238" s="68" t="s">
        <v>345</v>
      </c>
      <c r="F238" s="66"/>
      <c r="G238" s="67" t="s">
        <v>172</v>
      </c>
      <c r="H238" s="68" t="s">
        <v>116</v>
      </c>
      <c r="I238" s="66"/>
      <c r="J238" s="66"/>
    </row>
    <row r="239" spans="1:15" x14ac:dyDescent="0.4">
      <c r="A239" s="67" t="s">
        <v>11</v>
      </c>
      <c r="B239" s="50">
        <v>-2.8289</v>
      </c>
      <c r="C239" s="66"/>
      <c r="D239" s="67" t="s">
        <v>11</v>
      </c>
      <c r="E239" s="50">
        <v>-2.7031999999999998</v>
      </c>
      <c r="F239" s="66"/>
      <c r="G239" s="67" t="s">
        <v>11</v>
      </c>
      <c r="H239" s="72">
        <v>-2.8250000000000002</v>
      </c>
      <c r="I239" s="67" t="s">
        <v>2</v>
      </c>
      <c r="J239" s="70">
        <v>2.9529999999999998</v>
      </c>
    </row>
    <row r="240" spans="1:15" x14ac:dyDescent="0.4">
      <c r="A240" s="67" t="s">
        <v>19</v>
      </c>
      <c r="B240" s="69">
        <v>18.004999999999999</v>
      </c>
      <c r="C240" s="66"/>
      <c r="D240" s="67" t="s">
        <v>19</v>
      </c>
      <c r="E240" s="70">
        <v>18.066688308</v>
      </c>
      <c r="F240" s="66"/>
      <c r="G240" s="67" t="s">
        <v>19</v>
      </c>
      <c r="H240" s="1">
        <v>18.114000000000001</v>
      </c>
      <c r="I240" s="67" t="s">
        <v>255</v>
      </c>
      <c r="J240" s="70">
        <v>4.798</v>
      </c>
    </row>
    <row r="241" spans="1:15" x14ac:dyDescent="0.4">
      <c r="A241" s="67" t="s">
        <v>0</v>
      </c>
      <c r="B241" s="70">
        <v>0.52400000000000002</v>
      </c>
      <c r="C241" s="66"/>
      <c r="D241" s="67" t="s">
        <v>0</v>
      </c>
      <c r="E241" s="70">
        <v>0.52400000000000002</v>
      </c>
      <c r="F241" s="66"/>
      <c r="G241" s="67" t="s">
        <v>0</v>
      </c>
      <c r="H241" s="70">
        <v>0.52400000000000002</v>
      </c>
      <c r="I241" s="66"/>
      <c r="J241" s="66"/>
      <c r="O241" t="s">
        <v>346</v>
      </c>
    </row>
    <row r="242" spans="1:15" x14ac:dyDescent="0.4">
      <c r="A242" s="71" t="s">
        <v>1</v>
      </c>
      <c r="B242" s="70">
        <v>4.4649999999999999</v>
      </c>
      <c r="C242" s="66"/>
      <c r="D242" s="71" t="s">
        <v>1</v>
      </c>
      <c r="E242" s="70">
        <v>4.4649999999999999</v>
      </c>
      <c r="F242" s="66"/>
      <c r="G242" s="71" t="s">
        <v>1</v>
      </c>
      <c r="H242" s="70">
        <v>4.4649999999999999</v>
      </c>
      <c r="J242" s="66"/>
    </row>
    <row r="244" spans="1:15" x14ac:dyDescent="0.4">
      <c r="A244" s="67" t="s">
        <v>49</v>
      </c>
      <c r="B244" s="68" t="s">
        <v>142</v>
      </c>
      <c r="C244" s="66"/>
      <c r="D244" s="67" t="s">
        <v>174</v>
      </c>
      <c r="E244" s="68" t="s">
        <v>347</v>
      </c>
      <c r="F244" s="66"/>
      <c r="G244" s="67" t="s">
        <v>172</v>
      </c>
      <c r="H244" s="68" t="s">
        <v>142</v>
      </c>
      <c r="I244" s="66"/>
      <c r="J244" s="66"/>
    </row>
    <row r="245" spans="1:15" x14ac:dyDescent="0.4">
      <c r="A245" s="67" t="s">
        <v>11</v>
      </c>
      <c r="B245" s="50">
        <v>-0.90480000000000005</v>
      </c>
      <c r="C245" s="66"/>
      <c r="D245" s="67" t="s">
        <v>11</v>
      </c>
      <c r="E245" s="50">
        <v>-0.70599999999999996</v>
      </c>
      <c r="F245" s="66"/>
      <c r="G245" s="67" t="s">
        <v>11</v>
      </c>
      <c r="H245" s="72">
        <v>-0.90620000000000001</v>
      </c>
      <c r="I245" s="67" t="s">
        <v>2</v>
      </c>
      <c r="J245" s="70">
        <v>3.008</v>
      </c>
    </row>
    <row r="246" spans="1:15" x14ac:dyDescent="0.4">
      <c r="A246" s="67" t="s">
        <v>19</v>
      </c>
      <c r="B246" s="69">
        <v>23.254999999999999</v>
      </c>
      <c r="C246" s="66"/>
      <c r="D246" s="67" t="s">
        <v>19</v>
      </c>
      <c r="E246" s="70">
        <v>23.777982683500007</v>
      </c>
      <c r="F246" s="66"/>
      <c r="G246" s="67" t="s">
        <v>19</v>
      </c>
      <c r="H246" s="1">
        <v>23.277999999999999</v>
      </c>
      <c r="I246" s="67" t="s">
        <v>255</v>
      </c>
      <c r="J246" s="70">
        <v>5.9420000000000002</v>
      </c>
    </row>
    <row r="247" spans="1:15" x14ac:dyDescent="0.4">
      <c r="A247" s="67" t="s">
        <v>0</v>
      </c>
      <c r="B247" s="70">
        <v>0.248</v>
      </c>
      <c r="C247" s="66"/>
      <c r="D247" s="67" t="s">
        <v>0</v>
      </c>
      <c r="E247" s="70">
        <v>0.248</v>
      </c>
      <c r="F247" s="66"/>
      <c r="G247" s="67" t="s">
        <v>0</v>
      </c>
      <c r="H247" s="70">
        <v>0.248</v>
      </c>
      <c r="I247" s="66"/>
      <c r="J247" s="66"/>
      <c r="O247" t="s">
        <v>348</v>
      </c>
    </row>
    <row r="248" spans="1:15" x14ac:dyDescent="0.4">
      <c r="A248" s="71" t="s">
        <v>1</v>
      </c>
      <c r="B248" s="70">
        <v>4.83</v>
      </c>
      <c r="C248" s="66"/>
      <c r="D248" s="71" t="s">
        <v>1</v>
      </c>
      <c r="E248" s="70">
        <v>4.83</v>
      </c>
      <c r="F248" s="66"/>
      <c r="G248" s="71" t="s">
        <v>1</v>
      </c>
      <c r="H248" s="70">
        <v>4.83</v>
      </c>
      <c r="J248" s="66"/>
    </row>
    <row r="250" spans="1:15" x14ac:dyDescent="0.4">
      <c r="A250" s="67" t="s">
        <v>49</v>
      </c>
      <c r="B250" s="68" t="s">
        <v>143</v>
      </c>
      <c r="C250" s="66"/>
      <c r="D250" s="67" t="s">
        <v>174</v>
      </c>
      <c r="E250" s="68" t="s">
        <v>143</v>
      </c>
      <c r="F250" s="66"/>
      <c r="G250" s="67" t="s">
        <v>172</v>
      </c>
      <c r="H250" s="68" t="s">
        <v>143</v>
      </c>
      <c r="I250" s="66"/>
      <c r="J250" s="66"/>
    </row>
    <row r="251" spans="1:15" x14ac:dyDescent="0.4">
      <c r="A251" s="67" t="s">
        <v>11</v>
      </c>
      <c r="B251" s="50">
        <v>-2.7149000000000001</v>
      </c>
      <c r="C251" s="66"/>
      <c r="D251" s="67" t="s">
        <v>11</v>
      </c>
      <c r="E251" s="50">
        <v>-2.7168000000000001</v>
      </c>
      <c r="F251" s="66"/>
      <c r="G251" s="67" t="s">
        <v>11</v>
      </c>
      <c r="H251" s="72">
        <v>-2.7040000000000002</v>
      </c>
      <c r="I251" s="67" t="s">
        <v>2</v>
      </c>
      <c r="J251" s="70">
        <v>3.423</v>
      </c>
    </row>
    <row r="252" spans="1:15" x14ac:dyDescent="0.4">
      <c r="A252" s="67" t="s">
        <v>19</v>
      </c>
      <c r="B252" s="69">
        <v>27.58</v>
      </c>
      <c r="C252" s="66"/>
      <c r="D252" s="67" t="s">
        <v>19</v>
      </c>
      <c r="E252" s="70">
        <v>28.093</v>
      </c>
      <c r="F252" s="66"/>
      <c r="G252" s="67" t="s">
        <v>19</v>
      </c>
      <c r="H252" s="1">
        <v>28.282499999999999</v>
      </c>
      <c r="I252" s="67" t="s">
        <v>255</v>
      </c>
      <c r="J252" s="70">
        <v>5.5759999999999996</v>
      </c>
    </row>
    <row r="253" spans="1:15" x14ac:dyDescent="0.4">
      <c r="A253" s="67" t="s">
        <v>0</v>
      </c>
      <c r="B253" s="70">
        <v>0.21299999999999999</v>
      </c>
      <c r="C253" s="66"/>
      <c r="D253" s="67" t="s">
        <v>0</v>
      </c>
      <c r="E253" s="70">
        <v>0.21299999999999999</v>
      </c>
      <c r="F253" s="66"/>
      <c r="G253" s="67" t="s">
        <v>0</v>
      </c>
      <c r="H253" s="70">
        <v>0.21299999999999999</v>
      </c>
      <c r="I253" s="66"/>
      <c r="J253" s="66"/>
      <c r="O253" t="s">
        <v>349</v>
      </c>
    </row>
    <row r="254" spans="1:15" x14ac:dyDescent="0.4">
      <c r="A254" s="71" t="s">
        <v>1</v>
      </c>
      <c r="B254" s="70">
        <v>3.8929999999999998</v>
      </c>
      <c r="C254" s="66"/>
      <c r="D254" s="71" t="s">
        <v>1</v>
      </c>
      <c r="E254" s="70">
        <v>3.8929999999999998</v>
      </c>
      <c r="F254" s="66"/>
      <c r="G254" s="71" t="s">
        <v>1</v>
      </c>
      <c r="H254" s="70">
        <v>3.8929999999999998</v>
      </c>
      <c r="J254" s="66"/>
    </row>
    <row r="256" spans="1:15" x14ac:dyDescent="0.4">
      <c r="A256" s="67" t="s">
        <v>49</v>
      </c>
      <c r="B256" s="68" t="s">
        <v>205</v>
      </c>
      <c r="C256" s="66"/>
      <c r="D256" s="67" t="s">
        <v>174</v>
      </c>
      <c r="E256" s="68" t="s">
        <v>205</v>
      </c>
      <c r="F256" s="66"/>
      <c r="G256" s="67" t="s">
        <v>172</v>
      </c>
      <c r="H256" s="68" t="s">
        <v>350</v>
      </c>
      <c r="I256" s="66"/>
      <c r="J256" s="66"/>
    </row>
    <row r="257" spans="1:15" x14ac:dyDescent="0.4">
      <c r="A257" s="67" t="s">
        <v>11</v>
      </c>
      <c r="B257" s="50">
        <v>-3.9552999999999998</v>
      </c>
      <c r="C257" s="66"/>
      <c r="D257" s="67" t="s">
        <v>11</v>
      </c>
      <c r="E257" s="50">
        <v>-3.9352999999999998</v>
      </c>
      <c r="F257" s="66"/>
      <c r="G257" s="67" t="s">
        <v>11</v>
      </c>
      <c r="H257" s="72">
        <v>-3.7564000000000002</v>
      </c>
      <c r="I257" s="67" t="s">
        <v>2</v>
      </c>
      <c r="J257" s="1">
        <v>3.4</v>
      </c>
    </row>
    <row r="258" spans="1:15" x14ac:dyDescent="0.4">
      <c r="A258" s="67" t="s">
        <v>19</v>
      </c>
      <c r="B258" s="69">
        <v>27.879000000000001</v>
      </c>
      <c r="C258" s="66"/>
      <c r="D258" s="67" t="s">
        <v>19</v>
      </c>
      <c r="E258" s="70">
        <v>27.64</v>
      </c>
      <c r="F258" s="66"/>
      <c r="G258" s="67" t="s">
        <v>19</v>
      </c>
      <c r="H258" s="1">
        <v>27.809260438270694</v>
      </c>
      <c r="I258" s="67" t="s">
        <v>255</v>
      </c>
      <c r="J258" s="70">
        <v>5.5555999999999992</v>
      </c>
    </row>
    <row r="259" spans="1:15" x14ac:dyDescent="0.4">
      <c r="A259" s="67" t="s">
        <v>0</v>
      </c>
      <c r="B259" s="70">
        <v>0.28299999999999997</v>
      </c>
      <c r="C259" s="66"/>
      <c r="D259" s="67" t="s">
        <v>0</v>
      </c>
      <c r="E259" s="70">
        <v>0.28299999999999997</v>
      </c>
      <c r="F259" s="66"/>
      <c r="G259" s="67" t="s">
        <v>0</v>
      </c>
      <c r="H259" s="70">
        <v>0.28299999999999997</v>
      </c>
      <c r="I259" s="68" t="s">
        <v>251</v>
      </c>
      <c r="J259" s="1">
        <v>1.6339999999999999</v>
      </c>
      <c r="O259" t="s">
        <v>351</v>
      </c>
    </row>
    <row r="260" spans="1:15" x14ac:dyDescent="0.4">
      <c r="A260" s="71" t="s">
        <v>1</v>
      </c>
      <c r="B260" s="70">
        <v>3.54</v>
      </c>
      <c r="C260" s="66"/>
      <c r="D260" s="71" t="s">
        <v>1</v>
      </c>
      <c r="E260" s="70">
        <v>3.54</v>
      </c>
      <c r="F260" s="66"/>
      <c r="G260" s="71" t="s">
        <v>1</v>
      </c>
      <c r="H260" s="70">
        <v>3.54</v>
      </c>
      <c r="J260" s="66"/>
    </row>
    <row r="262" spans="1:15" x14ac:dyDescent="0.4">
      <c r="A262" s="67" t="s">
        <v>49</v>
      </c>
      <c r="B262" s="68" t="s">
        <v>207</v>
      </c>
      <c r="C262" s="66"/>
      <c r="D262" s="67" t="s">
        <v>174</v>
      </c>
      <c r="E262" s="68" t="s">
        <v>207</v>
      </c>
      <c r="F262" s="66"/>
      <c r="G262" s="67" t="s">
        <v>172</v>
      </c>
      <c r="H262" s="68" t="s">
        <v>207</v>
      </c>
      <c r="I262" s="66"/>
      <c r="J262" s="66"/>
    </row>
    <row r="263" spans="1:15" x14ac:dyDescent="0.4">
      <c r="A263" s="67" t="s">
        <v>11</v>
      </c>
      <c r="B263" s="50">
        <v>-3.8006000000000002</v>
      </c>
      <c r="C263" s="66"/>
      <c r="D263" s="67" t="s">
        <v>11</v>
      </c>
      <c r="E263" s="50">
        <v>-3.8904999999999998</v>
      </c>
      <c r="F263" s="66"/>
      <c r="G263" s="67" t="s">
        <v>11</v>
      </c>
      <c r="H263" s="72">
        <v>-3.8386999999999998</v>
      </c>
      <c r="I263" s="67" t="s">
        <v>2</v>
      </c>
      <c r="J263" s="70">
        <v>3.3940000000000001</v>
      </c>
    </row>
    <row r="264" spans="1:15" x14ac:dyDescent="0.4">
      <c r="A264" s="67" t="s">
        <v>19</v>
      </c>
      <c r="B264" s="69">
        <v>27.491</v>
      </c>
      <c r="C264" s="66"/>
      <c r="D264" s="67" t="s">
        <v>19</v>
      </c>
      <c r="E264" s="70">
        <v>27.119</v>
      </c>
      <c r="F264" s="66"/>
      <c r="G264" s="67" t="s">
        <v>19</v>
      </c>
      <c r="H264" s="1">
        <v>27.408999999999999</v>
      </c>
      <c r="I264" s="67" t="s">
        <v>255</v>
      </c>
      <c r="J264" s="70">
        <v>5.4950000000000001</v>
      </c>
    </row>
    <row r="265" spans="1:15" x14ac:dyDescent="0.4">
      <c r="A265" s="67" t="s">
        <v>0</v>
      </c>
      <c r="B265" s="70">
        <v>0.30599999999999999</v>
      </c>
      <c r="C265" s="66"/>
      <c r="D265" s="67" t="s">
        <v>0</v>
      </c>
      <c r="E265" s="70">
        <v>0.30599999999999999</v>
      </c>
      <c r="F265" s="66"/>
      <c r="G265" s="67" t="s">
        <v>0</v>
      </c>
      <c r="H265" s="70">
        <v>0.30599999999999999</v>
      </c>
      <c r="I265" s="66"/>
      <c r="J265" s="66"/>
      <c r="O265" t="s">
        <v>352</v>
      </c>
    </row>
    <row r="266" spans="1:15" x14ac:dyDescent="0.4">
      <c r="A266" s="71" t="s">
        <v>1</v>
      </c>
      <c r="B266" s="70">
        <v>3.3769999999999998</v>
      </c>
      <c r="C266" s="66"/>
      <c r="D266" s="71" t="s">
        <v>1</v>
      </c>
      <c r="E266" s="70">
        <v>3.3769999999999998</v>
      </c>
      <c r="F266" s="66"/>
      <c r="G266" s="71" t="s">
        <v>1</v>
      </c>
      <c r="H266" s="70">
        <v>3.3769999999999998</v>
      </c>
      <c r="J266" s="66"/>
    </row>
    <row r="267" spans="1:15" x14ac:dyDescent="0.4">
      <c r="A267" s="66"/>
      <c r="B267" s="73"/>
      <c r="C267" s="66"/>
      <c r="D267" s="66"/>
      <c r="E267" s="73"/>
      <c r="F267" s="66"/>
      <c r="G267" s="74"/>
      <c r="H267" s="73"/>
      <c r="J267" s="66"/>
    </row>
    <row r="268" spans="1:15" x14ac:dyDescent="0.4">
      <c r="A268" s="67" t="s">
        <v>49</v>
      </c>
      <c r="B268" s="68" t="s">
        <v>353</v>
      </c>
      <c r="C268" s="66"/>
      <c r="D268" s="67" t="s">
        <v>174</v>
      </c>
      <c r="E268" s="68" t="s">
        <v>353</v>
      </c>
      <c r="F268" s="66"/>
      <c r="G268" s="67" t="s">
        <v>172</v>
      </c>
      <c r="H268" s="68" t="s">
        <v>353</v>
      </c>
      <c r="I268" s="66"/>
      <c r="J268" s="66"/>
      <c r="L268" t="s">
        <v>354</v>
      </c>
    </row>
    <row r="269" spans="1:15" x14ac:dyDescent="0.4">
      <c r="A269" s="67" t="s">
        <v>11</v>
      </c>
      <c r="B269" s="50">
        <v>-2.7421000000000002</v>
      </c>
      <c r="C269" s="66"/>
      <c r="D269" s="67" t="s">
        <v>11</v>
      </c>
      <c r="E269" s="50">
        <v>-2.8580999999999999</v>
      </c>
      <c r="F269" s="66"/>
      <c r="G269" s="67" t="s">
        <v>11</v>
      </c>
      <c r="H269" s="72">
        <v>-2.9830000000000001</v>
      </c>
      <c r="I269" s="67" t="s">
        <v>2</v>
      </c>
      <c r="J269" s="1">
        <v>4.0880000000000001</v>
      </c>
      <c r="L269" t="s">
        <v>355</v>
      </c>
    </row>
    <row r="270" spans="1:15" x14ac:dyDescent="0.4">
      <c r="A270" s="67" t="s">
        <v>19</v>
      </c>
      <c r="B270" s="69">
        <v>28.380128921999994</v>
      </c>
      <c r="C270" s="66"/>
      <c r="D270" s="67" t="s">
        <v>19</v>
      </c>
      <c r="E270" s="70">
        <v>28.577803103999994</v>
      </c>
      <c r="F270" s="66"/>
      <c r="G270" s="67" t="s">
        <v>19</v>
      </c>
      <c r="H270" s="1">
        <v>31.564412972795498</v>
      </c>
      <c r="I270" s="67" t="s">
        <v>255</v>
      </c>
      <c r="J270" s="70">
        <v>4.3618959999999998</v>
      </c>
    </row>
    <row r="271" spans="1:15" x14ac:dyDescent="0.4">
      <c r="A271" s="67" t="s">
        <v>0</v>
      </c>
      <c r="B271" s="1">
        <v>0.39945658924240934</v>
      </c>
      <c r="C271" s="66"/>
      <c r="D271" s="67" t="s">
        <v>0</v>
      </c>
      <c r="E271" s="1">
        <v>0.39945658924240934</v>
      </c>
      <c r="F271" s="66"/>
      <c r="G271" s="67" t="s">
        <v>0</v>
      </c>
      <c r="H271">
        <v>0.39945658924240934</v>
      </c>
      <c r="I271" s="68" t="s">
        <v>251</v>
      </c>
      <c r="J271" s="1">
        <v>1.0669999999999999</v>
      </c>
    </row>
    <row r="272" spans="1:15" x14ac:dyDescent="0.4">
      <c r="A272" s="71" t="s">
        <v>1</v>
      </c>
      <c r="B272" s="70"/>
      <c r="C272" s="66"/>
      <c r="D272" s="71" t="s">
        <v>1</v>
      </c>
      <c r="E272" s="70"/>
      <c r="F272" s="66"/>
      <c r="G272" s="71" t="s">
        <v>1</v>
      </c>
      <c r="H272" s="70"/>
      <c r="J272" s="66"/>
    </row>
    <row r="274" spans="1:15" x14ac:dyDescent="0.4">
      <c r="A274" s="67" t="s">
        <v>49</v>
      </c>
      <c r="B274" s="68" t="s">
        <v>356</v>
      </c>
      <c r="C274" s="66"/>
      <c r="D274" s="67" t="s">
        <v>174</v>
      </c>
      <c r="E274" s="68" t="s">
        <v>238</v>
      </c>
      <c r="F274" s="66"/>
      <c r="G274" s="67" t="s">
        <v>172</v>
      </c>
      <c r="H274" s="68" t="s">
        <v>356</v>
      </c>
      <c r="I274" s="66"/>
      <c r="J274" s="66"/>
    </row>
    <row r="275" spans="1:15" x14ac:dyDescent="0.4">
      <c r="A275" s="67" t="s">
        <v>11</v>
      </c>
      <c r="B275" s="50">
        <v>-1.0702</v>
      </c>
      <c r="C275" s="66"/>
      <c r="D275" s="67" t="s">
        <v>11</v>
      </c>
      <c r="E275" s="50">
        <v>-1.0550999999999999</v>
      </c>
      <c r="F275" s="66"/>
      <c r="G275" s="67" t="s">
        <v>11</v>
      </c>
      <c r="H275" s="72">
        <v>-1.0599000000000001</v>
      </c>
      <c r="I275" s="67" t="s">
        <v>2</v>
      </c>
      <c r="J275" s="1">
        <v>3.3359999999999999</v>
      </c>
    </row>
    <row r="276" spans="1:15" x14ac:dyDescent="0.4">
      <c r="A276" s="67" t="s">
        <v>19</v>
      </c>
      <c r="B276" s="69">
        <v>35.050697468750009</v>
      </c>
      <c r="C276" s="66"/>
      <c r="D276" s="67" t="s">
        <v>19</v>
      </c>
      <c r="E276" s="70">
        <v>35.594999999999999</v>
      </c>
      <c r="F276" s="66"/>
      <c r="G276" s="67" t="s">
        <v>19</v>
      </c>
      <c r="H276" s="1">
        <v>31.380407233130537</v>
      </c>
      <c r="I276" s="67" t="s">
        <v>255</v>
      </c>
      <c r="J276" s="70">
        <v>6.5118719999999994</v>
      </c>
    </row>
    <row r="277" spans="1:15" x14ac:dyDescent="0.4">
      <c r="A277" s="67" t="s">
        <v>0</v>
      </c>
      <c r="B277" s="70">
        <v>0.113</v>
      </c>
      <c r="C277" s="66"/>
      <c r="D277" s="67" t="s">
        <v>0</v>
      </c>
      <c r="E277" s="70">
        <v>0.113</v>
      </c>
      <c r="F277" s="66"/>
      <c r="G277" s="67" t="s">
        <v>0</v>
      </c>
      <c r="H277" s="70">
        <v>0.113</v>
      </c>
      <c r="I277" s="68" t="s">
        <v>251</v>
      </c>
      <c r="J277" s="1">
        <v>1.952</v>
      </c>
      <c r="O277" t="s">
        <v>357</v>
      </c>
    </row>
    <row r="278" spans="1:15" x14ac:dyDescent="0.4">
      <c r="A278" s="71" t="s">
        <v>1</v>
      </c>
      <c r="B278" s="70">
        <v>3.835</v>
      </c>
      <c r="C278" s="66"/>
      <c r="D278" s="71" t="s">
        <v>1</v>
      </c>
      <c r="E278" s="70">
        <v>3.835</v>
      </c>
      <c r="F278" s="66"/>
      <c r="G278" s="71" t="s">
        <v>1</v>
      </c>
      <c r="H278" s="70">
        <v>3.835</v>
      </c>
      <c r="J278" s="66"/>
    </row>
    <row r="280" spans="1:15" x14ac:dyDescent="0.4">
      <c r="A280" s="67" t="s">
        <v>49</v>
      </c>
      <c r="B280" s="68" t="s">
        <v>144</v>
      </c>
      <c r="C280" s="66"/>
      <c r="D280" s="67" t="s">
        <v>174</v>
      </c>
      <c r="E280" s="68" t="s">
        <v>144</v>
      </c>
      <c r="F280" s="66"/>
      <c r="G280" s="67" t="s">
        <v>172</v>
      </c>
      <c r="H280" s="68" t="s">
        <v>144</v>
      </c>
      <c r="I280" s="66"/>
      <c r="J280" s="66"/>
    </row>
    <row r="281" spans="1:15" x14ac:dyDescent="0.4">
      <c r="A281" s="67" t="s">
        <v>11</v>
      </c>
      <c r="B281" s="50">
        <v>-0.85399999999999998</v>
      </c>
      <c r="C281" s="66"/>
      <c r="D281" s="67" t="s">
        <v>11</v>
      </c>
      <c r="E281" s="50">
        <v>-0.85660000000000003</v>
      </c>
      <c r="F281" s="66"/>
      <c r="G281" s="67" t="s">
        <v>11</v>
      </c>
      <c r="H281" s="72">
        <v>-0.86029999999999995</v>
      </c>
      <c r="I281" s="67" t="s">
        <v>2</v>
      </c>
      <c r="J281" s="70">
        <v>5.5119999999999996</v>
      </c>
    </row>
    <row r="282" spans="1:15" x14ac:dyDescent="0.4">
      <c r="A282" s="67" t="s">
        <v>19</v>
      </c>
      <c r="B282" s="69">
        <v>114.992</v>
      </c>
      <c r="C282" s="66"/>
      <c r="D282" s="67" t="s">
        <v>19</v>
      </c>
      <c r="E282" s="70">
        <v>114.05200000000001</v>
      </c>
      <c r="F282" s="66"/>
      <c r="G282" s="67" t="s">
        <v>19</v>
      </c>
      <c r="H282" s="1">
        <v>117.0235</v>
      </c>
      <c r="I282" s="67" t="s">
        <v>255</v>
      </c>
      <c r="J282" s="70">
        <v>8.8940000000000001</v>
      </c>
    </row>
    <row r="283" spans="1:15" x14ac:dyDescent="0.4">
      <c r="A283" s="67" t="s">
        <v>0</v>
      </c>
      <c r="B283" s="70">
        <v>1.2E-2</v>
      </c>
      <c r="C283" s="66"/>
      <c r="D283" s="67" t="s">
        <v>0</v>
      </c>
      <c r="E283" s="70">
        <v>1.2E-2</v>
      </c>
      <c r="F283" s="66"/>
      <c r="G283" s="67" t="s">
        <v>0</v>
      </c>
      <c r="H283" s="70">
        <v>1.2E-2</v>
      </c>
      <c r="I283" s="66"/>
      <c r="J283" s="66"/>
      <c r="O283" t="s">
        <v>358</v>
      </c>
    </row>
    <row r="284" spans="1:15" x14ac:dyDescent="0.4">
      <c r="A284" s="71" t="s">
        <v>1</v>
      </c>
      <c r="B284" s="70">
        <v>2.29</v>
      </c>
      <c r="C284" s="66"/>
      <c r="D284" s="71" t="s">
        <v>1</v>
      </c>
      <c r="E284" s="70">
        <v>2.29</v>
      </c>
      <c r="F284" s="66"/>
      <c r="G284" s="71" t="s">
        <v>1</v>
      </c>
      <c r="H284" s="70">
        <v>2.29</v>
      </c>
      <c r="J284" s="66"/>
    </row>
    <row r="286" spans="1:15" x14ac:dyDescent="0.4">
      <c r="A286" s="67" t="s">
        <v>49</v>
      </c>
      <c r="B286" s="68" t="s">
        <v>145</v>
      </c>
      <c r="C286" s="66"/>
      <c r="D286" s="67" t="s">
        <v>174</v>
      </c>
      <c r="E286" s="68" t="s">
        <v>145</v>
      </c>
      <c r="F286" s="66"/>
      <c r="G286" s="67" t="s">
        <v>172</v>
      </c>
      <c r="H286" s="68" t="s">
        <v>145</v>
      </c>
      <c r="I286" s="66"/>
      <c r="J286" s="66"/>
    </row>
    <row r="287" spans="1:15" x14ac:dyDescent="0.4">
      <c r="A287" s="67" t="s">
        <v>11</v>
      </c>
      <c r="B287" s="50">
        <v>-1.9059999999999999</v>
      </c>
      <c r="C287" s="66"/>
      <c r="D287" s="67" t="s">
        <v>11</v>
      </c>
      <c r="E287" s="50">
        <v>-1.919</v>
      </c>
      <c r="F287" s="66"/>
      <c r="G287" s="67" t="s">
        <v>11</v>
      </c>
      <c r="H287" s="72">
        <v>-1.903</v>
      </c>
      <c r="I287" s="67" t="s">
        <v>2</v>
      </c>
      <c r="J287" s="70">
        <v>4.4790000000000001</v>
      </c>
    </row>
    <row r="288" spans="1:15" x14ac:dyDescent="0.4">
      <c r="A288" s="67" t="s">
        <v>19</v>
      </c>
      <c r="B288" s="69">
        <v>64.069999999999993</v>
      </c>
      <c r="C288" s="66"/>
      <c r="D288" s="67" t="s">
        <v>19</v>
      </c>
      <c r="E288" s="70">
        <v>63.643000000000001</v>
      </c>
      <c r="F288" s="66"/>
      <c r="G288" s="67" t="s">
        <v>19</v>
      </c>
      <c r="H288" s="1">
        <v>63.853499999999997</v>
      </c>
      <c r="I288" s="67" t="s">
        <v>255</v>
      </c>
      <c r="J288" s="70">
        <v>7.3520000000000003</v>
      </c>
    </row>
    <row r="289" spans="1:15" x14ac:dyDescent="0.4">
      <c r="A289" s="67" t="s">
        <v>0</v>
      </c>
      <c r="B289" s="70">
        <v>5.3999999999999999E-2</v>
      </c>
      <c r="C289" s="66"/>
      <c r="D289" s="67" t="s">
        <v>0</v>
      </c>
      <c r="E289" s="70">
        <v>5.3999999999999999E-2</v>
      </c>
      <c r="F289" s="66"/>
      <c r="G289" s="67" t="s">
        <v>0</v>
      </c>
      <c r="H289" s="70">
        <v>5.3999999999999999E-2</v>
      </c>
      <c r="I289" s="66"/>
      <c r="J289" s="66"/>
      <c r="O289" t="s">
        <v>359</v>
      </c>
    </row>
    <row r="290" spans="1:15" x14ac:dyDescent="0.4">
      <c r="A290" s="71" t="s">
        <v>1</v>
      </c>
      <c r="B290" s="70">
        <v>1.897</v>
      </c>
      <c r="C290" s="66"/>
      <c r="D290" s="71" t="s">
        <v>1</v>
      </c>
      <c r="E290" s="70">
        <v>1.897</v>
      </c>
      <c r="F290" s="66"/>
      <c r="G290" s="71" t="s">
        <v>1</v>
      </c>
      <c r="H290" s="70">
        <v>1.897</v>
      </c>
      <c r="J290" s="66"/>
    </row>
    <row r="292" spans="1:15" x14ac:dyDescent="0.4">
      <c r="A292" s="67" t="s">
        <v>49</v>
      </c>
      <c r="B292" s="68" t="s">
        <v>208</v>
      </c>
      <c r="C292" s="66"/>
      <c r="D292" s="67" t="s">
        <v>174</v>
      </c>
      <c r="E292" s="68" t="s">
        <v>208</v>
      </c>
      <c r="F292" s="66"/>
      <c r="G292" s="67" t="s">
        <v>172</v>
      </c>
      <c r="H292" s="68" t="s">
        <v>360</v>
      </c>
      <c r="I292" s="66"/>
      <c r="J292" s="66"/>
    </row>
    <row r="293" spans="1:15" x14ac:dyDescent="0.4">
      <c r="A293" s="67" t="s">
        <v>11</v>
      </c>
      <c r="B293" s="50">
        <v>-4.9352999999999998</v>
      </c>
      <c r="C293" s="66"/>
      <c r="D293" s="67" t="s">
        <v>11</v>
      </c>
      <c r="E293" s="50">
        <v>-4.8025000000000002</v>
      </c>
      <c r="F293" s="66"/>
      <c r="G293" s="67" t="s">
        <v>11</v>
      </c>
      <c r="H293" s="72">
        <v>-4.8817000000000004</v>
      </c>
      <c r="I293" s="67" t="s">
        <v>2</v>
      </c>
      <c r="J293" s="70">
        <v>3.7530000000000001</v>
      </c>
    </row>
    <row r="294" spans="1:15" x14ac:dyDescent="0.4">
      <c r="A294" s="67" t="s">
        <v>19</v>
      </c>
      <c r="B294" s="69">
        <v>37.030999999999999</v>
      </c>
      <c r="C294" s="66"/>
      <c r="D294" s="67" t="s">
        <v>19</v>
      </c>
      <c r="E294" s="70">
        <v>37.673000000000002</v>
      </c>
      <c r="F294" s="66"/>
      <c r="G294" s="67" t="s">
        <v>19</v>
      </c>
      <c r="H294" s="1">
        <v>37.241218494145805</v>
      </c>
      <c r="I294" s="67" t="s">
        <v>255</v>
      </c>
      <c r="J294" s="70">
        <v>6.1061310000000004</v>
      </c>
    </row>
    <row r="295" spans="1:15" x14ac:dyDescent="0.4">
      <c r="A295" s="67" t="s">
        <v>0</v>
      </c>
      <c r="B295" s="70">
        <v>0.155</v>
      </c>
      <c r="C295" s="66"/>
      <c r="D295" s="67" t="s">
        <v>0</v>
      </c>
      <c r="E295" s="70">
        <v>0.155</v>
      </c>
      <c r="F295" s="66"/>
      <c r="G295" s="67" t="s">
        <v>0</v>
      </c>
      <c r="H295" s="70">
        <v>0.155</v>
      </c>
      <c r="I295" s="68" t="s">
        <v>251</v>
      </c>
      <c r="J295" s="1">
        <v>1.627</v>
      </c>
      <c r="O295" t="s">
        <v>361</v>
      </c>
    </row>
    <row r="296" spans="1:15" x14ac:dyDescent="0.4">
      <c r="A296" s="71" t="s">
        <v>1</v>
      </c>
      <c r="B296" s="70">
        <v>1.5609999999999999</v>
      </c>
      <c r="C296" s="66"/>
      <c r="D296" s="71" t="s">
        <v>1</v>
      </c>
      <c r="E296" s="70">
        <v>1.5609999999999999</v>
      </c>
      <c r="F296" s="66"/>
      <c r="G296" s="71" t="s">
        <v>1</v>
      </c>
      <c r="H296" s="70">
        <v>1.5609999999999999</v>
      </c>
      <c r="J296" s="66"/>
    </row>
    <row r="298" spans="1:15" x14ac:dyDescent="0.4">
      <c r="A298" s="67" t="s">
        <v>49</v>
      </c>
      <c r="B298" s="68" t="s">
        <v>146</v>
      </c>
      <c r="C298" s="66"/>
      <c r="D298" s="67" t="s">
        <v>174</v>
      </c>
      <c r="E298" s="68" t="s">
        <v>146</v>
      </c>
      <c r="F298" s="66"/>
      <c r="G298" s="67" t="s">
        <v>172</v>
      </c>
      <c r="H298" s="68" t="s">
        <v>146</v>
      </c>
      <c r="I298" s="66"/>
      <c r="J298" s="66"/>
    </row>
    <row r="299" spans="1:15" x14ac:dyDescent="0.4">
      <c r="A299" s="67" t="s">
        <v>11</v>
      </c>
      <c r="B299" s="50">
        <v>-5.9314999999999998</v>
      </c>
      <c r="C299" s="66"/>
      <c r="D299" s="67" t="s">
        <v>11</v>
      </c>
      <c r="E299" s="50">
        <v>-4.8025000000000002</v>
      </c>
      <c r="F299" s="66"/>
      <c r="G299" s="67" t="s">
        <v>11</v>
      </c>
      <c r="H299" s="72">
        <v>-5.8357999999999999</v>
      </c>
      <c r="I299" s="67" t="s">
        <v>2</v>
      </c>
      <c r="J299" s="70">
        <v>3.2610000000000001</v>
      </c>
    </row>
    <row r="300" spans="1:15" x14ac:dyDescent="0.4">
      <c r="A300" s="67" t="s">
        <v>19</v>
      </c>
      <c r="B300" s="69">
        <v>26.295999999999999</v>
      </c>
      <c r="C300" s="66"/>
      <c r="D300" s="67" t="s">
        <v>19</v>
      </c>
      <c r="E300" s="70">
        <v>37.673000000000002</v>
      </c>
      <c r="F300" s="66"/>
      <c r="G300" s="67" t="s">
        <v>19</v>
      </c>
      <c r="H300" s="1">
        <v>26.506499999999999</v>
      </c>
      <c r="I300" s="67" t="s">
        <v>255</v>
      </c>
      <c r="J300" s="70">
        <v>5.7560000000000002</v>
      </c>
    </row>
    <row r="301" spans="1:15" x14ac:dyDescent="0.4">
      <c r="A301" s="67" t="s">
        <v>0</v>
      </c>
      <c r="B301" s="70">
        <v>0.24399999999999999</v>
      </c>
      <c r="C301" s="66"/>
      <c r="D301" s="67" t="s">
        <v>0</v>
      </c>
      <c r="E301" s="70">
        <v>0.24399999999999999</v>
      </c>
      <c r="F301" s="66"/>
      <c r="G301" s="67" t="s">
        <v>0</v>
      </c>
      <c r="H301" s="70">
        <v>0.24399999999999999</v>
      </c>
      <c r="I301" s="66"/>
      <c r="J301" s="66"/>
      <c r="O301" t="s">
        <v>362</v>
      </c>
    </row>
    <row r="302" spans="1:15" x14ac:dyDescent="0.4">
      <c r="A302" s="71" t="s">
        <v>1</v>
      </c>
      <c r="B302" s="70">
        <v>3.3029999999999999</v>
      </c>
      <c r="C302" s="66"/>
      <c r="D302" s="71" t="s">
        <v>1</v>
      </c>
      <c r="E302" s="70">
        <v>3.3029999999999999</v>
      </c>
      <c r="F302" s="66"/>
      <c r="G302" s="71" t="s">
        <v>1</v>
      </c>
      <c r="H302" s="70">
        <v>3.3029999999999999</v>
      </c>
      <c r="J302" s="66"/>
    </row>
    <row r="304" spans="1:15" x14ac:dyDescent="0.4">
      <c r="A304" s="67" t="s">
        <v>49</v>
      </c>
      <c r="B304" s="68" t="s">
        <v>209</v>
      </c>
      <c r="C304" s="66"/>
      <c r="D304" s="67" t="s">
        <v>174</v>
      </c>
      <c r="E304" s="68" t="s">
        <v>209</v>
      </c>
      <c r="F304" s="66"/>
      <c r="G304" s="67" t="s">
        <v>172</v>
      </c>
      <c r="H304" s="68" t="s">
        <v>209</v>
      </c>
      <c r="I304" s="66"/>
      <c r="J304" s="66"/>
    </row>
    <row r="305" spans="1:15" x14ac:dyDescent="0.4">
      <c r="A305" s="67" t="s">
        <v>11</v>
      </c>
      <c r="B305" s="50">
        <v>-4.7728999999999999</v>
      </c>
      <c r="C305" s="66"/>
      <c r="D305" s="67" t="s">
        <v>11</v>
      </c>
      <c r="E305" s="50">
        <v>-4.6452999999999998</v>
      </c>
      <c r="F305" s="66"/>
      <c r="G305" s="67" t="s">
        <v>11</v>
      </c>
      <c r="H305" s="72">
        <v>-4.7519999999999998</v>
      </c>
      <c r="I305" s="67" t="s">
        <v>2</v>
      </c>
      <c r="J305" s="70">
        <v>3.766</v>
      </c>
    </row>
    <row r="306" spans="1:15" x14ac:dyDescent="0.4">
      <c r="A306" s="67" t="s">
        <v>19</v>
      </c>
      <c r="B306" s="69">
        <v>36.56</v>
      </c>
      <c r="C306" s="66"/>
      <c r="D306" s="67" t="s">
        <v>19</v>
      </c>
      <c r="E306" s="70">
        <v>36.375</v>
      </c>
      <c r="F306" s="66"/>
      <c r="G306" s="67" t="s">
        <v>19</v>
      </c>
      <c r="H306" s="1">
        <v>36.521500000000003</v>
      </c>
      <c r="I306" s="67" t="s">
        <v>255</v>
      </c>
      <c r="J306" s="70">
        <v>5.9480000000000004</v>
      </c>
    </row>
    <row r="307" spans="1:15" x14ac:dyDescent="0.4">
      <c r="A307" s="67" t="s">
        <v>0</v>
      </c>
      <c r="B307" s="70">
        <v>0.19600000000000001</v>
      </c>
      <c r="C307" s="66"/>
      <c r="D307" s="67" t="s">
        <v>0</v>
      </c>
      <c r="E307" s="70">
        <v>0.19600000000000001</v>
      </c>
      <c r="F307" s="66"/>
      <c r="G307" s="67" t="s">
        <v>0</v>
      </c>
      <c r="H307" s="70">
        <v>0.19600000000000001</v>
      </c>
      <c r="I307" s="66"/>
      <c r="J307" s="66"/>
      <c r="O307" t="s">
        <v>363</v>
      </c>
    </row>
    <row r="308" spans="1:15" x14ac:dyDescent="0.4">
      <c r="A308" s="71" t="s">
        <v>1</v>
      </c>
      <c r="B308" s="70">
        <v>1.9350000000000001</v>
      </c>
      <c r="C308" s="66"/>
      <c r="D308" s="71" t="s">
        <v>1</v>
      </c>
      <c r="E308" s="70">
        <v>1.9350000000000001</v>
      </c>
      <c r="F308" s="66"/>
      <c r="G308" s="71" t="s">
        <v>1</v>
      </c>
      <c r="H308" s="70">
        <v>1.9350000000000001</v>
      </c>
      <c r="J308" s="66"/>
    </row>
    <row r="310" spans="1:15" x14ac:dyDescent="0.4">
      <c r="A310" s="67" t="s">
        <v>49</v>
      </c>
      <c r="B310" s="68" t="s">
        <v>164</v>
      </c>
      <c r="C310" s="66"/>
      <c r="D310" s="67" t="s">
        <v>174</v>
      </c>
      <c r="E310" s="68" t="s">
        <v>164</v>
      </c>
      <c r="F310" s="66"/>
      <c r="G310" s="67" t="s">
        <v>172</v>
      </c>
      <c r="H310" s="68" t="s">
        <v>364</v>
      </c>
      <c r="I310" s="66"/>
      <c r="J310" s="66"/>
    </row>
    <row r="311" spans="1:15" x14ac:dyDescent="0.4">
      <c r="A311" s="67" t="s">
        <v>11</v>
      </c>
      <c r="B311" s="50">
        <v>-4.7591000000000001</v>
      </c>
      <c r="C311" s="66"/>
      <c r="D311" s="67" t="s">
        <v>11</v>
      </c>
      <c r="E311" s="50">
        <v>-4.6281999999999996</v>
      </c>
      <c r="F311" s="66"/>
      <c r="G311" s="67" t="s">
        <v>11</v>
      </c>
      <c r="H311" s="72">
        <v>-4.6833999999999998</v>
      </c>
      <c r="I311" s="67" t="s">
        <v>2</v>
      </c>
      <c r="J311" s="1">
        <v>3.6840000000000002</v>
      </c>
    </row>
    <row r="312" spans="1:15" x14ac:dyDescent="0.4">
      <c r="A312" s="67" t="s">
        <v>19</v>
      </c>
      <c r="B312" s="69">
        <v>35.473999999999997</v>
      </c>
      <c r="C312" s="66"/>
      <c r="D312" s="67" t="s">
        <v>19</v>
      </c>
      <c r="E312" s="70">
        <v>35.308</v>
      </c>
      <c r="F312" s="66"/>
      <c r="G312" s="67" t="s">
        <v>19</v>
      </c>
      <c r="H312" s="1">
        <v>35.008178967962941</v>
      </c>
      <c r="I312" s="67" t="s">
        <v>255</v>
      </c>
      <c r="J312" s="70">
        <v>5.9570280000000002</v>
      </c>
    </row>
    <row r="313" spans="1:15" x14ac:dyDescent="0.4">
      <c r="A313" s="67" t="s">
        <v>0</v>
      </c>
      <c r="B313" s="70">
        <v>0.20599999999999999</v>
      </c>
      <c r="C313" s="66"/>
      <c r="D313" s="67" t="s">
        <v>0</v>
      </c>
      <c r="E313" s="70">
        <v>0.20599999999999999</v>
      </c>
      <c r="F313" s="66"/>
      <c r="G313" s="67" t="s">
        <v>0</v>
      </c>
      <c r="H313" s="70">
        <v>0.20599999999999999</v>
      </c>
      <c r="I313" s="68" t="s">
        <v>251</v>
      </c>
      <c r="J313" s="1">
        <v>1.617</v>
      </c>
      <c r="O313" t="s">
        <v>365</v>
      </c>
    </row>
    <row r="314" spans="1:15" x14ac:dyDescent="0.4">
      <c r="A314" s="71" t="s">
        <v>1</v>
      </c>
      <c r="B314" s="70">
        <v>1.94</v>
      </c>
      <c r="C314" s="66"/>
      <c r="D314" s="71" t="s">
        <v>1</v>
      </c>
      <c r="E314" s="70">
        <v>1.94</v>
      </c>
      <c r="F314" s="66"/>
      <c r="G314" s="71" t="s">
        <v>1</v>
      </c>
      <c r="H314" s="70">
        <v>1.94</v>
      </c>
      <c r="J314" s="66"/>
    </row>
    <row r="316" spans="1:15" x14ac:dyDescent="0.4">
      <c r="A316" s="67" t="s">
        <v>49</v>
      </c>
      <c r="B316" s="68" t="s">
        <v>210</v>
      </c>
      <c r="C316" s="66"/>
      <c r="D316" s="67" t="s">
        <v>174</v>
      </c>
      <c r="E316" s="68" t="s">
        <v>366</v>
      </c>
      <c r="F316" s="66"/>
      <c r="G316" s="67" t="s">
        <v>172</v>
      </c>
      <c r="H316" s="68" t="s">
        <v>366</v>
      </c>
      <c r="I316" s="66"/>
      <c r="J316" s="66"/>
    </row>
    <row r="317" spans="1:15" x14ac:dyDescent="0.4">
      <c r="A317" s="67" t="s">
        <v>11</v>
      </c>
      <c r="B317" s="50">
        <v>-4.7409999999999997</v>
      </c>
      <c r="C317" s="66"/>
      <c r="D317" s="67" t="s">
        <v>11</v>
      </c>
      <c r="E317" s="50">
        <v>-4.5435999999999996</v>
      </c>
      <c r="F317" s="66"/>
      <c r="G317" s="67" t="s">
        <v>11</v>
      </c>
      <c r="H317" s="72">
        <v>-4.6551999999999998</v>
      </c>
      <c r="I317" s="67" t="s">
        <v>2</v>
      </c>
      <c r="J317" s="1">
        <v>3.6739999999999999</v>
      </c>
    </row>
    <row r="318" spans="1:15" x14ac:dyDescent="0.4">
      <c r="A318" s="67" t="s">
        <v>19</v>
      </c>
      <c r="B318" s="69">
        <v>34.51</v>
      </c>
      <c r="C318" s="66"/>
      <c r="D318" s="67" t="s">
        <v>19</v>
      </c>
      <c r="E318" s="70">
        <v>34.359738368000002</v>
      </c>
      <c r="F318" s="66"/>
      <c r="G318" s="67" t="s">
        <v>19</v>
      </c>
      <c r="H318" s="1">
        <v>34.487652420399669</v>
      </c>
      <c r="I318" s="67" t="s">
        <v>255</v>
      </c>
      <c r="J318" s="1">
        <v>5.9004440000000002</v>
      </c>
    </row>
    <row r="319" spans="1:15" x14ac:dyDescent="0.4">
      <c r="A319" s="67" t="s">
        <v>0</v>
      </c>
      <c r="B319" s="70">
        <v>0.215</v>
      </c>
      <c r="C319" s="66"/>
      <c r="D319" s="67" t="s">
        <v>0</v>
      </c>
      <c r="E319" s="70">
        <v>0.215</v>
      </c>
      <c r="F319" s="66"/>
      <c r="G319" s="67" t="s">
        <v>0</v>
      </c>
      <c r="H319" s="70">
        <v>0.215</v>
      </c>
      <c r="I319" s="68" t="s">
        <v>251</v>
      </c>
      <c r="J319" s="1">
        <v>1.6060000000000001</v>
      </c>
    </row>
    <row r="320" spans="1:15" x14ac:dyDescent="0.4">
      <c r="A320" s="71" t="s">
        <v>1</v>
      </c>
      <c r="B320" s="70">
        <v>1.968</v>
      </c>
      <c r="C320" s="66"/>
      <c r="D320" s="71" t="s">
        <v>1</v>
      </c>
      <c r="E320" s="70">
        <v>1.968</v>
      </c>
      <c r="F320" s="66"/>
      <c r="G320" s="71" t="s">
        <v>1</v>
      </c>
      <c r="H320" s="70">
        <v>1.968</v>
      </c>
      <c r="J320" s="66"/>
    </row>
    <row r="322" spans="1:15" x14ac:dyDescent="0.4">
      <c r="A322" s="67" t="s">
        <v>49</v>
      </c>
      <c r="B322" s="68" t="s">
        <v>211</v>
      </c>
      <c r="C322" s="66"/>
      <c r="D322" s="67" t="s">
        <v>174</v>
      </c>
      <c r="E322" s="68" t="s">
        <v>367</v>
      </c>
      <c r="F322" s="66"/>
      <c r="G322" s="67" t="s">
        <v>172</v>
      </c>
      <c r="H322" s="68" t="s">
        <v>211</v>
      </c>
      <c r="I322" s="66"/>
      <c r="J322" s="66"/>
    </row>
    <row r="323" spans="1:15" x14ac:dyDescent="0.4">
      <c r="A323" s="67" t="s">
        <v>11</v>
      </c>
      <c r="B323" s="50">
        <v>-4.7081</v>
      </c>
      <c r="C323" s="66"/>
      <c r="D323" s="67" t="s">
        <v>11</v>
      </c>
      <c r="E323" s="50">
        <v>-4.4984000000000002</v>
      </c>
      <c r="F323" s="66"/>
      <c r="G323" s="67" t="s">
        <v>11</v>
      </c>
      <c r="H323" s="72">
        <v>-4.6965000000000003</v>
      </c>
      <c r="I323" s="67" t="s">
        <v>2</v>
      </c>
      <c r="J323" s="70">
        <v>3.6819999999999999</v>
      </c>
    </row>
    <row r="324" spans="1:15" x14ac:dyDescent="0.4">
      <c r="A324" s="67" t="s">
        <v>19</v>
      </c>
      <c r="B324" s="69">
        <v>34.261000000000003</v>
      </c>
      <c r="C324" s="66"/>
      <c r="D324" s="67" t="s">
        <v>19</v>
      </c>
      <c r="E324" s="70">
        <v>33.610279748000004</v>
      </c>
      <c r="F324" s="66"/>
      <c r="G324" s="67" t="s">
        <v>19</v>
      </c>
      <c r="H324" s="1">
        <v>34.336500000000001</v>
      </c>
      <c r="I324" s="67" t="s">
        <v>255</v>
      </c>
      <c r="J324" s="70">
        <v>5.85</v>
      </c>
    </row>
    <row r="325" spans="1:15" x14ac:dyDescent="0.4">
      <c r="A325" s="67" t="s">
        <v>0</v>
      </c>
      <c r="B325" s="70">
        <v>0.222</v>
      </c>
      <c r="C325" s="66"/>
      <c r="D325" s="67" t="s">
        <v>0</v>
      </c>
      <c r="E325" s="70">
        <v>0.222</v>
      </c>
      <c r="F325" s="66"/>
      <c r="G325" s="67" t="s">
        <v>0</v>
      </c>
      <c r="H325" s="70">
        <v>0.222</v>
      </c>
      <c r="I325" s="66"/>
      <c r="J325" s="66"/>
      <c r="O325" t="s">
        <v>368</v>
      </c>
    </row>
    <row r="326" spans="1:15" x14ac:dyDescent="0.4">
      <c r="A326" s="71" t="s">
        <v>1</v>
      </c>
      <c r="B326" s="70">
        <v>2.0339999999999998</v>
      </c>
      <c r="C326" s="66"/>
      <c r="D326" s="71" t="s">
        <v>1</v>
      </c>
      <c r="E326" s="70">
        <v>2.0339999999999998</v>
      </c>
      <c r="F326" s="66"/>
      <c r="G326" s="71" t="s">
        <v>1</v>
      </c>
      <c r="H326" s="70">
        <v>2.0339999999999998</v>
      </c>
      <c r="J326" s="66"/>
    </row>
    <row r="328" spans="1:15" x14ac:dyDescent="0.4">
      <c r="A328" s="67" t="s">
        <v>49</v>
      </c>
      <c r="B328" s="68" t="s">
        <v>147</v>
      </c>
      <c r="C328" s="66"/>
      <c r="D328" s="67" t="s">
        <v>174</v>
      </c>
      <c r="E328" s="68" t="s">
        <v>147</v>
      </c>
      <c r="F328" s="66"/>
      <c r="G328" s="67" t="s">
        <v>172</v>
      </c>
      <c r="H328" s="68" t="s">
        <v>147</v>
      </c>
      <c r="I328" s="66"/>
      <c r="J328" s="66"/>
    </row>
    <row r="329" spans="1:15" x14ac:dyDescent="0.4">
      <c r="A329" s="67" t="s">
        <v>11</v>
      </c>
      <c r="B329" s="50">
        <v>-10.2569</v>
      </c>
      <c r="C329" s="66"/>
      <c r="D329" s="67" t="s">
        <v>11</v>
      </c>
      <c r="E329" s="50">
        <v>-10.207000000000001</v>
      </c>
      <c r="F329" s="66"/>
      <c r="G329" s="67" t="s">
        <v>11</v>
      </c>
      <c r="H329" s="50">
        <v>-10.246499999999999</v>
      </c>
      <c r="I329" s="67" t="s">
        <v>2</v>
      </c>
      <c r="J329" s="70">
        <v>4.0510000000000002</v>
      </c>
    </row>
    <row r="330" spans="1:15" x14ac:dyDescent="0.4">
      <c r="A330" s="67" t="s">
        <v>19</v>
      </c>
      <c r="B330" s="69">
        <v>41.97</v>
      </c>
      <c r="C330" s="66"/>
      <c r="D330" s="67" t="s">
        <v>19</v>
      </c>
      <c r="E330" s="70">
        <v>49.917000000000002</v>
      </c>
      <c r="F330" s="66"/>
      <c r="G330" s="67" t="s">
        <v>19</v>
      </c>
      <c r="H330" s="1">
        <f>92.558/2</f>
        <v>46.279000000000003</v>
      </c>
      <c r="I330" s="67" t="s">
        <v>255</v>
      </c>
      <c r="J330" s="70">
        <v>6.5140000000000002</v>
      </c>
    </row>
    <row r="331" spans="1:15" x14ac:dyDescent="0.4">
      <c r="A331" s="67" t="s">
        <v>0</v>
      </c>
      <c r="B331" s="70">
        <v>8.5999999999999993E-2</v>
      </c>
      <c r="C331" s="66"/>
      <c r="D331" s="67" t="s">
        <v>0</v>
      </c>
      <c r="E331" s="70">
        <v>0.222</v>
      </c>
      <c r="F331" s="66"/>
      <c r="G331" s="67" t="s">
        <v>0</v>
      </c>
      <c r="H331" s="70">
        <v>0.222</v>
      </c>
      <c r="I331" s="66"/>
      <c r="J331" s="66"/>
      <c r="O331" t="s">
        <v>369</v>
      </c>
    </row>
    <row r="332" spans="1:15" x14ac:dyDescent="0.4">
      <c r="A332" s="71" t="s">
        <v>1</v>
      </c>
      <c r="B332" s="70">
        <v>2.0790000000000002</v>
      </c>
      <c r="C332" s="66"/>
      <c r="D332" s="71" t="s">
        <v>1</v>
      </c>
      <c r="E332" s="70">
        <v>2.0339999999999998</v>
      </c>
      <c r="F332" s="66"/>
      <c r="G332" s="71" t="s">
        <v>1</v>
      </c>
      <c r="H332" s="70">
        <v>2.0339999999999998</v>
      </c>
      <c r="J332" s="66"/>
    </row>
    <row r="334" spans="1:15" x14ac:dyDescent="0.4">
      <c r="A334" s="67" t="s">
        <v>49</v>
      </c>
      <c r="B334" s="68" t="s">
        <v>148</v>
      </c>
      <c r="C334" s="66"/>
      <c r="D334" s="67" t="s">
        <v>174</v>
      </c>
      <c r="E334" s="68" t="s">
        <v>148</v>
      </c>
      <c r="F334" s="66"/>
      <c r="G334" s="67" t="s">
        <v>172</v>
      </c>
      <c r="H334" s="68" t="s">
        <v>148</v>
      </c>
      <c r="I334" s="66"/>
      <c r="J334" s="66"/>
    </row>
    <row r="335" spans="1:15" x14ac:dyDescent="0.4">
      <c r="A335" s="67" t="s">
        <v>11</v>
      </c>
      <c r="B335" s="50">
        <v>-14.027699999999999</v>
      </c>
      <c r="C335" s="66"/>
      <c r="D335" s="67" t="s">
        <v>11</v>
      </c>
      <c r="E335" s="50">
        <v>-13.9885</v>
      </c>
      <c r="F335" s="66"/>
      <c r="G335" s="67" t="s">
        <v>11</v>
      </c>
      <c r="H335" s="50">
        <v>-14.0761</v>
      </c>
      <c r="I335" s="67" t="s">
        <v>2</v>
      </c>
      <c r="J335" s="70">
        <v>3.6139999999999999</v>
      </c>
    </row>
    <row r="336" spans="1:15" x14ac:dyDescent="0.4">
      <c r="A336" s="67" t="s">
        <v>19</v>
      </c>
      <c r="B336" s="69">
        <v>32.067</v>
      </c>
      <c r="C336" s="66"/>
      <c r="D336" s="67" t="s">
        <v>19</v>
      </c>
      <c r="E336" s="70">
        <v>32.893000000000001</v>
      </c>
      <c r="F336" s="66"/>
      <c r="G336" s="67" t="s">
        <v>19</v>
      </c>
      <c r="H336" s="1">
        <v>32.631999999999998</v>
      </c>
      <c r="I336" s="67" t="s">
        <v>255</v>
      </c>
      <c r="J336" s="70">
        <v>5.77</v>
      </c>
    </row>
    <row r="337" spans="1:15" x14ac:dyDescent="0.4">
      <c r="A337" s="67" t="s">
        <v>0</v>
      </c>
      <c r="B337" s="70">
        <v>0.20499999999999999</v>
      </c>
      <c r="C337" s="66"/>
      <c r="D337" s="67" t="s">
        <v>0</v>
      </c>
      <c r="E337" s="70">
        <v>0.20499999999999999</v>
      </c>
      <c r="F337" s="66"/>
      <c r="G337" s="67" t="s">
        <v>0</v>
      </c>
      <c r="H337" s="70">
        <v>0.20499999999999999</v>
      </c>
      <c r="I337" s="66"/>
      <c r="J337" s="66"/>
      <c r="O337" t="s">
        <v>370</v>
      </c>
    </row>
    <row r="338" spans="1:15" x14ac:dyDescent="0.4">
      <c r="A338" s="71" t="s">
        <v>1</v>
      </c>
      <c r="B338" s="70">
        <v>1.9410000000000001</v>
      </c>
      <c r="C338" s="66"/>
      <c r="D338" s="71" t="s">
        <v>1</v>
      </c>
      <c r="E338" s="70">
        <v>1.9410000000000001</v>
      </c>
      <c r="F338" s="66"/>
      <c r="G338" s="71" t="s">
        <v>1</v>
      </c>
      <c r="H338" s="70">
        <v>1.9410000000000001</v>
      </c>
      <c r="J338" s="66"/>
    </row>
    <row r="340" spans="1:15" x14ac:dyDescent="0.4">
      <c r="A340" s="67" t="s">
        <v>49</v>
      </c>
      <c r="B340" s="68" t="s">
        <v>212</v>
      </c>
      <c r="C340" s="66"/>
      <c r="D340" s="67" t="s">
        <v>174</v>
      </c>
      <c r="E340" s="68" t="s">
        <v>212</v>
      </c>
      <c r="F340" s="66"/>
      <c r="G340" s="67" t="s">
        <v>172</v>
      </c>
      <c r="H340" s="68" t="s">
        <v>212</v>
      </c>
      <c r="I340" s="66"/>
      <c r="J340" s="66"/>
    </row>
    <row r="341" spans="1:15" x14ac:dyDescent="0.4">
      <c r="A341" s="67" t="s">
        <v>11</v>
      </c>
      <c r="B341" s="50">
        <v>-4.6154999999999999</v>
      </c>
      <c r="C341" s="66"/>
      <c r="D341" s="67" t="s">
        <v>11</v>
      </c>
      <c r="E341" s="50">
        <v>-4.4863</v>
      </c>
      <c r="F341" s="66"/>
      <c r="G341" s="67" t="s">
        <v>11</v>
      </c>
      <c r="H341" s="50">
        <v>-4.6154999999999999</v>
      </c>
      <c r="I341" s="67" t="s">
        <v>2</v>
      </c>
      <c r="J341" s="70">
        <v>3.64</v>
      </c>
    </row>
    <row r="342" spans="1:15" x14ac:dyDescent="0.4">
      <c r="A342" s="67" t="s">
        <v>19</v>
      </c>
      <c r="B342" s="69">
        <v>31.927</v>
      </c>
      <c r="C342" s="66"/>
      <c r="D342" s="67" t="s">
        <v>19</v>
      </c>
      <c r="E342" s="70">
        <v>32.481999999999999</v>
      </c>
      <c r="F342" s="66"/>
      <c r="G342" s="67" t="s">
        <v>19</v>
      </c>
      <c r="H342" s="1">
        <v>32.5</v>
      </c>
      <c r="I342" s="67" t="s">
        <v>255</v>
      </c>
      <c r="J342" s="70">
        <v>5.6639999999999997</v>
      </c>
    </row>
    <row r="343" spans="1:15" x14ac:dyDescent="0.4">
      <c r="A343" s="67" t="s">
        <v>0</v>
      </c>
      <c r="B343" s="70">
        <v>0.245</v>
      </c>
      <c r="C343" s="66"/>
      <c r="D343" s="67" t="s">
        <v>0</v>
      </c>
      <c r="E343" s="70">
        <v>0.245</v>
      </c>
      <c r="F343" s="66"/>
      <c r="G343" s="67" t="s">
        <v>0</v>
      </c>
      <c r="H343" s="70">
        <v>0.245</v>
      </c>
      <c r="I343" s="66"/>
      <c r="J343" s="66"/>
      <c r="O343" t="s">
        <v>371</v>
      </c>
    </row>
    <row r="344" spans="1:15" x14ac:dyDescent="0.4">
      <c r="A344" s="71" t="s">
        <v>1</v>
      </c>
      <c r="B344" s="70">
        <v>2.1549999999999998</v>
      </c>
      <c r="C344" s="66"/>
      <c r="D344" s="71" t="s">
        <v>1</v>
      </c>
      <c r="E344" s="70">
        <v>2.1549999999999998</v>
      </c>
      <c r="F344" s="66"/>
      <c r="G344" s="71" t="s">
        <v>1</v>
      </c>
      <c r="H344" s="70">
        <v>2.1549999999999998</v>
      </c>
      <c r="J344" s="66"/>
    </row>
    <row r="346" spans="1:15" x14ac:dyDescent="0.4">
      <c r="A346" s="67" t="s">
        <v>49</v>
      </c>
      <c r="B346" s="68" t="s">
        <v>149</v>
      </c>
      <c r="C346" s="66"/>
      <c r="D346" s="67" t="s">
        <v>174</v>
      </c>
      <c r="E346" s="68" t="s">
        <v>149</v>
      </c>
      <c r="F346" s="66"/>
      <c r="G346" s="67" t="s">
        <v>172</v>
      </c>
      <c r="H346" s="68" t="s">
        <v>149</v>
      </c>
      <c r="I346" s="66"/>
      <c r="J346" s="66"/>
    </row>
    <row r="347" spans="1:15" x14ac:dyDescent="0.4">
      <c r="A347" s="67" t="s">
        <v>11</v>
      </c>
      <c r="B347" s="50">
        <v>-4.5854999999999997</v>
      </c>
      <c r="C347" s="66"/>
      <c r="D347" s="67" t="s">
        <v>11</v>
      </c>
      <c r="E347" s="50">
        <v>-4.4598000000000004</v>
      </c>
      <c r="F347" s="66"/>
      <c r="G347" s="67" t="s">
        <v>11</v>
      </c>
      <c r="H347" s="50">
        <v>-4.5872999999999999</v>
      </c>
      <c r="I347" s="67" t="s">
        <v>2</v>
      </c>
      <c r="J347" s="70">
        <v>3.6269999999999998</v>
      </c>
    </row>
    <row r="348" spans="1:15" x14ac:dyDescent="0.4">
      <c r="A348" s="67" t="s">
        <v>19</v>
      </c>
      <c r="B348" s="69">
        <v>31.471</v>
      </c>
      <c r="C348" s="66"/>
      <c r="D348" s="67" t="s">
        <v>19</v>
      </c>
      <c r="E348" s="70">
        <v>32.030999999999999</v>
      </c>
      <c r="F348" s="66"/>
      <c r="G348" s="67" t="s">
        <v>19</v>
      </c>
      <c r="H348" s="1">
        <v>31.987500000000001</v>
      </c>
      <c r="I348" s="67" t="s">
        <v>255</v>
      </c>
      <c r="J348" s="70">
        <v>5.6159999999999997</v>
      </c>
    </row>
    <row r="349" spans="1:15" x14ac:dyDescent="0.4">
      <c r="A349" s="67" t="s">
        <v>0</v>
      </c>
      <c r="B349" s="70">
        <v>0.252</v>
      </c>
      <c r="C349" s="66"/>
      <c r="D349" s="67" t="s">
        <v>0</v>
      </c>
      <c r="E349" s="70">
        <v>0.252</v>
      </c>
      <c r="F349" s="66"/>
      <c r="G349" s="67" t="s">
        <v>0</v>
      </c>
      <c r="H349" s="70">
        <v>0.252</v>
      </c>
      <c r="I349" s="66"/>
      <c r="J349" s="66"/>
      <c r="O349" t="s">
        <v>371</v>
      </c>
    </row>
    <row r="350" spans="1:15" x14ac:dyDescent="0.4">
      <c r="A350" s="71" t="s">
        <v>1</v>
      </c>
      <c r="B350" s="70">
        <v>2.173</v>
      </c>
      <c r="C350" s="66"/>
      <c r="D350" s="71" t="s">
        <v>1</v>
      </c>
      <c r="E350" s="70">
        <v>2.173</v>
      </c>
      <c r="F350" s="66"/>
      <c r="G350" s="71" t="s">
        <v>1</v>
      </c>
      <c r="H350" s="70">
        <v>2.173</v>
      </c>
      <c r="J350" s="66"/>
    </row>
    <row r="352" spans="1:15" x14ac:dyDescent="0.4">
      <c r="A352" s="67" t="s">
        <v>49</v>
      </c>
      <c r="B352" s="68" t="s">
        <v>213</v>
      </c>
      <c r="C352" s="66"/>
      <c r="D352" s="67" t="s">
        <v>174</v>
      </c>
      <c r="E352" s="68" t="s">
        <v>213</v>
      </c>
      <c r="F352" s="66"/>
      <c r="G352" s="67" t="s">
        <v>172</v>
      </c>
      <c r="H352" s="68" t="s">
        <v>213</v>
      </c>
      <c r="I352" s="66"/>
      <c r="J352" s="66"/>
    </row>
    <row r="353" spans="1:15" x14ac:dyDescent="0.4">
      <c r="A353" s="67" t="s">
        <v>11</v>
      </c>
      <c r="B353" s="50">
        <v>-4.5587</v>
      </c>
      <c r="C353" s="66"/>
      <c r="D353" s="67" t="s">
        <v>11</v>
      </c>
      <c r="E353" s="50">
        <v>-4.4374000000000002</v>
      </c>
      <c r="F353" s="66"/>
      <c r="G353" s="67" t="s">
        <v>11</v>
      </c>
      <c r="H353" s="50">
        <v>-4.5682999999999998</v>
      </c>
      <c r="I353" s="67" t="s">
        <v>2</v>
      </c>
      <c r="J353" s="70">
        <v>3.609</v>
      </c>
    </row>
    <row r="354" spans="1:15" x14ac:dyDescent="0.4">
      <c r="A354" s="67" t="s">
        <v>19</v>
      </c>
      <c r="B354" s="69">
        <v>30.943999999999999</v>
      </c>
      <c r="C354" s="66"/>
      <c r="D354" s="67" t="s">
        <v>19</v>
      </c>
      <c r="E354" s="70">
        <v>31.593</v>
      </c>
      <c r="F354" s="66"/>
      <c r="G354" s="67" t="s">
        <v>19</v>
      </c>
      <c r="H354" s="1">
        <v>31.452500000000001</v>
      </c>
      <c r="I354" s="67" t="s">
        <v>255</v>
      </c>
      <c r="J354" s="70">
        <v>5.5780000000000003</v>
      </c>
    </row>
    <row r="355" spans="1:15" x14ac:dyDescent="0.4">
      <c r="A355" s="67" t="s">
        <v>0</v>
      </c>
      <c r="B355" s="70">
        <v>0.252</v>
      </c>
      <c r="C355" s="66"/>
      <c r="D355" s="67" t="s">
        <v>0</v>
      </c>
      <c r="E355" s="70">
        <v>0.252</v>
      </c>
      <c r="F355" s="66"/>
      <c r="G355" s="67" t="s">
        <v>0</v>
      </c>
      <c r="H355" s="70">
        <v>0.25800000000000001</v>
      </c>
      <c r="I355" s="66"/>
      <c r="J355" s="66"/>
      <c r="O355" t="s">
        <v>372</v>
      </c>
    </row>
    <row r="356" spans="1:15" x14ac:dyDescent="0.4">
      <c r="A356" s="71" t="s">
        <v>1</v>
      </c>
      <c r="B356" s="70">
        <v>2.173</v>
      </c>
      <c r="C356" s="66"/>
      <c r="D356" s="71" t="s">
        <v>1</v>
      </c>
      <c r="E356" s="70">
        <v>2.173</v>
      </c>
      <c r="F356" s="66"/>
      <c r="G356" s="71" t="s">
        <v>1</v>
      </c>
      <c r="H356" s="70">
        <v>1.9790000000000001</v>
      </c>
      <c r="J356" s="66"/>
    </row>
    <row r="358" spans="1:15" x14ac:dyDescent="0.4">
      <c r="A358" s="67" t="s">
        <v>49</v>
      </c>
      <c r="B358" s="68" t="s">
        <v>150</v>
      </c>
      <c r="C358" s="66"/>
      <c r="D358" s="67" t="s">
        <v>174</v>
      </c>
      <c r="E358" s="68" t="s">
        <v>150</v>
      </c>
      <c r="F358" s="66"/>
      <c r="G358" s="67" t="s">
        <v>172</v>
      </c>
      <c r="H358" s="68" t="s">
        <v>150</v>
      </c>
      <c r="I358" s="66"/>
      <c r="J358" s="66"/>
    </row>
    <row r="359" spans="1:15" x14ac:dyDescent="0.4">
      <c r="A359" s="67" t="s">
        <v>11</v>
      </c>
      <c r="B359" s="50">
        <v>-4.5407999999999999</v>
      </c>
      <c r="C359" s="66"/>
      <c r="D359" s="67" t="s">
        <v>11</v>
      </c>
      <c r="E359" s="50">
        <v>-4.4248000000000003</v>
      </c>
      <c r="F359" s="66"/>
      <c r="G359" s="67" t="s">
        <v>11</v>
      </c>
      <c r="H359" s="50">
        <v>-4.5574000000000003</v>
      </c>
      <c r="I359" s="67" t="s">
        <v>2</v>
      </c>
      <c r="J359" s="70">
        <v>3.5870000000000002</v>
      </c>
    </row>
    <row r="360" spans="1:15" x14ac:dyDescent="0.4">
      <c r="A360" s="67" t="s">
        <v>19</v>
      </c>
      <c r="B360" s="69">
        <v>30.492000000000001</v>
      </c>
      <c r="C360" s="66"/>
      <c r="D360" s="67" t="s">
        <v>19</v>
      </c>
      <c r="E360" s="70">
        <v>31.103999999999999</v>
      </c>
      <c r="F360" s="66"/>
      <c r="G360" s="67" t="s">
        <v>19</v>
      </c>
      <c r="H360" s="1">
        <v>30.9025</v>
      </c>
      <c r="I360" s="67" t="s">
        <v>255</v>
      </c>
      <c r="J360" s="70">
        <v>5.5460000000000003</v>
      </c>
    </row>
    <row r="361" spans="1:15" x14ac:dyDescent="0.4">
      <c r="A361" s="67" t="s">
        <v>0</v>
      </c>
      <c r="B361" s="70">
        <v>0.26500000000000001</v>
      </c>
      <c r="C361" s="66"/>
      <c r="D361" s="67" t="s">
        <v>0</v>
      </c>
      <c r="E361" s="70">
        <v>0.26500000000000001</v>
      </c>
      <c r="F361" s="66"/>
      <c r="G361" s="67" t="s">
        <v>0</v>
      </c>
      <c r="H361" s="70">
        <v>0.26500000000000001</v>
      </c>
      <c r="I361" s="66"/>
      <c r="J361" s="66"/>
      <c r="O361" t="s">
        <v>373</v>
      </c>
    </row>
    <row r="362" spans="1:15" x14ac:dyDescent="0.4">
      <c r="A362" s="71" t="s">
        <v>1</v>
      </c>
      <c r="B362" s="70">
        <v>2.036</v>
      </c>
      <c r="C362" s="66"/>
      <c r="D362" s="71" t="s">
        <v>1</v>
      </c>
      <c r="E362" s="70">
        <v>2.036</v>
      </c>
      <c r="F362" s="66"/>
      <c r="G362" s="71" t="s">
        <v>1</v>
      </c>
      <c r="H362" s="70">
        <v>2.036</v>
      </c>
      <c r="J362" s="66"/>
    </row>
    <row r="364" spans="1:15" x14ac:dyDescent="0.4">
      <c r="A364" s="67" t="s">
        <v>49</v>
      </c>
      <c r="B364" s="68" t="s">
        <v>241</v>
      </c>
      <c r="C364" s="66"/>
      <c r="D364" s="67" t="s">
        <v>174</v>
      </c>
      <c r="E364" s="68" t="s">
        <v>241</v>
      </c>
      <c r="F364" s="66"/>
      <c r="G364" s="67" t="s">
        <v>172</v>
      </c>
      <c r="H364" s="68" t="s">
        <v>241</v>
      </c>
      <c r="I364" s="66"/>
      <c r="J364" s="66"/>
      <c r="L364" t="s">
        <v>374</v>
      </c>
    </row>
    <row r="365" spans="1:15" x14ac:dyDescent="0.4">
      <c r="A365" s="67" t="s">
        <v>11</v>
      </c>
      <c r="B365" s="50">
        <v>-4.4443999999999999</v>
      </c>
      <c r="C365" s="66"/>
      <c r="D365" s="67" t="s">
        <v>11</v>
      </c>
      <c r="E365" s="50">
        <v>-4.3350999999999997</v>
      </c>
      <c r="F365" s="66"/>
      <c r="G365" s="67" t="s">
        <v>11</v>
      </c>
      <c r="H365" s="50">
        <v>-4.4722</v>
      </c>
      <c r="I365" s="67" t="s">
        <v>2</v>
      </c>
      <c r="J365" s="70">
        <v>3.5630000000000002</v>
      </c>
      <c r="L365" t="s">
        <v>375</v>
      </c>
    </row>
    <row r="366" spans="1:15" x14ac:dyDescent="0.4">
      <c r="A366" s="67" t="s">
        <v>19</v>
      </c>
      <c r="B366" s="69">
        <v>30.01</v>
      </c>
      <c r="C366" s="66"/>
      <c r="D366" s="67" t="s">
        <v>19</v>
      </c>
      <c r="E366" s="70">
        <v>30.603999999999999</v>
      </c>
      <c r="F366" s="66"/>
      <c r="G366" s="67" t="s">
        <v>19</v>
      </c>
      <c r="H366" s="1">
        <v>30.3</v>
      </c>
      <c r="I366" s="67" t="s">
        <v>255</v>
      </c>
      <c r="J366" s="70">
        <v>5.5129999999999999</v>
      </c>
    </row>
    <row r="367" spans="1:15" x14ac:dyDescent="0.4">
      <c r="A367" s="67" t="s">
        <v>0</v>
      </c>
      <c r="B367" s="70">
        <v>0.28086791431106911</v>
      </c>
      <c r="C367" s="66"/>
      <c r="D367" s="67" t="s">
        <v>0</v>
      </c>
      <c r="E367" s="70">
        <v>0.28086791431106911</v>
      </c>
      <c r="F367" s="66"/>
      <c r="G367" s="67" t="s">
        <v>0</v>
      </c>
      <c r="H367" s="70">
        <v>0.28086791431106911</v>
      </c>
      <c r="I367" s="66"/>
      <c r="J367" s="66"/>
      <c r="O367" t="s">
        <v>376</v>
      </c>
    </row>
    <row r="368" spans="1:15" x14ac:dyDescent="0.4">
      <c r="A368" s="71" t="s">
        <v>1</v>
      </c>
      <c r="B368" s="70"/>
      <c r="C368" s="66"/>
      <c r="D368" s="71" t="s">
        <v>1</v>
      </c>
      <c r="E368" s="70"/>
      <c r="F368" s="66"/>
      <c r="G368" s="71" t="s">
        <v>1</v>
      </c>
      <c r="H368" s="70"/>
      <c r="J368" s="66"/>
    </row>
    <row r="370" spans="1:15" x14ac:dyDescent="0.4">
      <c r="A370" s="67" t="s">
        <v>49</v>
      </c>
      <c r="B370" s="68" t="s">
        <v>151</v>
      </c>
      <c r="C370" s="66"/>
      <c r="D370" s="67" t="s">
        <v>174</v>
      </c>
      <c r="E370" s="68" t="s">
        <v>151</v>
      </c>
      <c r="F370" s="66"/>
      <c r="G370" s="67" t="s">
        <v>172</v>
      </c>
      <c r="H370" s="68" t="s">
        <v>151</v>
      </c>
      <c r="I370" s="66"/>
      <c r="J370" s="66"/>
      <c r="L370" t="s">
        <v>377</v>
      </c>
    </row>
    <row r="371" spans="1:15" x14ac:dyDescent="0.4">
      <c r="A371" s="67" t="s">
        <v>11</v>
      </c>
      <c r="B371" s="50">
        <v>-1.5367999999999999</v>
      </c>
      <c r="C371" s="66"/>
      <c r="D371" s="67" t="s">
        <v>11</v>
      </c>
      <c r="E371" s="50">
        <v>-1.5224</v>
      </c>
      <c r="F371" s="66"/>
      <c r="G371" s="67" t="s">
        <v>11</v>
      </c>
      <c r="H371" s="50">
        <v>-1.5259</v>
      </c>
      <c r="I371" s="67" t="s">
        <v>2</v>
      </c>
      <c r="J371" s="70">
        <v>3.8530000000000002</v>
      </c>
      <c r="L371" t="s">
        <v>378</v>
      </c>
    </row>
    <row r="372" spans="1:15" x14ac:dyDescent="0.4">
      <c r="A372" s="67" t="s">
        <v>19</v>
      </c>
      <c r="B372" s="69">
        <v>40.453000000000003</v>
      </c>
      <c r="C372" s="66"/>
      <c r="D372" s="67" t="s">
        <v>19</v>
      </c>
      <c r="E372" s="70">
        <v>39.835999999999999</v>
      </c>
      <c r="F372" s="66"/>
      <c r="G372" s="67" t="s">
        <v>19</v>
      </c>
      <c r="H372" s="1">
        <v>40.991</v>
      </c>
      <c r="I372" s="67" t="s">
        <v>255</v>
      </c>
      <c r="J372" s="70">
        <v>6.3769999999999998</v>
      </c>
    </row>
    <row r="373" spans="1:15" x14ac:dyDescent="0.4">
      <c r="A373" s="67" t="s">
        <v>0</v>
      </c>
      <c r="B373" s="70">
        <v>0.19348678541429204</v>
      </c>
      <c r="C373" s="66"/>
      <c r="D373" s="67" t="s">
        <v>0</v>
      </c>
      <c r="E373" s="70">
        <v>0.19348678541429204</v>
      </c>
      <c r="F373" s="66"/>
      <c r="G373" s="67" t="s">
        <v>0</v>
      </c>
      <c r="H373" s="70">
        <v>0.19348678541429204</v>
      </c>
      <c r="I373" s="66"/>
      <c r="J373" s="66"/>
      <c r="O373" t="s">
        <v>379</v>
      </c>
    </row>
    <row r="374" spans="1:15" x14ac:dyDescent="0.4">
      <c r="A374" s="71" t="s">
        <v>1</v>
      </c>
      <c r="B374" s="70"/>
      <c r="C374" s="66"/>
      <c r="D374" s="71" t="s">
        <v>1</v>
      </c>
      <c r="E374" s="70"/>
      <c r="F374" s="66"/>
      <c r="G374" s="71" t="s">
        <v>1</v>
      </c>
      <c r="H374" s="70"/>
      <c r="J374" s="66"/>
    </row>
    <row r="376" spans="1:15" x14ac:dyDescent="0.4">
      <c r="A376" s="67" t="s">
        <v>49</v>
      </c>
      <c r="B376" s="68" t="s">
        <v>214</v>
      </c>
      <c r="C376" s="66"/>
      <c r="D376" s="67" t="s">
        <v>174</v>
      </c>
      <c r="E376" s="68" t="s">
        <v>214</v>
      </c>
      <c r="F376" s="66"/>
      <c r="G376" s="67" t="s">
        <v>172</v>
      </c>
      <c r="H376" s="68" t="s">
        <v>214</v>
      </c>
      <c r="I376" s="66"/>
      <c r="J376" s="66"/>
    </row>
    <row r="377" spans="1:15" x14ac:dyDescent="0.4">
      <c r="A377" s="67" t="s">
        <v>11</v>
      </c>
      <c r="B377" s="50">
        <v>-4.3838999999999997</v>
      </c>
      <c r="C377" s="66"/>
      <c r="D377" s="67" t="s">
        <v>11</v>
      </c>
      <c r="E377" s="50">
        <v>-4.3888999999999996</v>
      </c>
      <c r="F377" s="66"/>
      <c r="G377" s="67" t="s">
        <v>11</v>
      </c>
      <c r="H377" s="50">
        <v>-4.5209999999999999</v>
      </c>
      <c r="I377" s="67" t="s">
        <v>2</v>
      </c>
      <c r="J377" s="70">
        <v>3.5249999999999999</v>
      </c>
    </row>
    <row r="378" spans="1:15" x14ac:dyDescent="0.4">
      <c r="A378" s="67" t="s">
        <v>19</v>
      </c>
      <c r="B378" s="69">
        <v>28.928721654250005</v>
      </c>
      <c r="C378" s="66"/>
      <c r="D378" s="67" t="s">
        <v>19</v>
      </c>
      <c r="E378" s="70">
        <v>29.852</v>
      </c>
      <c r="F378" s="66"/>
      <c r="G378" s="67" t="s">
        <v>19</v>
      </c>
      <c r="H378" s="1">
        <v>29.4315</v>
      </c>
      <c r="I378" s="67" t="s">
        <v>255</v>
      </c>
      <c r="J378" s="70">
        <v>5.4710000000000001</v>
      </c>
    </row>
    <row r="379" spans="1:15" x14ac:dyDescent="0.4">
      <c r="A379" s="67" t="s">
        <v>0</v>
      </c>
      <c r="B379" s="70">
        <v>0.28299999999999997</v>
      </c>
      <c r="C379" s="66"/>
      <c r="D379" s="67" t="s">
        <v>0</v>
      </c>
      <c r="E379" s="70">
        <v>0.28299999999999997</v>
      </c>
      <c r="F379" s="66"/>
      <c r="G379" s="67" t="s">
        <v>0</v>
      </c>
      <c r="H379" s="70">
        <v>0.28299999999999997</v>
      </c>
      <c r="I379" s="66"/>
      <c r="J379" s="66"/>
    </row>
    <row r="380" spans="1:15" x14ac:dyDescent="0.4">
      <c r="A380" s="71" t="s">
        <v>1</v>
      </c>
      <c r="B380" s="1">
        <v>2.2629999999999999</v>
      </c>
      <c r="C380" s="66"/>
      <c r="D380" s="71" t="s">
        <v>1</v>
      </c>
      <c r="E380" s="1">
        <v>2.2629999999999999</v>
      </c>
      <c r="F380" s="66"/>
      <c r="G380" s="71" t="s">
        <v>1</v>
      </c>
      <c r="H380" s="1">
        <v>2.2629999999999999</v>
      </c>
      <c r="J380" s="66"/>
    </row>
    <row r="382" spans="1:15" x14ac:dyDescent="0.4">
      <c r="A382" s="67" t="s">
        <v>49</v>
      </c>
      <c r="B382" s="68" t="s">
        <v>152</v>
      </c>
      <c r="C382" s="66"/>
      <c r="D382" s="67" t="s">
        <v>174</v>
      </c>
      <c r="E382" s="68" t="s">
        <v>152</v>
      </c>
      <c r="F382" s="66"/>
      <c r="G382" s="67" t="s">
        <v>172</v>
      </c>
      <c r="H382" s="68" t="s">
        <v>152</v>
      </c>
      <c r="I382" s="66"/>
      <c r="J382" s="66"/>
    </row>
    <row r="383" spans="1:15" x14ac:dyDescent="0.4">
      <c r="A383" s="67" t="s">
        <v>11</v>
      </c>
      <c r="B383" s="50">
        <v>-9.8841000000000001</v>
      </c>
      <c r="C383" s="66"/>
      <c r="D383" s="67" t="s">
        <v>11</v>
      </c>
      <c r="E383" s="50">
        <v>-9.7779000000000007</v>
      </c>
      <c r="F383" s="66"/>
      <c r="G383" s="67" t="s">
        <v>11</v>
      </c>
      <c r="H383" s="50">
        <v>-9.9572000000000003</v>
      </c>
      <c r="I383" s="67" t="s">
        <v>2</v>
      </c>
      <c r="J383" s="70">
        <v>3.198</v>
      </c>
    </row>
    <row r="384" spans="1:15" x14ac:dyDescent="0.4">
      <c r="A384" s="67" t="s">
        <v>19</v>
      </c>
      <c r="B384" s="69">
        <v>22.501000000000001</v>
      </c>
      <c r="C384" s="66"/>
      <c r="D384" s="67" t="s">
        <v>19</v>
      </c>
      <c r="E384" s="70">
        <v>22.212</v>
      </c>
      <c r="F384" s="66"/>
      <c r="G384" s="67" t="s">
        <v>19</v>
      </c>
      <c r="H384" s="1">
        <v>22.482500000000002</v>
      </c>
      <c r="I384" s="67" t="s">
        <v>255</v>
      </c>
      <c r="J384" s="70">
        <v>5.0750000000000002</v>
      </c>
    </row>
    <row r="385" spans="1:15" x14ac:dyDescent="0.4">
      <c r="A385" s="67" t="s">
        <v>0</v>
      </c>
      <c r="B385" s="70">
        <v>0.65600000000000003</v>
      </c>
      <c r="C385" s="66"/>
      <c r="D385" s="67" t="s">
        <v>0</v>
      </c>
      <c r="E385" s="70">
        <v>0.65600000000000003</v>
      </c>
      <c r="F385" s="66"/>
      <c r="G385" s="67" t="s">
        <v>0</v>
      </c>
      <c r="H385" s="70">
        <v>0.65600000000000003</v>
      </c>
      <c r="I385" s="66"/>
      <c r="J385" s="66"/>
      <c r="O385" t="s">
        <v>380</v>
      </c>
    </row>
    <row r="386" spans="1:15" x14ac:dyDescent="0.4">
      <c r="A386" s="71" t="s">
        <v>1</v>
      </c>
      <c r="B386" s="1">
        <v>2.3410000000000002</v>
      </c>
      <c r="C386" s="66"/>
      <c r="D386" s="71" t="s">
        <v>1</v>
      </c>
      <c r="E386" s="1">
        <v>2.3410000000000002</v>
      </c>
      <c r="F386" s="66"/>
      <c r="G386" s="71" t="s">
        <v>1</v>
      </c>
      <c r="H386" s="1">
        <v>2.3410000000000002</v>
      </c>
      <c r="J386" s="66"/>
    </row>
    <row r="388" spans="1:15" x14ac:dyDescent="0.4">
      <c r="A388" s="67" t="s">
        <v>49</v>
      </c>
      <c r="B388" s="68" t="s">
        <v>153</v>
      </c>
      <c r="C388" s="66"/>
      <c r="D388" s="67" t="s">
        <v>174</v>
      </c>
      <c r="E388" s="68" t="s">
        <v>153</v>
      </c>
      <c r="F388" s="66"/>
      <c r="G388" s="67" t="s">
        <v>172</v>
      </c>
      <c r="H388" s="68" t="s">
        <v>153</v>
      </c>
      <c r="I388" s="66"/>
      <c r="J388" s="66"/>
    </row>
    <row r="389" spans="1:15" x14ac:dyDescent="0.4">
      <c r="A389" s="67" t="s">
        <v>11</v>
      </c>
      <c r="B389" s="50">
        <v>-11.6129</v>
      </c>
      <c r="C389" s="66"/>
      <c r="D389" s="67" t="s">
        <v>11</v>
      </c>
      <c r="E389" s="50">
        <v>-11.857799999999999</v>
      </c>
      <c r="F389" s="66"/>
      <c r="G389" s="67" t="s">
        <v>11</v>
      </c>
      <c r="H389" s="50">
        <v>-11.4579</v>
      </c>
      <c r="I389" s="67" t="s">
        <v>2</v>
      </c>
      <c r="J389" s="1">
        <v>2.8980000000000001</v>
      </c>
    </row>
    <row r="390" spans="1:15" x14ac:dyDescent="0.4">
      <c r="A390" s="67" t="s">
        <v>19</v>
      </c>
      <c r="B390" s="69">
        <v>18.88</v>
      </c>
      <c r="C390" s="66"/>
      <c r="D390" s="67" t="s">
        <v>19</v>
      </c>
      <c r="E390" s="69">
        <v>18.335000000000001</v>
      </c>
      <c r="F390" s="66"/>
      <c r="G390" s="67" t="s">
        <v>19</v>
      </c>
      <c r="H390" s="1">
        <v>18.75926341498381</v>
      </c>
      <c r="I390" s="67" t="s">
        <v>255</v>
      </c>
      <c r="J390" s="70">
        <v>5.1584400000000006</v>
      </c>
    </row>
    <row r="391" spans="1:15" x14ac:dyDescent="0.4">
      <c r="A391" s="67" t="s">
        <v>0</v>
      </c>
      <c r="B391" s="70">
        <v>1.181</v>
      </c>
      <c r="C391" s="66"/>
      <c r="D391" s="67" t="s">
        <v>0</v>
      </c>
      <c r="E391" s="70">
        <v>1.181</v>
      </c>
      <c r="F391" s="66"/>
      <c r="G391" s="67" t="s">
        <v>0</v>
      </c>
      <c r="H391" s="70">
        <v>1.181</v>
      </c>
      <c r="I391" s="68" t="s">
        <v>251</v>
      </c>
      <c r="J391" s="1">
        <v>1.78</v>
      </c>
      <c r="O391" t="s">
        <v>381</v>
      </c>
    </row>
    <row r="392" spans="1:15" x14ac:dyDescent="0.4">
      <c r="A392" s="71" t="s">
        <v>1</v>
      </c>
      <c r="B392" s="1">
        <v>2.6859999999999999</v>
      </c>
      <c r="C392" s="66"/>
      <c r="D392" s="71" t="s">
        <v>1</v>
      </c>
      <c r="E392" s="1">
        <v>2.6859999999999999</v>
      </c>
      <c r="F392" s="66"/>
      <c r="G392" s="71" t="s">
        <v>1</v>
      </c>
      <c r="H392" s="1">
        <v>2.6859999999999999</v>
      </c>
      <c r="J392" s="66"/>
    </row>
    <row r="394" spans="1:15" x14ac:dyDescent="0.4">
      <c r="A394" s="67" t="s">
        <v>49</v>
      </c>
      <c r="B394" s="68" t="s">
        <v>154</v>
      </c>
      <c r="C394" s="66"/>
      <c r="D394" s="67" t="s">
        <v>174</v>
      </c>
      <c r="E394" s="68" t="s">
        <v>154</v>
      </c>
      <c r="F394" s="66"/>
      <c r="G394" s="67" t="s">
        <v>172</v>
      </c>
      <c r="H394" s="68" t="s">
        <v>154</v>
      </c>
      <c r="I394" s="66"/>
      <c r="J394" s="66"/>
    </row>
    <row r="395" spans="1:15" x14ac:dyDescent="0.4">
      <c r="A395" s="67" t="s">
        <v>11</v>
      </c>
      <c r="B395" s="50">
        <v>-12.486700000000001</v>
      </c>
      <c r="C395" s="66"/>
      <c r="D395" s="67" t="s">
        <v>11</v>
      </c>
      <c r="E395" s="50">
        <v>-12.9581</v>
      </c>
      <c r="F395" s="66"/>
      <c r="G395" s="67" t="s">
        <v>11</v>
      </c>
      <c r="H395" s="50">
        <v>-12.2928</v>
      </c>
      <c r="I395" s="67" t="s">
        <v>2</v>
      </c>
      <c r="J395" s="1">
        <v>2.7810000000000001</v>
      </c>
    </row>
    <row r="396" spans="1:15" x14ac:dyDescent="0.4">
      <c r="A396" s="67" t="s">
        <v>19</v>
      </c>
      <c r="B396" s="69">
        <v>16.524999999999999</v>
      </c>
      <c r="C396" s="66"/>
      <c r="D396" s="67" t="s">
        <v>19</v>
      </c>
      <c r="E396" s="69">
        <v>16.190999999999999</v>
      </c>
      <c r="F396" s="66"/>
      <c r="G396" s="67" t="s">
        <v>19</v>
      </c>
      <c r="H396" s="1">
        <v>16.605614280491299</v>
      </c>
      <c r="I396" s="67" t="s">
        <v>255</v>
      </c>
      <c r="J396" s="70">
        <v>4.9585230000000005</v>
      </c>
    </row>
    <row r="397" spans="1:15" x14ac:dyDescent="0.4">
      <c r="A397" s="67" t="s">
        <v>0</v>
      </c>
      <c r="B397" s="70">
        <v>1.8280000000000001</v>
      </c>
      <c r="C397" s="66"/>
      <c r="D397" s="67" t="s">
        <v>0</v>
      </c>
      <c r="E397" s="70">
        <v>1.8280000000000001</v>
      </c>
      <c r="F397" s="66"/>
      <c r="G397" s="67" t="s">
        <v>0</v>
      </c>
      <c r="H397" s="70">
        <v>1.8280000000000001</v>
      </c>
      <c r="I397" s="68" t="s">
        <v>251</v>
      </c>
      <c r="J397" s="1">
        <v>1.7829999999999999</v>
      </c>
      <c r="O397" t="s">
        <v>382</v>
      </c>
    </row>
    <row r="398" spans="1:15" x14ac:dyDescent="0.4">
      <c r="A398" s="71" t="s">
        <v>1</v>
      </c>
      <c r="B398" s="1">
        <v>3.11</v>
      </c>
      <c r="C398" s="66"/>
      <c r="D398" s="71" t="s">
        <v>1</v>
      </c>
      <c r="E398" s="1">
        <v>3.11</v>
      </c>
      <c r="F398" s="66"/>
      <c r="G398" s="71" t="s">
        <v>1</v>
      </c>
      <c r="H398" s="1">
        <v>3.11</v>
      </c>
      <c r="J398" s="66"/>
    </row>
    <row r="400" spans="1:15" x14ac:dyDescent="0.4">
      <c r="A400" s="67" t="s">
        <v>49</v>
      </c>
      <c r="B400" s="68" t="s">
        <v>155</v>
      </c>
      <c r="C400" s="66"/>
      <c r="D400" s="67" t="s">
        <v>174</v>
      </c>
      <c r="E400" s="68" t="s">
        <v>383</v>
      </c>
      <c r="F400" s="66"/>
      <c r="G400" s="67" t="s">
        <v>172</v>
      </c>
      <c r="H400" s="68" t="s">
        <v>155</v>
      </c>
      <c r="I400" s="66"/>
      <c r="J400" s="66"/>
    </row>
    <row r="401" spans="1:15" x14ac:dyDescent="0.4">
      <c r="A401" s="67" t="s">
        <v>11</v>
      </c>
      <c r="B401" s="50">
        <v>-12.3818</v>
      </c>
      <c r="C401" s="66"/>
      <c r="D401" s="67" t="s">
        <v>11</v>
      </c>
      <c r="E401" s="50">
        <v>-11.9107</v>
      </c>
      <c r="F401" s="66"/>
      <c r="G401" s="67" t="s">
        <v>11</v>
      </c>
      <c r="H401" s="50">
        <v>-12.4445</v>
      </c>
      <c r="I401" s="67" t="s">
        <v>2</v>
      </c>
      <c r="J401" s="70">
        <v>2.7810000000000001</v>
      </c>
    </row>
    <row r="402" spans="1:15" x14ac:dyDescent="0.4">
      <c r="A402" s="67" t="s">
        <v>19</v>
      </c>
      <c r="B402" s="69">
        <v>15.116</v>
      </c>
      <c r="C402" s="66"/>
      <c r="D402" s="67" t="s">
        <v>19</v>
      </c>
      <c r="E402" s="69">
        <v>15.2587890625</v>
      </c>
      <c r="F402" s="66"/>
      <c r="G402" s="67" t="s">
        <v>19</v>
      </c>
      <c r="H402" s="1">
        <v>15.061</v>
      </c>
      <c r="I402" s="67" t="s">
        <v>255</v>
      </c>
      <c r="J402" s="70">
        <v>4.4969999999999999</v>
      </c>
    </row>
    <row r="403" spans="1:15" x14ac:dyDescent="0.4">
      <c r="A403" s="67" t="s">
        <v>0</v>
      </c>
      <c r="B403" s="70">
        <v>2.1779999999999999</v>
      </c>
      <c r="C403" s="66"/>
      <c r="D403" s="67" t="s">
        <v>0</v>
      </c>
      <c r="E403" s="70">
        <v>2.1779999999999999</v>
      </c>
      <c r="F403" s="66"/>
      <c r="G403" s="67" t="s">
        <v>0</v>
      </c>
      <c r="H403" s="70">
        <v>2.1779999999999999</v>
      </c>
      <c r="I403" s="66"/>
      <c r="J403" s="66"/>
      <c r="O403" t="s">
        <v>384</v>
      </c>
    </row>
    <row r="404" spans="1:15" x14ac:dyDescent="0.4">
      <c r="A404" s="71" t="s">
        <v>1</v>
      </c>
      <c r="B404" s="1">
        <v>3.359</v>
      </c>
      <c r="C404" s="66"/>
      <c r="D404" s="71" t="s">
        <v>1</v>
      </c>
      <c r="E404" s="1">
        <v>3.359</v>
      </c>
      <c r="F404" s="66"/>
      <c r="G404" s="71" t="s">
        <v>1</v>
      </c>
      <c r="H404" s="1">
        <v>3.359</v>
      </c>
      <c r="J404" s="66"/>
    </row>
    <row r="406" spans="1:15" x14ac:dyDescent="0.4">
      <c r="A406" s="67" t="s">
        <v>49</v>
      </c>
      <c r="B406" s="68" t="s">
        <v>215</v>
      </c>
      <c r="C406" s="66"/>
      <c r="D406" s="67" t="s">
        <v>174</v>
      </c>
      <c r="E406" s="68" t="s">
        <v>385</v>
      </c>
      <c r="F406" s="66"/>
      <c r="G406" s="67" t="s">
        <v>172</v>
      </c>
      <c r="H406" s="68" t="s">
        <v>215</v>
      </c>
      <c r="I406" s="66"/>
      <c r="J406" s="66"/>
    </row>
    <row r="407" spans="1:15" x14ac:dyDescent="0.4">
      <c r="A407" s="67" t="s">
        <v>11</v>
      </c>
      <c r="B407" s="50">
        <v>-11.093999999999999</v>
      </c>
      <c r="C407" s="66"/>
      <c r="D407" s="67" t="s">
        <v>11</v>
      </c>
      <c r="E407" s="50">
        <v>-10.244</v>
      </c>
      <c r="F407" s="66"/>
      <c r="G407" s="67" t="s">
        <v>11</v>
      </c>
      <c r="H407" s="50">
        <v>-11.2273</v>
      </c>
      <c r="I407" s="67" t="s">
        <v>2</v>
      </c>
      <c r="J407" s="70">
        <v>2.7589999999999999</v>
      </c>
    </row>
    <row r="408" spans="1:15" x14ac:dyDescent="0.4">
      <c r="A408" s="67" t="s">
        <v>19</v>
      </c>
      <c r="B408" s="69">
        <v>14.417</v>
      </c>
      <c r="C408" s="66"/>
      <c r="D408" s="67" t="s">
        <v>19</v>
      </c>
      <c r="E408" s="69">
        <v>14.881089649500002</v>
      </c>
      <c r="F408" s="66"/>
      <c r="G408" s="67" t="s">
        <v>19</v>
      </c>
      <c r="H408" s="1">
        <v>14.355499999999999</v>
      </c>
      <c r="I408" s="67" t="s">
        <v>255</v>
      </c>
      <c r="J408" s="70">
        <v>4.3570000000000002</v>
      </c>
    </row>
    <row r="409" spans="1:15" x14ac:dyDescent="0.4">
      <c r="A409" s="67" t="s">
        <v>0</v>
      </c>
      <c r="B409" s="70">
        <v>2.3889999999999998</v>
      </c>
      <c r="C409" s="66"/>
      <c r="D409" s="67" t="s">
        <v>0</v>
      </c>
      <c r="E409" s="70">
        <v>2.3889999999999998</v>
      </c>
      <c r="F409" s="66"/>
      <c r="G409" s="67" t="s">
        <v>0</v>
      </c>
      <c r="H409" s="70">
        <v>2.3889999999999998</v>
      </c>
      <c r="I409" s="66"/>
      <c r="J409" s="66"/>
      <c r="O409" t="s">
        <v>386</v>
      </c>
    </row>
    <row r="410" spans="1:15" x14ac:dyDescent="0.4">
      <c r="A410" s="71" t="s">
        <v>1</v>
      </c>
      <c r="B410" s="1">
        <v>3.6960000000000002</v>
      </c>
      <c r="C410" s="66"/>
      <c r="D410" s="71" t="s">
        <v>1</v>
      </c>
      <c r="E410" s="1">
        <v>3.6960000000000002</v>
      </c>
      <c r="F410" s="66"/>
      <c r="G410" s="71" t="s">
        <v>1</v>
      </c>
      <c r="H410" s="1">
        <v>3.6960000000000002</v>
      </c>
      <c r="J410" s="66"/>
    </row>
    <row r="412" spans="1:15" x14ac:dyDescent="0.4">
      <c r="A412" s="67" t="s">
        <v>49</v>
      </c>
      <c r="B412" s="68" t="s">
        <v>156</v>
      </c>
      <c r="C412" s="66"/>
      <c r="D412" s="67" t="s">
        <v>174</v>
      </c>
      <c r="E412" s="68" t="s">
        <v>387</v>
      </c>
      <c r="F412" s="66"/>
      <c r="G412" s="67" t="s">
        <v>172</v>
      </c>
      <c r="H412" s="68" t="s">
        <v>387</v>
      </c>
      <c r="I412" s="66"/>
      <c r="J412" s="66"/>
    </row>
    <row r="413" spans="1:15" x14ac:dyDescent="0.4">
      <c r="A413" s="67" t="s">
        <v>11</v>
      </c>
      <c r="B413" s="50">
        <v>-8.8384</v>
      </c>
      <c r="C413" s="66"/>
      <c r="D413" s="67" t="s">
        <v>11</v>
      </c>
      <c r="E413" s="50">
        <v>-8.1765000000000008</v>
      </c>
      <c r="F413" s="66"/>
      <c r="G413" s="67" t="s">
        <v>11</v>
      </c>
      <c r="H413" s="50">
        <v>-8.7241</v>
      </c>
      <c r="I413" s="67" t="s">
        <v>2</v>
      </c>
      <c r="J413" s="1">
        <v>2.7530000000000001</v>
      </c>
    </row>
    <row r="414" spans="1:15" x14ac:dyDescent="0.4">
      <c r="A414" s="67" t="s">
        <v>19</v>
      </c>
      <c r="B414" s="69">
        <v>14.555</v>
      </c>
      <c r="C414" s="66"/>
      <c r="D414" s="67" t="s">
        <v>19</v>
      </c>
      <c r="E414" s="69">
        <v>15.185664000000001</v>
      </c>
      <c r="F414" s="66"/>
      <c r="G414" s="67" t="s">
        <v>19</v>
      </c>
      <c r="H414" s="1">
        <v>14.654470132055399</v>
      </c>
      <c r="I414" s="67" t="s">
        <v>255</v>
      </c>
      <c r="J414" s="70">
        <v>4.4653660000000004</v>
      </c>
    </row>
    <row r="415" spans="1:15" x14ac:dyDescent="0.4">
      <c r="A415" s="67" t="s">
        <v>0</v>
      </c>
      <c r="B415" s="70">
        <v>2.0499999999999998</v>
      </c>
      <c r="C415" s="66"/>
      <c r="D415" s="67" t="s">
        <v>0</v>
      </c>
      <c r="E415" s="70">
        <v>2.0499999999999998</v>
      </c>
      <c r="F415" s="66"/>
      <c r="G415" s="67" t="s">
        <v>0</v>
      </c>
      <c r="H415" s="70">
        <v>2.0499999999999998</v>
      </c>
      <c r="I415" s="68" t="s">
        <v>251</v>
      </c>
      <c r="J415" s="1">
        <v>1.6220000000000001</v>
      </c>
      <c r="O415" t="s">
        <v>388</v>
      </c>
    </row>
    <row r="416" spans="1:15" x14ac:dyDescent="0.4">
      <c r="A416" s="71" t="s">
        <v>1</v>
      </c>
      <c r="B416" s="1">
        <v>3.883</v>
      </c>
      <c r="C416" s="66"/>
      <c r="D416" s="71" t="s">
        <v>1</v>
      </c>
      <c r="E416" s="1">
        <v>3.883</v>
      </c>
      <c r="F416" s="66"/>
      <c r="G416" s="71" t="s">
        <v>1</v>
      </c>
      <c r="H416" s="1">
        <v>3.883</v>
      </c>
      <c r="J416" s="66"/>
    </row>
    <row r="418" spans="1:15" x14ac:dyDescent="0.4">
      <c r="A418" s="67" t="s">
        <v>49</v>
      </c>
      <c r="B418" s="68" t="s">
        <v>157</v>
      </c>
      <c r="C418" s="66"/>
      <c r="D418" s="67" t="s">
        <v>174</v>
      </c>
      <c r="E418" s="68" t="s">
        <v>389</v>
      </c>
      <c r="F418" s="66"/>
      <c r="G418" s="67" t="s">
        <v>172</v>
      </c>
      <c r="H418" s="68" t="s">
        <v>389</v>
      </c>
      <c r="I418" s="66"/>
      <c r="J418" s="66"/>
    </row>
    <row r="419" spans="1:15" x14ac:dyDescent="0.4">
      <c r="A419" s="67" t="s">
        <v>11</v>
      </c>
      <c r="B419" s="50">
        <v>-6.0709</v>
      </c>
      <c r="C419" s="66"/>
      <c r="D419" s="67" t="s">
        <v>11</v>
      </c>
      <c r="E419" s="50">
        <v>-5.9637000000000002</v>
      </c>
      <c r="F419" s="66"/>
      <c r="G419" s="67" t="s">
        <v>11</v>
      </c>
      <c r="H419" s="50">
        <v>-5.9931000000000001</v>
      </c>
      <c r="I419" s="67" t="s">
        <v>2</v>
      </c>
      <c r="J419" s="1">
        <v>2.7690000000000001</v>
      </c>
    </row>
    <row r="420" spans="1:15" x14ac:dyDescent="0.4">
      <c r="A420" s="67" t="s">
        <v>19</v>
      </c>
      <c r="B420" s="69">
        <v>15.723000000000001</v>
      </c>
      <c r="C420" s="66"/>
      <c r="D420" s="67" t="s">
        <v>19</v>
      </c>
      <c r="E420" s="69">
        <v>16.002992187499999</v>
      </c>
      <c r="F420" s="66"/>
      <c r="G420" s="67" t="s">
        <v>19</v>
      </c>
      <c r="H420" s="1">
        <v>15.941111387927066</v>
      </c>
      <c r="I420" s="67" t="s">
        <v>255</v>
      </c>
      <c r="J420" s="70">
        <v>4.8014460000000003</v>
      </c>
    </row>
    <row r="421" spans="1:15" x14ac:dyDescent="0.4">
      <c r="A421" s="67" t="s">
        <v>0</v>
      </c>
      <c r="B421" s="70">
        <v>1.45</v>
      </c>
      <c r="C421" s="66"/>
      <c r="D421" s="67" t="s">
        <v>0</v>
      </c>
      <c r="E421" s="70">
        <v>1.45</v>
      </c>
      <c r="F421" s="66"/>
      <c r="G421" s="67" t="s">
        <v>0</v>
      </c>
      <c r="H421" s="70">
        <v>1.45</v>
      </c>
      <c r="I421" s="68" t="s">
        <v>251</v>
      </c>
      <c r="J421" s="1">
        <v>1.734</v>
      </c>
      <c r="O421" t="s">
        <v>390</v>
      </c>
    </row>
    <row r="422" spans="1:15" x14ac:dyDescent="0.4">
      <c r="A422" s="71" t="s">
        <v>1</v>
      </c>
      <c r="B422" s="1">
        <v>4.2439999999999998</v>
      </c>
      <c r="C422" s="66"/>
      <c r="D422" s="71" t="s">
        <v>1</v>
      </c>
      <c r="E422" s="1">
        <v>4.2439999999999998</v>
      </c>
      <c r="F422" s="66"/>
      <c r="G422" s="71" t="s">
        <v>1</v>
      </c>
      <c r="H422" s="1">
        <v>4.2439999999999998</v>
      </c>
      <c r="J422" s="66"/>
    </row>
    <row r="424" spans="1:15" x14ac:dyDescent="0.4">
      <c r="A424" s="67" t="s">
        <v>49</v>
      </c>
      <c r="B424" s="68" t="s">
        <v>158</v>
      </c>
      <c r="C424" s="66"/>
      <c r="D424" s="67" t="s">
        <v>174</v>
      </c>
      <c r="E424" s="68" t="s">
        <v>391</v>
      </c>
      <c r="F424" s="66"/>
      <c r="G424" s="67" t="s">
        <v>172</v>
      </c>
      <c r="H424" s="68" t="s">
        <v>158</v>
      </c>
      <c r="I424" s="66"/>
      <c r="J424" s="66"/>
      <c r="L424" t="s">
        <v>392</v>
      </c>
    </row>
    <row r="425" spans="1:15" x14ac:dyDescent="0.4">
      <c r="A425" s="67" t="s">
        <v>11</v>
      </c>
      <c r="B425" s="50">
        <v>-3.2738999999999998</v>
      </c>
      <c r="C425" s="66"/>
      <c r="D425" s="67" t="s">
        <v>11</v>
      </c>
      <c r="E425" s="50">
        <v>-3.1829000000000001</v>
      </c>
      <c r="F425" s="66"/>
      <c r="G425" s="67" t="s">
        <v>11</v>
      </c>
      <c r="H425">
        <v>-3.2044999999999999</v>
      </c>
      <c r="I425" s="67" t="s">
        <v>2</v>
      </c>
      <c r="J425" s="70">
        <v>2.952</v>
      </c>
    </row>
    <row r="426" spans="1:15" x14ac:dyDescent="0.4">
      <c r="A426" s="67" t="s">
        <v>19</v>
      </c>
      <c r="B426" s="69">
        <v>18.145</v>
      </c>
      <c r="C426" s="66"/>
      <c r="D426" s="67" t="s">
        <v>19</v>
      </c>
      <c r="E426" s="69">
        <v>18.280655379499997</v>
      </c>
      <c r="F426" s="66"/>
      <c r="G426" s="67" t="s">
        <v>19</v>
      </c>
      <c r="H426" s="1">
        <v>18.433080103933598</v>
      </c>
      <c r="I426" s="67" t="s">
        <v>255</v>
      </c>
      <c r="J426" s="70">
        <v>4.8849999999999998</v>
      </c>
    </row>
    <row r="427" spans="1:15" x14ac:dyDescent="0.4">
      <c r="A427" s="67" t="s">
        <v>0</v>
      </c>
      <c r="B427" s="70">
        <v>0.79600000000000004</v>
      </c>
      <c r="C427" s="66"/>
      <c r="D427" s="67" t="s">
        <v>0</v>
      </c>
      <c r="E427" s="70">
        <v>0.79600000000000004</v>
      </c>
      <c r="F427" s="66"/>
      <c r="G427" s="67" t="s">
        <v>0</v>
      </c>
      <c r="H427" s="70">
        <v>0.79600000000000004</v>
      </c>
      <c r="I427" s="68" t="s">
        <v>251</v>
      </c>
      <c r="J427" s="68">
        <f>J426/J425</f>
        <v>1.6548102981029811</v>
      </c>
      <c r="O427" t="s">
        <v>393</v>
      </c>
    </row>
    <row r="428" spans="1:15" x14ac:dyDescent="0.4">
      <c r="A428" s="71" t="s">
        <v>1</v>
      </c>
      <c r="B428" s="1">
        <v>4.6050000000000004</v>
      </c>
      <c r="C428" s="66"/>
      <c r="D428" s="71" t="s">
        <v>1</v>
      </c>
      <c r="E428" s="1">
        <v>4.6050000000000004</v>
      </c>
      <c r="F428" s="66"/>
      <c r="G428" s="71" t="s">
        <v>1</v>
      </c>
      <c r="H428" s="1">
        <v>4.6050000000000004</v>
      </c>
      <c r="J428" s="66"/>
    </row>
    <row r="430" spans="1:15" x14ac:dyDescent="0.4">
      <c r="A430" s="67" t="s">
        <v>49</v>
      </c>
      <c r="B430" s="68" t="s">
        <v>272</v>
      </c>
      <c r="C430" s="66"/>
      <c r="D430" s="67" t="s">
        <v>174</v>
      </c>
      <c r="E430" s="68" t="s">
        <v>272</v>
      </c>
      <c r="F430" s="66"/>
      <c r="G430" s="67" t="s">
        <v>172</v>
      </c>
      <c r="H430" s="68" t="s">
        <v>272</v>
      </c>
      <c r="I430" s="66"/>
      <c r="J430" s="66"/>
    </row>
    <row r="431" spans="1:15" x14ac:dyDescent="0.4">
      <c r="A431" s="67" t="s">
        <v>11</v>
      </c>
      <c r="B431" s="50">
        <v>-0.29120000000000001</v>
      </c>
      <c r="C431" s="66"/>
      <c r="D431" s="67" t="s">
        <v>11</v>
      </c>
      <c r="E431" s="50">
        <v>-0.30259999999999998</v>
      </c>
      <c r="F431" s="66"/>
      <c r="G431" s="67" t="s">
        <v>11</v>
      </c>
      <c r="H431" s="50">
        <v>-0.30359999999999998</v>
      </c>
      <c r="I431" s="67" t="s">
        <v>2</v>
      </c>
      <c r="J431" s="70">
        <v>3.58</v>
      </c>
    </row>
    <row r="432" spans="1:15" x14ac:dyDescent="0.4">
      <c r="A432" s="67" t="s">
        <v>19</v>
      </c>
      <c r="B432" s="69">
        <v>32.597000000000001</v>
      </c>
      <c r="C432" s="66"/>
      <c r="D432" s="67" t="s">
        <v>19</v>
      </c>
      <c r="E432" s="69">
        <v>30.373000000000001</v>
      </c>
      <c r="F432" s="66"/>
      <c r="G432" s="67" t="s">
        <v>19</v>
      </c>
      <c r="H432" s="1">
        <v>31.823</v>
      </c>
      <c r="I432" s="67" t="s">
        <v>255</v>
      </c>
      <c r="J432" s="70">
        <v>5.7350000000000003</v>
      </c>
    </row>
    <row r="433" spans="1:15" x14ac:dyDescent="0.4">
      <c r="A433" s="67" t="s">
        <v>0</v>
      </c>
      <c r="B433" s="70">
        <v>4.1000000000000002E-2</v>
      </c>
      <c r="C433" s="66"/>
      <c r="D433" s="67" t="s">
        <v>0</v>
      </c>
      <c r="E433" s="70">
        <v>4.1000000000000002E-2</v>
      </c>
      <c r="F433" s="66"/>
      <c r="G433" s="67" t="s">
        <v>0</v>
      </c>
      <c r="H433" s="70">
        <v>4.1000000000000002E-2</v>
      </c>
      <c r="I433" s="66"/>
      <c r="J433" s="66"/>
      <c r="O433" t="s">
        <v>394</v>
      </c>
    </row>
    <row r="434" spans="1:15" x14ac:dyDescent="0.4">
      <c r="A434" s="71" t="s">
        <v>1</v>
      </c>
      <c r="B434" s="1">
        <v>5.0860000000000003</v>
      </c>
      <c r="C434" s="66"/>
      <c r="D434" s="71" t="s">
        <v>1</v>
      </c>
      <c r="E434" s="1">
        <v>5.0860000000000003</v>
      </c>
      <c r="F434" s="66"/>
      <c r="G434" s="71" t="s">
        <v>1</v>
      </c>
      <c r="H434" s="1">
        <v>5.0860000000000003</v>
      </c>
      <c r="J434" s="66"/>
    </row>
    <row r="436" spans="1:15" x14ac:dyDescent="0.4">
      <c r="A436" s="67" t="s">
        <v>49</v>
      </c>
      <c r="B436" s="68" t="s">
        <v>159</v>
      </c>
      <c r="C436" s="66"/>
      <c r="D436" s="67" t="s">
        <v>174</v>
      </c>
      <c r="E436" s="68" t="s">
        <v>159</v>
      </c>
      <c r="F436" s="66"/>
      <c r="G436" s="67" t="s">
        <v>172</v>
      </c>
      <c r="H436" s="68" t="s">
        <v>159</v>
      </c>
      <c r="I436" s="66"/>
      <c r="J436" s="66"/>
    </row>
    <row r="437" spans="1:15" x14ac:dyDescent="0.4">
      <c r="A437" s="67" t="s">
        <v>11</v>
      </c>
      <c r="B437" s="50">
        <v>-2.3519999999999999</v>
      </c>
      <c r="C437" s="66"/>
      <c r="D437" s="67" t="s">
        <v>11</v>
      </c>
      <c r="E437" s="50">
        <v>-2.3616999999999999</v>
      </c>
      <c r="F437" s="66"/>
      <c r="G437" s="67" t="s">
        <v>11</v>
      </c>
      <c r="H437" s="50">
        <v>-2.3586999999999998</v>
      </c>
      <c r="I437" s="67" t="s">
        <v>2</v>
      </c>
      <c r="J437" s="70">
        <v>3.5489999999999999</v>
      </c>
    </row>
    <row r="438" spans="1:15" x14ac:dyDescent="0.4">
      <c r="A438" s="67" t="s">
        <v>19</v>
      </c>
      <c r="B438" s="69">
        <v>31.123000000000001</v>
      </c>
      <c r="C438" s="66"/>
      <c r="D438" s="67" t="s">
        <v>19</v>
      </c>
      <c r="E438" s="69">
        <v>31.132999999999999</v>
      </c>
      <c r="F438" s="66"/>
      <c r="G438" s="67" t="s">
        <v>19</v>
      </c>
      <c r="H438" s="1">
        <v>31.295999999999999</v>
      </c>
      <c r="I438" s="67" t="s">
        <v>255</v>
      </c>
      <c r="J438" s="70">
        <v>5.7380000000000004</v>
      </c>
    </row>
    <row r="439" spans="1:15" x14ac:dyDescent="0.4">
      <c r="A439" s="67" t="s">
        <v>0</v>
      </c>
      <c r="B439" s="70">
        <v>0.158</v>
      </c>
      <c r="C439" s="66"/>
      <c r="D439" s="67" t="s">
        <v>0</v>
      </c>
      <c r="E439" s="70">
        <v>0.158</v>
      </c>
      <c r="F439" s="66"/>
      <c r="G439" s="67" t="s">
        <v>0</v>
      </c>
      <c r="H439" s="70">
        <v>0.158</v>
      </c>
      <c r="I439" s="66"/>
      <c r="J439" s="66"/>
      <c r="O439" t="s">
        <v>395</v>
      </c>
    </row>
    <row r="440" spans="1:15" x14ac:dyDescent="0.4">
      <c r="A440" s="71" t="s">
        <v>1</v>
      </c>
      <c r="B440" s="1">
        <v>4.1470000000000002</v>
      </c>
      <c r="C440" s="66"/>
      <c r="D440" s="71" t="s">
        <v>1</v>
      </c>
      <c r="E440" s="1">
        <v>4.1470000000000002</v>
      </c>
      <c r="F440" s="66"/>
      <c r="G440" s="71" t="s">
        <v>1</v>
      </c>
      <c r="H440" s="1">
        <v>4.1470000000000002</v>
      </c>
      <c r="J440" s="66"/>
    </row>
    <row r="442" spans="1:15" x14ac:dyDescent="0.4">
      <c r="A442" s="67" t="s">
        <v>49</v>
      </c>
      <c r="B442" s="68" t="s">
        <v>160</v>
      </c>
      <c r="C442" s="66"/>
      <c r="D442" s="67" t="s">
        <v>174</v>
      </c>
      <c r="E442" s="68" t="s">
        <v>160</v>
      </c>
      <c r="F442" s="66"/>
      <c r="G442" s="67" t="s">
        <v>172</v>
      </c>
      <c r="H442" s="68" t="s">
        <v>160</v>
      </c>
      <c r="I442" s="66"/>
      <c r="J442" s="66"/>
    </row>
    <row r="443" spans="1:15" x14ac:dyDescent="0.4">
      <c r="A443" s="67" t="s">
        <v>11</v>
      </c>
      <c r="B443" s="50">
        <v>-3.7126000000000001</v>
      </c>
      <c r="C443" s="66"/>
      <c r="D443" s="67" t="s">
        <v>11</v>
      </c>
      <c r="E443" s="50">
        <v>-3.665</v>
      </c>
      <c r="F443" s="66"/>
      <c r="G443" s="67" t="s">
        <v>11</v>
      </c>
      <c r="H443" s="50">
        <v>-3.6983000000000001</v>
      </c>
      <c r="I443" s="67" t="s">
        <v>2</v>
      </c>
      <c r="J443" s="70">
        <v>3.548</v>
      </c>
    </row>
    <row r="444" spans="1:15" x14ac:dyDescent="0.4">
      <c r="A444" s="67" t="s">
        <v>19</v>
      </c>
      <c r="B444" s="69">
        <v>32.207000000000001</v>
      </c>
      <c r="C444" s="66"/>
      <c r="D444" s="67" t="s">
        <v>19</v>
      </c>
      <c r="E444" s="69">
        <v>32.106000000000002</v>
      </c>
      <c r="F444" s="66"/>
      <c r="G444" s="67" t="s">
        <v>19</v>
      </c>
      <c r="H444" s="1">
        <v>31.847000000000001</v>
      </c>
      <c r="I444" s="67" t="s">
        <v>255</v>
      </c>
      <c r="J444" s="70">
        <v>5.8410000000000002</v>
      </c>
    </row>
    <row r="445" spans="1:15" x14ac:dyDescent="0.4">
      <c r="A445" s="67" t="s">
        <v>0</v>
      </c>
      <c r="B445" s="70">
        <v>0.23899999999999999</v>
      </c>
      <c r="C445" s="66"/>
      <c r="D445" s="67" t="s">
        <v>0</v>
      </c>
      <c r="E445" s="70">
        <v>0.23899999999999999</v>
      </c>
      <c r="F445" s="66"/>
      <c r="G445" s="67" t="s">
        <v>0</v>
      </c>
      <c r="H445" s="70">
        <v>0.23899999999999999</v>
      </c>
      <c r="I445" s="66"/>
      <c r="J445" s="66"/>
      <c r="O445" t="s">
        <v>396</v>
      </c>
    </row>
    <row r="446" spans="1:15" x14ac:dyDescent="0.4">
      <c r="A446" s="71" t="s">
        <v>1</v>
      </c>
      <c r="B446" s="1">
        <v>3.62</v>
      </c>
      <c r="C446" s="66"/>
      <c r="D446" s="71" t="s">
        <v>1</v>
      </c>
      <c r="E446" s="1">
        <v>3.62</v>
      </c>
      <c r="F446" s="66"/>
      <c r="G446" s="71" t="s">
        <v>1</v>
      </c>
      <c r="H446" s="1">
        <v>3.62</v>
      </c>
      <c r="J446" s="66"/>
    </row>
    <row r="448" spans="1:15" x14ac:dyDescent="0.4">
      <c r="A448" s="67" t="s">
        <v>49</v>
      </c>
      <c r="B448" s="68" t="s">
        <v>165</v>
      </c>
      <c r="C448" s="66"/>
      <c r="D448" s="67" t="s">
        <v>174</v>
      </c>
      <c r="E448" s="68" t="s">
        <v>165</v>
      </c>
      <c r="F448" s="66"/>
      <c r="G448" s="67" t="s">
        <v>172</v>
      </c>
      <c r="H448" s="68" t="s">
        <v>397</v>
      </c>
      <c r="I448" s="66"/>
      <c r="J448" s="66"/>
    </row>
    <row r="449" spans="1:15" x14ac:dyDescent="0.4">
      <c r="A449" s="67" t="s">
        <v>11</v>
      </c>
      <c r="B449" s="50">
        <v>-3.6695000000000002</v>
      </c>
      <c r="C449" s="66"/>
      <c r="D449" s="67" t="s">
        <v>11</v>
      </c>
      <c r="E449" s="50">
        <v>-3.7507000000000001</v>
      </c>
      <c r="F449" s="66"/>
      <c r="G449" s="67" t="s">
        <v>11</v>
      </c>
      <c r="H449" s="50">
        <v>-3.7130000000000001</v>
      </c>
      <c r="I449" s="67" t="s">
        <v>2</v>
      </c>
      <c r="J449" s="1">
        <v>3.5369999999999999</v>
      </c>
    </row>
    <row r="450" spans="1:15" x14ac:dyDescent="0.4">
      <c r="A450" s="67" t="s">
        <v>19</v>
      </c>
      <c r="B450" s="69">
        <v>32.330980048250005</v>
      </c>
      <c r="C450" s="66"/>
      <c r="D450" s="67" t="s">
        <v>19</v>
      </c>
      <c r="E450" s="69">
        <v>31.706</v>
      </c>
      <c r="F450" s="66"/>
      <c r="G450" s="67" t="s">
        <v>19</v>
      </c>
      <c r="H450" s="1">
        <v>31.672231932347774</v>
      </c>
      <c r="I450" s="67" t="s">
        <v>255</v>
      </c>
      <c r="J450" s="1">
        <v>5.8466610000000001</v>
      </c>
    </row>
    <row r="451" spans="1:15" x14ac:dyDescent="0.4">
      <c r="A451" s="67" t="s">
        <v>0</v>
      </c>
      <c r="B451" s="70">
        <v>0.26</v>
      </c>
      <c r="C451" s="66"/>
      <c r="D451" s="67" t="s">
        <v>0</v>
      </c>
      <c r="E451" s="70">
        <v>0.26</v>
      </c>
      <c r="F451" s="66"/>
      <c r="G451" s="67" t="s">
        <v>0</v>
      </c>
      <c r="H451" s="70">
        <v>0.26</v>
      </c>
      <c r="I451" s="68" t="s">
        <v>251</v>
      </c>
      <c r="J451" s="1">
        <v>1.653</v>
      </c>
      <c r="O451" t="s">
        <v>398</v>
      </c>
    </row>
    <row r="452" spans="1:15" x14ac:dyDescent="0.4">
      <c r="A452" s="71" t="s">
        <v>1</v>
      </c>
      <c r="B452" s="1">
        <v>3.4940000000000002</v>
      </c>
      <c r="C452" s="66"/>
      <c r="D452" s="71" t="s">
        <v>1</v>
      </c>
      <c r="E452" s="1">
        <v>3.4940000000000002</v>
      </c>
      <c r="F452" s="66"/>
      <c r="G452" s="71" t="s">
        <v>1</v>
      </c>
      <c r="H452" s="1">
        <v>3.4940000000000002</v>
      </c>
      <c r="J452" s="66"/>
    </row>
    <row r="454" spans="1:15" x14ac:dyDescent="0.4">
      <c r="A454" s="67" t="s">
        <v>49</v>
      </c>
      <c r="B454" s="68" t="s">
        <v>216</v>
      </c>
      <c r="C454" s="66"/>
      <c r="D454" s="67" t="s">
        <v>174</v>
      </c>
      <c r="E454" s="68" t="s">
        <v>399</v>
      </c>
      <c r="F454" s="66"/>
      <c r="G454" s="67" t="s">
        <v>172</v>
      </c>
      <c r="H454" s="68" t="s">
        <v>399</v>
      </c>
      <c r="I454" s="66"/>
      <c r="J454" s="66"/>
    </row>
    <row r="455" spans="1:15" x14ac:dyDescent="0.4">
      <c r="A455" s="67" t="s">
        <v>11</v>
      </c>
      <c r="B455" s="50">
        <v>-4.1007999999999996</v>
      </c>
      <c r="C455" s="66"/>
      <c r="D455" s="67" t="s">
        <v>11</v>
      </c>
      <c r="E455" s="50">
        <v>-3.9339</v>
      </c>
      <c r="F455" s="66"/>
      <c r="G455" s="67" t="s">
        <v>11</v>
      </c>
      <c r="H455" s="50">
        <v>-4.0557999999999996</v>
      </c>
      <c r="I455" s="67" t="s">
        <v>2</v>
      </c>
      <c r="J455" s="1">
        <v>4.0069999999999997</v>
      </c>
    </row>
    <row r="456" spans="1:15" x14ac:dyDescent="0.4">
      <c r="A456" s="67" t="s">
        <v>19</v>
      </c>
      <c r="B456" s="69">
        <v>45.384999999999998</v>
      </c>
      <c r="C456" s="66"/>
      <c r="D456" s="67" t="s">
        <v>19</v>
      </c>
      <c r="E456" s="69">
        <v>45.380492891999999</v>
      </c>
      <c r="F456" s="66"/>
      <c r="G456" s="67" t="s">
        <v>19</v>
      </c>
      <c r="H456" s="1">
        <v>45.325877036908921</v>
      </c>
      <c r="I456" s="67" t="s">
        <v>255</v>
      </c>
      <c r="J456" s="70">
        <v>6.5193889999999994</v>
      </c>
    </row>
    <row r="457" spans="1:15" x14ac:dyDescent="0.4">
      <c r="A457" s="67" t="s">
        <v>0</v>
      </c>
      <c r="B457" s="70">
        <v>0.151</v>
      </c>
      <c r="C457" s="66"/>
      <c r="D457" s="67" t="s">
        <v>0</v>
      </c>
      <c r="E457" s="70">
        <v>0.151</v>
      </c>
      <c r="F457" s="66"/>
      <c r="G457" s="67" t="s">
        <v>0</v>
      </c>
      <c r="H457" s="70">
        <v>0.151</v>
      </c>
      <c r="I457" s="68" t="s">
        <v>251</v>
      </c>
      <c r="J457" s="1">
        <v>1.627</v>
      </c>
      <c r="O457" t="s">
        <v>400</v>
      </c>
    </row>
    <row r="458" spans="1:15" x14ac:dyDescent="0.4">
      <c r="A458" s="71" t="s">
        <v>1</v>
      </c>
      <c r="B458" s="1">
        <v>2.0489999999999999</v>
      </c>
      <c r="C458" s="66"/>
      <c r="D458" s="71" t="s">
        <v>1</v>
      </c>
      <c r="E458" s="1">
        <v>2.0489999999999999</v>
      </c>
      <c r="F458" s="66"/>
      <c r="G458" s="71" t="s">
        <v>1</v>
      </c>
      <c r="H458" s="1">
        <v>2.0489999999999999</v>
      </c>
      <c r="J458" s="66"/>
    </row>
    <row r="460" spans="1:15" x14ac:dyDescent="0.4">
      <c r="A460" s="67" t="s">
        <v>49</v>
      </c>
      <c r="B460" s="68" t="s">
        <v>161</v>
      </c>
      <c r="C460" s="66"/>
      <c r="D460" s="67" t="s">
        <v>174</v>
      </c>
      <c r="E460" s="68" t="s">
        <v>401</v>
      </c>
      <c r="F460" s="66"/>
      <c r="G460" s="67" t="s">
        <v>172</v>
      </c>
      <c r="H460" s="68" t="s">
        <v>401</v>
      </c>
      <c r="I460" s="66"/>
      <c r="J460" s="66"/>
    </row>
    <row r="461" spans="1:15" x14ac:dyDescent="0.4">
      <c r="A461" s="67" t="s">
        <v>11</v>
      </c>
      <c r="B461" s="50">
        <v>-7.4138999999999999</v>
      </c>
      <c r="C461" s="66"/>
      <c r="D461" s="67" t="s">
        <v>11</v>
      </c>
      <c r="E461" s="50">
        <v>-7.2039</v>
      </c>
      <c r="F461" s="66"/>
      <c r="G461" s="67" t="s">
        <v>11</v>
      </c>
      <c r="H461" s="50">
        <v>-7.3070000000000004</v>
      </c>
      <c r="I461" s="67" t="s">
        <v>2</v>
      </c>
      <c r="J461" s="1">
        <v>3.552</v>
      </c>
    </row>
    <row r="462" spans="1:15" x14ac:dyDescent="0.4">
      <c r="A462" s="67" t="s">
        <v>19</v>
      </c>
      <c r="B462" s="69">
        <v>32.029000000000003</v>
      </c>
      <c r="C462" s="66"/>
      <c r="D462" s="67" t="s">
        <v>19</v>
      </c>
      <c r="E462" s="69">
        <v>32.433946915999996</v>
      </c>
      <c r="F462" s="66"/>
      <c r="G462" s="67" t="s">
        <v>19</v>
      </c>
      <c r="H462" s="1">
        <v>32.600839905693441</v>
      </c>
      <c r="I462" s="67" t="s">
        <v>255</v>
      </c>
      <c r="J462" s="70">
        <v>5.9673600000000002</v>
      </c>
    </row>
    <row r="463" spans="1:15" x14ac:dyDescent="0.4">
      <c r="A463" s="67" t="s">
        <v>0</v>
      </c>
      <c r="B463" s="70">
        <v>0.34599999999999997</v>
      </c>
      <c r="C463" s="66"/>
      <c r="D463" s="67" t="s">
        <v>0</v>
      </c>
      <c r="E463" s="70">
        <v>0.34599999999999997</v>
      </c>
      <c r="F463" s="66"/>
      <c r="G463" s="67" t="s">
        <v>0</v>
      </c>
      <c r="H463" s="70">
        <v>0.34599999999999997</v>
      </c>
      <c r="I463" s="68" t="s">
        <v>251</v>
      </c>
      <c r="J463" s="1">
        <v>1.68</v>
      </c>
      <c r="O463" t="s">
        <v>402</v>
      </c>
    </row>
    <row r="464" spans="1:15" x14ac:dyDescent="0.4">
      <c r="A464" s="71" t="s">
        <v>1</v>
      </c>
      <c r="B464" s="1">
        <v>2.3109999999999999</v>
      </c>
      <c r="C464" s="66"/>
      <c r="D464" s="71" t="s">
        <v>1</v>
      </c>
      <c r="E464" s="1">
        <v>2.3109999999999999</v>
      </c>
      <c r="F464" s="66"/>
      <c r="G464" s="71" t="s">
        <v>1</v>
      </c>
      <c r="H464" s="1">
        <v>2.3109999999999999</v>
      </c>
      <c r="J464" s="66"/>
    </row>
    <row r="466" spans="1:15" x14ac:dyDescent="0.4">
      <c r="A466" s="67" t="s">
        <v>49</v>
      </c>
      <c r="B466" s="68" t="s">
        <v>218</v>
      </c>
      <c r="C466" s="66"/>
      <c r="D466" s="67" t="s">
        <v>174</v>
      </c>
      <c r="E466" s="68" t="s">
        <v>403</v>
      </c>
      <c r="F466" s="66"/>
      <c r="G466" s="67" t="s">
        <v>172</v>
      </c>
      <c r="H466" s="68" t="s">
        <v>403</v>
      </c>
      <c r="I466" s="66"/>
      <c r="J466" s="66"/>
    </row>
    <row r="467" spans="1:15" x14ac:dyDescent="0.4">
      <c r="A467" s="67" t="s">
        <v>11</v>
      </c>
      <c r="B467" s="50">
        <v>-9.5146999999999995</v>
      </c>
      <c r="C467" s="66"/>
      <c r="D467" s="67" t="s">
        <v>11</v>
      </c>
      <c r="E467" s="50">
        <v>-9.2207000000000008</v>
      </c>
      <c r="F467" s="66"/>
      <c r="G467" s="67" t="s">
        <v>11</v>
      </c>
      <c r="H467" s="50">
        <v>-9.3926999999999996</v>
      </c>
      <c r="I467" s="67" t="s">
        <v>2</v>
      </c>
      <c r="J467" s="1">
        <v>3.19</v>
      </c>
    </row>
    <row r="468" spans="1:15" x14ac:dyDescent="0.4">
      <c r="A468" s="67" t="s">
        <v>19</v>
      </c>
      <c r="B468" s="69">
        <v>25.21</v>
      </c>
      <c r="C468" s="66"/>
      <c r="D468" s="67" t="s">
        <v>19</v>
      </c>
      <c r="E468" s="69">
        <v>24.857124866500001</v>
      </c>
      <c r="F468" s="66"/>
      <c r="G468" s="67" t="s">
        <v>19</v>
      </c>
      <c r="H468" s="1">
        <v>25.048422779465568</v>
      </c>
      <c r="I468" s="67" t="s">
        <v>255</v>
      </c>
      <c r="J468" s="70">
        <v>5.6845800000000004</v>
      </c>
    </row>
    <row r="469" spans="1:15" x14ac:dyDescent="0.4">
      <c r="A469" s="67" t="s">
        <v>0</v>
      </c>
      <c r="B469" s="70">
        <v>0.57699999999999996</v>
      </c>
      <c r="C469" s="66"/>
      <c r="D469" s="67" t="s">
        <v>0</v>
      </c>
      <c r="E469" s="70">
        <v>0.57699999999999996</v>
      </c>
      <c r="F469" s="66"/>
      <c r="G469" s="67" t="s">
        <v>0</v>
      </c>
      <c r="H469" s="70">
        <v>0.57699999999999996</v>
      </c>
      <c r="I469" s="68" t="s">
        <v>251</v>
      </c>
      <c r="J469" s="1">
        <v>1.782</v>
      </c>
      <c r="O469" t="s">
        <v>404</v>
      </c>
    </row>
    <row r="470" spans="1:15" x14ac:dyDescent="0.4">
      <c r="A470" s="71" t="s">
        <v>1</v>
      </c>
      <c r="B470" s="1">
        <v>2.94</v>
      </c>
      <c r="C470" s="66"/>
      <c r="D470" s="71" t="s">
        <v>1</v>
      </c>
      <c r="E470" s="1">
        <v>2.94</v>
      </c>
      <c r="F470" s="66"/>
      <c r="G470" s="71" t="s">
        <v>1</v>
      </c>
      <c r="H470" s="1">
        <v>2.94</v>
      </c>
      <c r="J470" s="66"/>
    </row>
    <row r="472" spans="1:15" x14ac:dyDescent="0.4">
      <c r="A472" s="67" t="s">
        <v>49</v>
      </c>
      <c r="B472" s="68" t="s">
        <v>219</v>
      </c>
      <c r="C472" s="66"/>
      <c r="D472" s="67" t="s">
        <v>174</v>
      </c>
      <c r="E472" s="68" t="s">
        <v>219</v>
      </c>
      <c r="F472" s="66"/>
      <c r="G472" s="67" t="s">
        <v>172</v>
      </c>
      <c r="H472" s="68" t="s">
        <v>405</v>
      </c>
      <c r="I472" s="66"/>
      <c r="J472" s="66"/>
    </row>
    <row r="473" spans="1:15" x14ac:dyDescent="0.4">
      <c r="A473" s="67" t="s">
        <v>11</v>
      </c>
      <c r="B473" s="50">
        <v>-10.919</v>
      </c>
      <c r="C473" s="66"/>
      <c r="D473" s="67" t="s">
        <v>11</v>
      </c>
      <c r="E473" s="50">
        <v>-11.02</v>
      </c>
      <c r="F473" s="66"/>
      <c r="G473" s="67" t="s">
        <v>11</v>
      </c>
      <c r="H473" s="50">
        <v>-10.929399999999999</v>
      </c>
      <c r="I473" s="67" t="s">
        <v>2</v>
      </c>
      <c r="J473" s="1">
        <v>2.9860000000000002</v>
      </c>
    </row>
    <row r="474" spans="1:15" x14ac:dyDescent="0.4">
      <c r="A474" s="67" t="s">
        <v>19</v>
      </c>
      <c r="B474" s="69">
        <v>21.765999999999998</v>
      </c>
      <c r="C474" s="66"/>
      <c r="D474" s="67" t="s">
        <v>19</v>
      </c>
      <c r="E474" s="69">
        <v>20.228000000000002</v>
      </c>
      <c r="F474" s="66"/>
      <c r="G474" s="67" t="s">
        <v>19</v>
      </c>
      <c r="H474" s="1">
        <v>21.154663170648895</v>
      </c>
      <c r="I474" s="67" t="s">
        <v>255</v>
      </c>
      <c r="J474" s="70">
        <v>5.4793099999999999</v>
      </c>
    </row>
    <row r="475" spans="1:15" x14ac:dyDescent="0.4">
      <c r="A475" s="67" t="s">
        <v>0</v>
      </c>
      <c r="B475" s="70">
        <v>0.89900000000000002</v>
      </c>
      <c r="C475" s="66"/>
      <c r="D475" s="67" t="s">
        <v>0</v>
      </c>
      <c r="E475" s="70">
        <v>0.89900000000000002</v>
      </c>
      <c r="F475" s="66"/>
      <c r="G475" s="67" t="s">
        <v>0</v>
      </c>
      <c r="H475" s="70">
        <v>0.89900000000000002</v>
      </c>
      <c r="I475" s="68" t="s">
        <v>251</v>
      </c>
      <c r="J475" s="1">
        <v>1.835</v>
      </c>
      <c r="O475" t="s">
        <v>406</v>
      </c>
    </row>
    <row r="476" spans="1:15" x14ac:dyDescent="0.4">
      <c r="A476" s="71" t="s">
        <v>1</v>
      </c>
      <c r="B476" s="1">
        <v>3.9710000000000001</v>
      </c>
      <c r="C476" s="66"/>
      <c r="D476" s="71" t="s">
        <v>1</v>
      </c>
      <c r="E476" s="1">
        <v>3.9710000000000001</v>
      </c>
      <c r="F476" s="66"/>
      <c r="G476" s="71" t="s">
        <v>1</v>
      </c>
      <c r="H476" s="1">
        <v>3.9710000000000001</v>
      </c>
      <c r="J476" s="66"/>
    </row>
    <row r="478" spans="1:15" x14ac:dyDescent="0.4">
      <c r="A478" s="67" t="s">
        <v>49</v>
      </c>
      <c r="B478" s="68" t="s">
        <v>221</v>
      </c>
      <c r="C478" s="66"/>
      <c r="D478" s="67" t="s">
        <v>174</v>
      </c>
      <c r="E478" s="68" t="s">
        <v>221</v>
      </c>
      <c r="F478" s="66"/>
      <c r="G478" s="67" t="s">
        <v>172</v>
      </c>
      <c r="H478" s="68" t="s">
        <v>407</v>
      </c>
      <c r="I478" s="66"/>
      <c r="J478" s="66"/>
    </row>
    <row r="479" spans="1:15" x14ac:dyDescent="0.4">
      <c r="A479" s="67" t="s">
        <v>11</v>
      </c>
      <c r="B479" s="50">
        <v>-12.060600000000001</v>
      </c>
      <c r="C479" s="66"/>
      <c r="D479" s="67" t="s">
        <v>11</v>
      </c>
      <c r="E479" s="50">
        <v>-12.500299999999999</v>
      </c>
      <c r="F479" s="66"/>
      <c r="G479" s="67" t="s">
        <v>11</v>
      </c>
      <c r="H479" s="50">
        <v>-12.2058</v>
      </c>
      <c r="I479" s="67" t="s">
        <v>2</v>
      </c>
      <c r="J479" s="1">
        <v>2.7989999999999999</v>
      </c>
    </row>
    <row r="480" spans="1:15" x14ac:dyDescent="0.4">
      <c r="A480" s="67" t="s">
        <v>19</v>
      </c>
      <c r="B480" s="69">
        <v>20.620823744249996</v>
      </c>
      <c r="C480" s="66"/>
      <c r="D480" s="67" t="s">
        <v>19</v>
      </c>
      <c r="E480" s="69">
        <v>17.754999999999999</v>
      </c>
      <c r="F480" s="66"/>
      <c r="G480" s="67" t="s">
        <v>19</v>
      </c>
      <c r="H480" s="1">
        <v>20.557354831786775</v>
      </c>
      <c r="I480" s="67" t="s">
        <v>255</v>
      </c>
      <c r="J480" s="70">
        <v>6.0598349999999996</v>
      </c>
    </row>
    <row r="481" spans="1:15" x14ac:dyDescent="0.4">
      <c r="A481" s="67" t="s">
        <v>0</v>
      </c>
      <c r="B481" s="70">
        <v>1.272</v>
      </c>
      <c r="C481" s="66"/>
      <c r="D481" s="67" t="s">
        <v>0</v>
      </c>
      <c r="E481" s="70">
        <v>1.272</v>
      </c>
      <c r="F481" s="66"/>
      <c r="G481" s="67" t="s">
        <v>0</v>
      </c>
      <c r="H481" s="70">
        <v>1.272</v>
      </c>
      <c r="I481" s="68" t="s">
        <v>251</v>
      </c>
      <c r="J481" s="68">
        <v>2.165</v>
      </c>
      <c r="O481" t="s">
        <v>408</v>
      </c>
    </row>
    <row r="482" spans="1:15" x14ac:dyDescent="0.4">
      <c r="A482" s="71" t="s">
        <v>1</v>
      </c>
      <c r="B482" s="1">
        <v>4.274</v>
      </c>
      <c r="C482" s="66"/>
      <c r="D482" s="71" t="s">
        <v>1</v>
      </c>
      <c r="E482" s="1">
        <v>4.274</v>
      </c>
      <c r="F482" s="66"/>
      <c r="G482" s="71" t="s">
        <v>1</v>
      </c>
      <c r="H482" s="1">
        <v>4.274</v>
      </c>
      <c r="J482" s="66"/>
    </row>
    <row r="484" spans="1:15" x14ac:dyDescent="0.4">
      <c r="A484" s="67" t="s">
        <v>49</v>
      </c>
      <c r="B484" s="68" t="s">
        <v>240</v>
      </c>
      <c r="C484" s="66"/>
      <c r="D484" s="67" t="s">
        <v>174</v>
      </c>
      <c r="E484" s="68" t="s">
        <v>240</v>
      </c>
      <c r="F484" s="66"/>
      <c r="G484" s="67" t="s">
        <v>172</v>
      </c>
      <c r="H484" s="68" t="s">
        <v>409</v>
      </c>
      <c r="I484" s="66"/>
      <c r="J484" s="66"/>
    </row>
    <row r="485" spans="1:15" x14ac:dyDescent="0.4">
      <c r="A485" s="67" t="s">
        <v>11</v>
      </c>
      <c r="B485" s="50">
        <v>-13.990600000000001</v>
      </c>
      <c r="C485" s="66"/>
      <c r="D485" s="67" t="s">
        <v>11</v>
      </c>
      <c r="E485" s="50">
        <v>-13.722099999999999</v>
      </c>
      <c r="F485" s="66"/>
      <c r="G485" s="67" t="s">
        <v>11</v>
      </c>
      <c r="H485" s="50">
        <v>-13.5847</v>
      </c>
      <c r="I485" s="67" t="s">
        <v>2</v>
      </c>
      <c r="J485" s="1">
        <v>3.4540000000000002</v>
      </c>
    </row>
    <row r="486" spans="1:15" x14ac:dyDescent="0.4">
      <c r="A486" s="67" t="s">
        <v>19</v>
      </c>
      <c r="B486" s="69">
        <v>27.449000000000002</v>
      </c>
      <c r="C486" s="66"/>
      <c r="D486" s="67" t="s">
        <v>19</v>
      </c>
      <c r="E486" s="69">
        <v>16.484000000000002</v>
      </c>
      <c r="F486" s="66"/>
      <c r="G486" s="67" t="s">
        <v>19</v>
      </c>
      <c r="H486" s="1">
        <v>26.942915125845268</v>
      </c>
      <c r="I486" s="67" t="s">
        <v>255</v>
      </c>
      <c r="J486" s="70">
        <v>5.2155400000000007</v>
      </c>
    </row>
    <row r="487" spans="1:15" x14ac:dyDescent="0.4">
      <c r="A487" s="67" t="s">
        <v>0</v>
      </c>
      <c r="B487" s="70"/>
      <c r="C487" s="66"/>
      <c r="D487" s="67" t="s">
        <v>0</v>
      </c>
      <c r="E487" s="70"/>
      <c r="F487" s="66"/>
      <c r="G487" s="67" t="s">
        <v>0</v>
      </c>
      <c r="H487" s="70"/>
      <c r="I487" s="68" t="s">
        <v>251</v>
      </c>
      <c r="J487" s="1">
        <v>1.51</v>
      </c>
      <c r="O487" t="s">
        <v>410</v>
      </c>
    </row>
    <row r="488" spans="1:15" x14ac:dyDescent="0.4">
      <c r="A488" s="71" t="s">
        <v>1</v>
      </c>
      <c r="B488" s="1"/>
      <c r="C488" s="66"/>
      <c r="D488" s="71" t="s">
        <v>1</v>
      </c>
      <c r="E488" s="1"/>
      <c r="F488" s="66"/>
      <c r="G488" s="71" t="s">
        <v>1</v>
      </c>
      <c r="H488" s="1"/>
      <c r="J488" s="66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A8095-889B-48B5-B9FC-C664936EDE2F}">
  <dimension ref="A1:Q95"/>
  <sheetViews>
    <sheetView workbookViewId="0">
      <selection activeCell="G18" sqref="G18"/>
    </sheetView>
  </sheetViews>
  <sheetFormatPr defaultRowHeight="18.75" x14ac:dyDescent="0.4"/>
  <sheetData>
    <row r="1" spans="1:17" x14ac:dyDescent="0.4">
      <c r="D1" t="s">
        <v>2</v>
      </c>
      <c r="E1" t="s">
        <v>255</v>
      </c>
      <c r="F1" t="s">
        <v>411</v>
      </c>
      <c r="G1" t="s">
        <v>412</v>
      </c>
      <c r="H1" t="s">
        <v>413</v>
      </c>
      <c r="I1" t="s">
        <v>414</v>
      </c>
      <c r="J1" t="s">
        <v>415</v>
      </c>
      <c r="K1" t="s">
        <v>416</v>
      </c>
      <c r="L1" t="s">
        <v>417</v>
      </c>
      <c r="M1" t="s">
        <v>418</v>
      </c>
      <c r="N1" t="s">
        <v>419</v>
      </c>
      <c r="O1" t="s">
        <v>420</v>
      </c>
      <c r="P1" t="s">
        <v>421</v>
      </c>
      <c r="Q1" t="s">
        <v>422</v>
      </c>
    </row>
    <row r="2" spans="1:17" x14ac:dyDescent="0.4">
      <c r="A2" t="s">
        <v>190</v>
      </c>
      <c r="B2">
        <v>1</v>
      </c>
      <c r="C2">
        <v>1.008</v>
      </c>
      <c r="D2">
        <v>5.4285519999999998</v>
      </c>
      <c r="E2">
        <v>5.4285519999999998</v>
      </c>
      <c r="F2">
        <v>-1.1160000000000001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">
      <c r="A3" t="s">
        <v>423</v>
      </c>
      <c r="B3">
        <v>2</v>
      </c>
      <c r="C3">
        <v>4.0026000000000002</v>
      </c>
    </row>
    <row r="4" spans="1:17" x14ac:dyDescent="0.4">
      <c r="A4" t="s">
        <v>89</v>
      </c>
      <c r="B4">
        <v>3</v>
      </c>
      <c r="C4">
        <v>6.94</v>
      </c>
      <c r="D4">
        <v>4.31989</v>
      </c>
      <c r="E4">
        <v>4.31989</v>
      </c>
      <c r="F4">
        <v>-1.9059999999999999</v>
      </c>
      <c r="G4">
        <v>14</v>
      </c>
      <c r="H4">
        <v>6</v>
      </c>
      <c r="I4">
        <v>16</v>
      </c>
      <c r="J4">
        <v>13</v>
      </c>
      <c r="K4">
        <v>13</v>
      </c>
      <c r="L4">
        <v>16</v>
      </c>
      <c r="M4">
        <v>13</v>
      </c>
      <c r="N4">
        <v>16</v>
      </c>
      <c r="O4">
        <v>9</v>
      </c>
      <c r="P4">
        <v>9</v>
      </c>
      <c r="Q4">
        <v>9</v>
      </c>
    </row>
    <row r="5" spans="1:17" x14ac:dyDescent="0.4">
      <c r="A5" t="s">
        <v>120</v>
      </c>
      <c r="B5">
        <v>4</v>
      </c>
      <c r="C5">
        <v>9.0122</v>
      </c>
    </row>
    <row r="6" spans="1:17" x14ac:dyDescent="0.4">
      <c r="A6" t="s">
        <v>0</v>
      </c>
      <c r="B6">
        <v>5</v>
      </c>
      <c r="C6">
        <v>10.81</v>
      </c>
    </row>
    <row r="7" spans="1:17" x14ac:dyDescent="0.4">
      <c r="A7" t="s">
        <v>1</v>
      </c>
      <c r="B7">
        <v>6</v>
      </c>
      <c r="C7">
        <v>12.010999999999999</v>
      </c>
    </row>
    <row r="8" spans="1:17" x14ac:dyDescent="0.4">
      <c r="A8" t="s">
        <v>196</v>
      </c>
      <c r="B8">
        <v>7</v>
      </c>
      <c r="C8">
        <v>14.007</v>
      </c>
    </row>
    <row r="9" spans="1:17" x14ac:dyDescent="0.4">
      <c r="A9" t="s">
        <v>223</v>
      </c>
      <c r="B9">
        <v>8</v>
      </c>
      <c r="C9">
        <v>15.999000000000001</v>
      </c>
    </row>
    <row r="10" spans="1:17" x14ac:dyDescent="0.4">
      <c r="A10" t="s">
        <v>225</v>
      </c>
      <c r="B10">
        <v>9</v>
      </c>
      <c r="C10">
        <v>18.998000000000001</v>
      </c>
    </row>
    <row r="11" spans="1:17" x14ac:dyDescent="0.4">
      <c r="A11" t="s">
        <v>424</v>
      </c>
      <c r="B11">
        <v>10</v>
      </c>
      <c r="C11">
        <v>20.18</v>
      </c>
      <c r="D11">
        <v>4.3038259999999999</v>
      </c>
      <c r="E11">
        <v>4.3038259999999999</v>
      </c>
      <c r="F11">
        <v>-2.58E-2</v>
      </c>
      <c r="G11">
        <v>2</v>
      </c>
      <c r="H11">
        <v>1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1</v>
      </c>
      <c r="P11">
        <v>1</v>
      </c>
      <c r="Q11">
        <v>1</v>
      </c>
    </row>
    <row r="12" spans="1:17" x14ac:dyDescent="0.4">
      <c r="A12" t="s">
        <v>121</v>
      </c>
      <c r="B12">
        <v>11</v>
      </c>
      <c r="C12">
        <v>22.99</v>
      </c>
      <c r="D12">
        <v>5.2534640000000001</v>
      </c>
      <c r="E12">
        <v>5.2534640000000001</v>
      </c>
      <c r="F12" s="72">
        <v>-1.3116000000000001</v>
      </c>
      <c r="G12">
        <v>12</v>
      </c>
      <c r="H12">
        <v>3</v>
      </c>
      <c r="I12">
        <v>12</v>
      </c>
      <c r="J12">
        <v>13</v>
      </c>
      <c r="K12">
        <v>13</v>
      </c>
      <c r="L12">
        <v>12</v>
      </c>
      <c r="M12">
        <v>13</v>
      </c>
      <c r="N12">
        <v>12</v>
      </c>
      <c r="O12">
        <v>5</v>
      </c>
      <c r="P12">
        <v>5</v>
      </c>
      <c r="Q12">
        <v>5</v>
      </c>
    </row>
    <row r="13" spans="1:17" x14ac:dyDescent="0.4">
      <c r="A13" t="s">
        <v>122</v>
      </c>
      <c r="B13">
        <v>12</v>
      </c>
      <c r="C13">
        <v>24.305</v>
      </c>
    </row>
    <row r="14" spans="1:17" x14ac:dyDescent="0.4">
      <c r="A14" t="s">
        <v>123</v>
      </c>
      <c r="B14">
        <v>13</v>
      </c>
      <c r="C14">
        <v>26.981999999999999</v>
      </c>
      <c r="D14">
        <v>4.0389299999999997</v>
      </c>
      <c r="E14">
        <v>4.0389299999999997</v>
      </c>
      <c r="F14" s="72">
        <v>-3.7456</v>
      </c>
      <c r="G14">
        <v>83</v>
      </c>
      <c r="H14">
        <v>25</v>
      </c>
      <c r="I14">
        <v>104</v>
      </c>
      <c r="J14">
        <v>73</v>
      </c>
      <c r="K14">
        <v>73</v>
      </c>
      <c r="L14">
        <v>104</v>
      </c>
      <c r="M14">
        <v>73</v>
      </c>
      <c r="N14">
        <v>104</v>
      </c>
      <c r="O14">
        <v>32</v>
      </c>
      <c r="P14">
        <v>32</v>
      </c>
      <c r="Q14">
        <v>32</v>
      </c>
    </row>
    <row r="15" spans="1:17" x14ac:dyDescent="0.4">
      <c r="A15" t="s">
        <v>124</v>
      </c>
      <c r="B15">
        <v>14</v>
      </c>
      <c r="C15">
        <v>28.085000000000001</v>
      </c>
      <c r="D15">
        <v>3.8694839999999999</v>
      </c>
      <c r="E15">
        <v>3.8694839999999999</v>
      </c>
      <c r="F15">
        <v>-4.8937999999999997</v>
      </c>
      <c r="G15">
        <v>83</v>
      </c>
      <c r="H15">
        <v>-9</v>
      </c>
      <c r="I15">
        <v>28</v>
      </c>
      <c r="J15">
        <v>110</v>
      </c>
      <c r="K15">
        <v>110</v>
      </c>
      <c r="L15">
        <v>28</v>
      </c>
      <c r="M15">
        <v>110</v>
      </c>
      <c r="N15">
        <v>28</v>
      </c>
      <c r="O15">
        <v>11</v>
      </c>
      <c r="P15">
        <v>11</v>
      </c>
      <c r="Q15">
        <v>11</v>
      </c>
    </row>
    <row r="16" spans="1:17" x14ac:dyDescent="0.4">
      <c r="A16" t="s">
        <v>227</v>
      </c>
      <c r="B16">
        <v>15</v>
      </c>
      <c r="C16">
        <v>30.974</v>
      </c>
    </row>
    <row r="17" spans="1:17" x14ac:dyDescent="0.4">
      <c r="A17" t="s">
        <v>229</v>
      </c>
      <c r="B17">
        <v>16</v>
      </c>
      <c r="C17">
        <v>32.06</v>
      </c>
      <c r="D17">
        <v>3.9876239999999998</v>
      </c>
      <c r="E17">
        <v>3.9876239999999998</v>
      </c>
      <c r="F17">
        <v>-2.8351999999999999</v>
      </c>
      <c r="G17">
        <v>112</v>
      </c>
      <c r="H17">
        <v>-53</v>
      </c>
      <c r="I17">
        <v>35</v>
      </c>
      <c r="J17">
        <v>150</v>
      </c>
      <c r="K17">
        <v>150</v>
      </c>
      <c r="L17">
        <v>35</v>
      </c>
      <c r="M17">
        <v>150</v>
      </c>
      <c r="N17">
        <v>35</v>
      </c>
      <c r="O17">
        <v>-49</v>
      </c>
      <c r="P17">
        <v>-49</v>
      </c>
      <c r="Q17">
        <v>-49</v>
      </c>
    </row>
    <row r="18" spans="1:17" x14ac:dyDescent="0.4">
      <c r="A18" t="s">
        <v>230</v>
      </c>
      <c r="B18">
        <v>17</v>
      </c>
      <c r="C18">
        <v>35.450000000000003</v>
      </c>
    </row>
    <row r="19" spans="1:17" x14ac:dyDescent="0.4">
      <c r="A19" t="s">
        <v>425</v>
      </c>
      <c r="B19">
        <v>18</v>
      </c>
      <c r="C19">
        <v>39.948</v>
      </c>
      <c r="D19">
        <v>5.6407720000000001</v>
      </c>
      <c r="E19">
        <v>5.6407720000000001</v>
      </c>
      <c r="F19">
        <v>-6.88E-2</v>
      </c>
      <c r="G19">
        <v>1</v>
      </c>
      <c r="H19">
        <v>0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0</v>
      </c>
      <c r="P19">
        <v>0</v>
      </c>
      <c r="Q19">
        <v>0</v>
      </c>
    </row>
    <row r="20" spans="1:17" x14ac:dyDescent="0.4">
      <c r="A20" t="s">
        <v>125</v>
      </c>
      <c r="B20">
        <v>19</v>
      </c>
      <c r="C20">
        <v>39.097999999999999</v>
      </c>
      <c r="D20">
        <v>6.6557339999999998</v>
      </c>
      <c r="E20">
        <v>6.6557339999999998</v>
      </c>
      <c r="F20">
        <v>-1.0981000000000001</v>
      </c>
      <c r="G20">
        <v>4</v>
      </c>
      <c r="H20">
        <v>1</v>
      </c>
      <c r="I20">
        <v>3</v>
      </c>
      <c r="J20">
        <v>4</v>
      </c>
      <c r="K20">
        <v>4</v>
      </c>
      <c r="L20">
        <v>3</v>
      </c>
      <c r="M20">
        <v>4</v>
      </c>
      <c r="N20">
        <v>3</v>
      </c>
      <c r="O20">
        <v>3</v>
      </c>
      <c r="P20">
        <v>3</v>
      </c>
      <c r="Q20">
        <v>3</v>
      </c>
    </row>
    <row r="21" spans="1:17" x14ac:dyDescent="0.4">
      <c r="A21" t="s">
        <v>126</v>
      </c>
      <c r="B21">
        <v>20</v>
      </c>
      <c r="C21">
        <v>40.078000000000003</v>
      </c>
      <c r="D21">
        <v>5.5073699999999999</v>
      </c>
      <c r="E21">
        <v>5.5073699999999999</v>
      </c>
      <c r="F21">
        <v>-1.9984999999999999</v>
      </c>
      <c r="G21">
        <v>17</v>
      </c>
      <c r="H21">
        <v>10</v>
      </c>
      <c r="I21">
        <v>21</v>
      </c>
      <c r="J21">
        <v>15</v>
      </c>
      <c r="K21">
        <v>15</v>
      </c>
      <c r="L21">
        <v>21</v>
      </c>
      <c r="M21">
        <v>15</v>
      </c>
      <c r="N21">
        <v>21</v>
      </c>
      <c r="O21">
        <v>14</v>
      </c>
      <c r="P21">
        <v>14</v>
      </c>
      <c r="Q21">
        <v>14</v>
      </c>
    </row>
    <row r="22" spans="1:17" x14ac:dyDescent="0.4">
      <c r="A22" t="s">
        <v>192</v>
      </c>
      <c r="B22">
        <v>21</v>
      </c>
      <c r="C22">
        <v>44.956000000000003</v>
      </c>
      <c r="D22">
        <v>4.6189520000000002</v>
      </c>
      <c r="E22">
        <v>4.6189520000000002</v>
      </c>
      <c r="F22">
        <v>-6.2832999999999997</v>
      </c>
      <c r="G22">
        <v>51</v>
      </c>
      <c r="H22">
        <v>24</v>
      </c>
      <c r="I22">
        <v>67</v>
      </c>
      <c r="J22">
        <v>43</v>
      </c>
      <c r="K22">
        <v>43</v>
      </c>
      <c r="L22">
        <v>67</v>
      </c>
      <c r="M22">
        <v>43</v>
      </c>
      <c r="N22">
        <v>67</v>
      </c>
      <c r="O22">
        <v>32</v>
      </c>
      <c r="P22">
        <v>32</v>
      </c>
      <c r="Q22">
        <v>32</v>
      </c>
    </row>
    <row r="23" spans="1:17" x14ac:dyDescent="0.4">
      <c r="A23" t="s">
        <v>127</v>
      </c>
      <c r="B23">
        <v>22</v>
      </c>
      <c r="C23">
        <v>47.866999999999997</v>
      </c>
      <c r="D23">
        <v>4.1090660000000003</v>
      </c>
      <c r="E23">
        <v>4.1090660000000003</v>
      </c>
      <c r="F23">
        <v>-7.8334999999999999</v>
      </c>
      <c r="G23">
        <v>107</v>
      </c>
      <c r="H23">
        <v>38</v>
      </c>
      <c r="I23">
        <v>123</v>
      </c>
      <c r="J23">
        <v>99</v>
      </c>
      <c r="K23">
        <v>99</v>
      </c>
      <c r="L23">
        <v>123</v>
      </c>
      <c r="M23">
        <v>99</v>
      </c>
      <c r="N23">
        <v>123</v>
      </c>
      <c r="O23">
        <v>55</v>
      </c>
      <c r="P23">
        <v>55</v>
      </c>
      <c r="Q23">
        <v>55</v>
      </c>
    </row>
    <row r="24" spans="1:17" x14ac:dyDescent="0.4">
      <c r="A24" t="s">
        <v>128</v>
      </c>
      <c r="B24">
        <v>23</v>
      </c>
      <c r="C24">
        <v>50.942</v>
      </c>
      <c r="D24">
        <v>3.8190879999999998</v>
      </c>
      <c r="E24">
        <v>3.8190879999999998</v>
      </c>
      <c r="F24">
        <v>-8.8367000000000004</v>
      </c>
      <c r="G24">
        <v>179</v>
      </c>
      <c r="H24">
        <v>-44</v>
      </c>
      <c r="I24">
        <v>20</v>
      </c>
      <c r="J24">
        <v>259</v>
      </c>
      <c r="K24">
        <v>259</v>
      </c>
      <c r="L24">
        <v>20</v>
      </c>
      <c r="M24">
        <v>259</v>
      </c>
      <c r="N24">
        <v>20</v>
      </c>
      <c r="O24">
        <v>6</v>
      </c>
      <c r="P24">
        <v>6</v>
      </c>
      <c r="Q24">
        <v>6</v>
      </c>
    </row>
    <row r="25" spans="1:17" x14ac:dyDescent="0.4">
      <c r="A25" t="s">
        <v>129</v>
      </c>
      <c r="B25">
        <v>24</v>
      </c>
      <c r="C25">
        <v>51.996000000000002</v>
      </c>
      <c r="D25">
        <v>3.6244160000000001</v>
      </c>
      <c r="E25">
        <v>3.6244160000000001</v>
      </c>
      <c r="F25">
        <v>-9.2486999999999995</v>
      </c>
      <c r="G25">
        <v>241</v>
      </c>
      <c r="H25">
        <v>-90</v>
      </c>
      <c r="I25">
        <v>45</v>
      </c>
      <c r="J25">
        <v>339</v>
      </c>
      <c r="K25">
        <v>339</v>
      </c>
      <c r="L25">
        <v>45</v>
      </c>
      <c r="M25">
        <v>339</v>
      </c>
      <c r="N25">
        <v>45</v>
      </c>
      <c r="O25">
        <v>-53</v>
      </c>
      <c r="P25">
        <v>-53</v>
      </c>
      <c r="Q25">
        <v>-53</v>
      </c>
    </row>
    <row r="26" spans="1:17" x14ac:dyDescent="0.4">
      <c r="A26" t="s">
        <v>198</v>
      </c>
      <c r="B26">
        <v>25</v>
      </c>
      <c r="C26">
        <v>54.938000000000002</v>
      </c>
      <c r="D26">
        <v>3.509512</v>
      </c>
      <c r="E26">
        <v>3.509512</v>
      </c>
      <c r="F26">
        <v>-9.0786999999999995</v>
      </c>
      <c r="G26">
        <v>280</v>
      </c>
      <c r="H26">
        <v>139</v>
      </c>
      <c r="I26">
        <v>393</v>
      </c>
      <c r="J26">
        <v>223</v>
      </c>
      <c r="K26">
        <v>223</v>
      </c>
      <c r="L26">
        <v>393</v>
      </c>
      <c r="M26">
        <v>223</v>
      </c>
      <c r="N26">
        <v>393</v>
      </c>
      <c r="O26">
        <v>174</v>
      </c>
      <c r="P26">
        <v>174</v>
      </c>
      <c r="Q26">
        <v>174</v>
      </c>
    </row>
    <row r="27" spans="1:17" x14ac:dyDescent="0.4">
      <c r="A27" t="s">
        <v>130</v>
      </c>
      <c r="B27">
        <v>26</v>
      </c>
      <c r="C27">
        <v>55.844999999999999</v>
      </c>
      <c r="D27">
        <v>3.6457000000000002</v>
      </c>
      <c r="E27">
        <v>3.6457000000000002</v>
      </c>
      <c r="F27">
        <v>-8.3155999999999999</v>
      </c>
      <c r="G27">
        <v>173</v>
      </c>
      <c r="H27">
        <v>-36</v>
      </c>
      <c r="I27">
        <v>-4</v>
      </c>
      <c r="J27">
        <v>262</v>
      </c>
      <c r="K27">
        <v>262</v>
      </c>
      <c r="L27">
        <v>-4</v>
      </c>
      <c r="M27">
        <v>262</v>
      </c>
      <c r="N27">
        <v>-4</v>
      </c>
      <c r="O27">
        <v>28</v>
      </c>
      <c r="P27">
        <v>28</v>
      </c>
      <c r="Q27">
        <v>28</v>
      </c>
    </row>
    <row r="28" spans="1:17" x14ac:dyDescent="0.4">
      <c r="A28" t="s">
        <v>131</v>
      </c>
      <c r="B28">
        <v>27</v>
      </c>
      <c r="C28">
        <v>58.933</v>
      </c>
      <c r="D28">
        <v>3.5210520000000001</v>
      </c>
      <c r="E28">
        <v>3.5210520000000001</v>
      </c>
      <c r="F28">
        <v>-7.0922000000000001</v>
      </c>
      <c r="G28">
        <v>212</v>
      </c>
      <c r="H28">
        <v>112</v>
      </c>
      <c r="I28">
        <v>289</v>
      </c>
      <c r="J28">
        <v>173</v>
      </c>
      <c r="K28">
        <v>173</v>
      </c>
      <c r="L28">
        <v>289</v>
      </c>
      <c r="M28">
        <v>173</v>
      </c>
      <c r="N28">
        <v>289</v>
      </c>
      <c r="O28">
        <v>148</v>
      </c>
      <c r="P28">
        <v>148</v>
      </c>
      <c r="Q28">
        <v>148</v>
      </c>
    </row>
    <row r="29" spans="1:17" x14ac:dyDescent="0.4">
      <c r="A29" t="s">
        <v>132</v>
      </c>
      <c r="B29">
        <v>28</v>
      </c>
      <c r="C29">
        <v>58.692999999999998</v>
      </c>
      <c r="D29">
        <v>3.505798</v>
      </c>
      <c r="E29">
        <v>3.505798</v>
      </c>
      <c r="F29">
        <v>-5.7797999999999998</v>
      </c>
      <c r="G29">
        <v>198</v>
      </c>
      <c r="H29">
        <v>102</v>
      </c>
      <c r="I29">
        <v>276</v>
      </c>
      <c r="J29">
        <v>159</v>
      </c>
      <c r="K29">
        <v>159</v>
      </c>
      <c r="L29">
        <v>276</v>
      </c>
      <c r="M29">
        <v>159</v>
      </c>
      <c r="N29">
        <v>276</v>
      </c>
      <c r="O29">
        <v>132</v>
      </c>
      <c r="P29">
        <v>132</v>
      </c>
      <c r="Q29">
        <v>132</v>
      </c>
    </row>
    <row r="30" spans="1:17" x14ac:dyDescent="0.4">
      <c r="A30" t="s">
        <v>109</v>
      </c>
      <c r="B30">
        <v>29</v>
      </c>
      <c r="C30">
        <v>63.545999999999999</v>
      </c>
      <c r="D30">
        <v>3.6212620000000002</v>
      </c>
      <c r="E30">
        <v>3.6212620000000002</v>
      </c>
      <c r="F30">
        <v>-4.0991999999999997</v>
      </c>
      <c r="G30">
        <v>145</v>
      </c>
      <c r="H30">
        <v>57</v>
      </c>
      <c r="I30">
        <v>180</v>
      </c>
      <c r="J30">
        <v>127</v>
      </c>
      <c r="K30">
        <v>127</v>
      </c>
      <c r="L30">
        <v>180</v>
      </c>
      <c r="M30">
        <v>127</v>
      </c>
      <c r="N30">
        <v>180</v>
      </c>
      <c r="O30">
        <v>78</v>
      </c>
      <c r="P30">
        <v>78</v>
      </c>
      <c r="Q30">
        <v>78</v>
      </c>
    </row>
    <row r="31" spans="1:17" x14ac:dyDescent="0.4">
      <c r="A31" t="s">
        <v>133</v>
      </c>
      <c r="B31">
        <v>30</v>
      </c>
      <c r="C31">
        <v>65.38</v>
      </c>
    </row>
    <row r="32" spans="1:17" x14ac:dyDescent="0.4">
      <c r="A32" t="s">
        <v>200</v>
      </c>
      <c r="B32">
        <v>31</v>
      </c>
      <c r="C32">
        <v>69.722999999999999</v>
      </c>
    </row>
    <row r="33" spans="1:17" x14ac:dyDescent="0.4">
      <c r="A33" t="s">
        <v>134</v>
      </c>
      <c r="B33">
        <v>32</v>
      </c>
      <c r="C33">
        <v>72.63</v>
      </c>
      <c r="D33">
        <v>4.2838039999999999</v>
      </c>
      <c r="E33">
        <v>4.2838039999999999</v>
      </c>
      <c r="F33">
        <v>-4.2889999999999997</v>
      </c>
      <c r="G33">
        <v>65</v>
      </c>
      <c r="H33">
        <v>11</v>
      </c>
      <c r="I33">
        <v>58</v>
      </c>
      <c r="J33">
        <v>69</v>
      </c>
      <c r="K33">
        <v>69</v>
      </c>
      <c r="L33">
        <v>58</v>
      </c>
      <c r="M33">
        <v>69</v>
      </c>
      <c r="N33">
        <v>58</v>
      </c>
      <c r="O33">
        <v>22</v>
      </c>
      <c r="P33">
        <v>22</v>
      </c>
      <c r="Q33">
        <v>22</v>
      </c>
    </row>
    <row r="34" spans="1:17" x14ac:dyDescent="0.4">
      <c r="A34" t="s">
        <v>233</v>
      </c>
      <c r="B34">
        <v>33</v>
      </c>
      <c r="C34">
        <v>74.921999999999997</v>
      </c>
    </row>
    <row r="35" spans="1:17" x14ac:dyDescent="0.4">
      <c r="A35" t="s">
        <v>234</v>
      </c>
      <c r="B35">
        <v>34</v>
      </c>
      <c r="C35">
        <v>78.971000000000004</v>
      </c>
    </row>
    <row r="36" spans="1:17" x14ac:dyDescent="0.4">
      <c r="A36" t="s">
        <v>236</v>
      </c>
      <c r="B36">
        <v>35</v>
      </c>
      <c r="C36">
        <v>79.903999999999996</v>
      </c>
    </row>
    <row r="37" spans="1:17" x14ac:dyDescent="0.4">
      <c r="A37" t="s">
        <v>426</v>
      </c>
      <c r="B37">
        <v>36</v>
      </c>
      <c r="C37">
        <v>83.798000000000002</v>
      </c>
    </row>
    <row r="38" spans="1:17" x14ac:dyDescent="0.4">
      <c r="A38" t="s">
        <v>135</v>
      </c>
      <c r="B38">
        <v>37</v>
      </c>
      <c r="C38">
        <v>85.468000000000004</v>
      </c>
      <c r="D38">
        <v>7.1372020000000003</v>
      </c>
      <c r="E38">
        <v>7.1372020000000003</v>
      </c>
      <c r="F38">
        <v>-0.96519999999999995</v>
      </c>
      <c r="G38">
        <v>3</v>
      </c>
      <c r="H38">
        <v>0</v>
      </c>
      <c r="I38">
        <v>1</v>
      </c>
      <c r="J38">
        <v>4</v>
      </c>
      <c r="K38">
        <v>4</v>
      </c>
      <c r="L38">
        <v>1</v>
      </c>
      <c r="M38">
        <v>4</v>
      </c>
      <c r="N38">
        <v>1</v>
      </c>
      <c r="O38">
        <v>2</v>
      </c>
      <c r="P38">
        <v>2</v>
      </c>
      <c r="Q38">
        <v>2</v>
      </c>
    </row>
    <row r="39" spans="1:17" x14ac:dyDescent="0.4">
      <c r="A39" t="s">
        <v>202</v>
      </c>
      <c r="B39">
        <v>38</v>
      </c>
      <c r="C39">
        <v>87.62</v>
      </c>
      <c r="D39">
        <v>6.0225299999999997</v>
      </c>
      <c r="E39">
        <v>6.0225299999999997</v>
      </c>
      <c r="F39">
        <v>-1.6831</v>
      </c>
      <c r="G39">
        <v>12</v>
      </c>
      <c r="H39">
        <v>8</v>
      </c>
      <c r="I39">
        <v>15</v>
      </c>
      <c r="J39">
        <v>10</v>
      </c>
      <c r="K39">
        <v>10</v>
      </c>
      <c r="L39">
        <v>15</v>
      </c>
      <c r="M39">
        <v>10</v>
      </c>
      <c r="N39">
        <v>15</v>
      </c>
      <c r="O39">
        <v>12</v>
      </c>
      <c r="P39">
        <v>12</v>
      </c>
      <c r="Q39">
        <v>12</v>
      </c>
    </row>
    <row r="40" spans="1:17" x14ac:dyDescent="0.4">
      <c r="A40" t="s">
        <v>136</v>
      </c>
      <c r="B40">
        <v>39</v>
      </c>
      <c r="C40">
        <v>88.906000000000006</v>
      </c>
      <c r="D40">
        <v>5.0626420000000003</v>
      </c>
      <c r="E40">
        <v>5.0626420000000003</v>
      </c>
      <c r="F40">
        <v>-6.4424999999999999</v>
      </c>
      <c r="G40">
        <v>39</v>
      </c>
      <c r="H40">
        <v>25</v>
      </c>
      <c r="I40">
        <v>58</v>
      </c>
      <c r="J40">
        <v>30</v>
      </c>
      <c r="K40">
        <v>30</v>
      </c>
      <c r="L40">
        <v>58</v>
      </c>
      <c r="M40">
        <v>30</v>
      </c>
      <c r="N40">
        <v>58</v>
      </c>
      <c r="O40">
        <v>32</v>
      </c>
      <c r="P40">
        <v>32</v>
      </c>
      <c r="Q40">
        <v>32</v>
      </c>
    </row>
    <row r="41" spans="1:17" x14ac:dyDescent="0.4">
      <c r="A41" t="s">
        <v>137</v>
      </c>
      <c r="B41">
        <v>40</v>
      </c>
      <c r="C41">
        <v>91.224000000000004</v>
      </c>
      <c r="D41">
        <v>4.5367980000000001</v>
      </c>
      <c r="E41">
        <v>4.5367980000000001</v>
      </c>
      <c r="F41">
        <v>-8.5068999999999999</v>
      </c>
      <c r="G41">
        <v>90</v>
      </c>
      <c r="H41">
        <v>34</v>
      </c>
      <c r="I41">
        <v>113</v>
      </c>
      <c r="J41">
        <v>79</v>
      </c>
      <c r="K41">
        <v>79</v>
      </c>
      <c r="L41">
        <v>113</v>
      </c>
      <c r="M41">
        <v>79</v>
      </c>
      <c r="N41">
        <v>113</v>
      </c>
      <c r="O41">
        <v>44</v>
      </c>
      <c r="P41">
        <v>44</v>
      </c>
      <c r="Q41">
        <v>44</v>
      </c>
    </row>
    <row r="42" spans="1:17" x14ac:dyDescent="0.4">
      <c r="A42" t="s">
        <v>138</v>
      </c>
      <c r="B42">
        <v>41</v>
      </c>
      <c r="C42">
        <v>92.906000000000006</v>
      </c>
      <c r="D42">
        <v>4.231026</v>
      </c>
      <c r="E42">
        <v>4.231026</v>
      </c>
      <c r="F42">
        <v>-9.7811000000000003</v>
      </c>
      <c r="G42">
        <v>167</v>
      </c>
      <c r="H42">
        <v>-79</v>
      </c>
      <c r="I42">
        <v>-32</v>
      </c>
      <c r="J42">
        <v>266</v>
      </c>
      <c r="K42">
        <v>266</v>
      </c>
      <c r="L42">
        <v>-32</v>
      </c>
      <c r="M42">
        <v>266</v>
      </c>
      <c r="N42">
        <v>-32</v>
      </c>
      <c r="O42">
        <v>-32</v>
      </c>
      <c r="P42">
        <v>-32</v>
      </c>
      <c r="Q42">
        <v>-32</v>
      </c>
    </row>
    <row r="43" spans="1:17" x14ac:dyDescent="0.4">
      <c r="A43" t="s">
        <v>139</v>
      </c>
      <c r="B43">
        <v>42</v>
      </c>
      <c r="C43">
        <v>95.95</v>
      </c>
      <c r="D43">
        <v>4.0119860000000003</v>
      </c>
      <c r="E43">
        <v>4.0119860000000003</v>
      </c>
      <c r="F43">
        <v>-10.4193</v>
      </c>
      <c r="G43">
        <v>243</v>
      </c>
      <c r="H43">
        <v>-46</v>
      </c>
      <c r="I43">
        <v>105</v>
      </c>
      <c r="J43">
        <v>312</v>
      </c>
      <c r="K43">
        <v>312</v>
      </c>
      <c r="L43">
        <v>105</v>
      </c>
      <c r="M43">
        <v>312</v>
      </c>
      <c r="N43">
        <v>105</v>
      </c>
      <c r="O43">
        <v>-7</v>
      </c>
      <c r="P43">
        <v>-7</v>
      </c>
      <c r="Q43">
        <v>-7</v>
      </c>
    </row>
    <row r="44" spans="1:17" x14ac:dyDescent="0.4">
      <c r="A44" t="s">
        <v>204</v>
      </c>
      <c r="B44">
        <v>43</v>
      </c>
      <c r="C44">
        <v>98</v>
      </c>
      <c r="D44">
        <v>3.8850380000000002</v>
      </c>
      <c r="E44">
        <v>3.8850380000000002</v>
      </c>
      <c r="F44" s="72">
        <v>-10.293799999999999</v>
      </c>
      <c r="G44">
        <v>376</v>
      </c>
      <c r="H44">
        <v>168</v>
      </c>
      <c r="I44">
        <v>538</v>
      </c>
      <c r="J44">
        <v>296</v>
      </c>
      <c r="K44">
        <v>296</v>
      </c>
      <c r="L44">
        <v>538</v>
      </c>
      <c r="M44">
        <v>296</v>
      </c>
      <c r="N44">
        <v>538</v>
      </c>
      <c r="O44">
        <v>199</v>
      </c>
      <c r="P44">
        <v>199</v>
      </c>
      <c r="Q44">
        <v>199</v>
      </c>
    </row>
    <row r="45" spans="1:17" x14ac:dyDescent="0.4">
      <c r="A45" t="s">
        <v>140</v>
      </c>
      <c r="B45">
        <v>44</v>
      </c>
      <c r="C45">
        <v>101.07</v>
      </c>
      <c r="D45">
        <v>3.825472</v>
      </c>
      <c r="E45">
        <v>3.825472</v>
      </c>
      <c r="F45">
        <v>-9.1651000000000007</v>
      </c>
      <c r="G45">
        <v>309</v>
      </c>
      <c r="H45">
        <v>196</v>
      </c>
      <c r="I45">
        <v>476</v>
      </c>
      <c r="J45">
        <v>226</v>
      </c>
      <c r="K45">
        <v>226</v>
      </c>
      <c r="L45">
        <v>476</v>
      </c>
      <c r="M45">
        <v>226</v>
      </c>
      <c r="N45">
        <v>473</v>
      </c>
      <c r="O45">
        <v>243</v>
      </c>
      <c r="P45">
        <v>243</v>
      </c>
      <c r="Q45">
        <v>243</v>
      </c>
    </row>
    <row r="46" spans="1:17" x14ac:dyDescent="0.4">
      <c r="A46" t="s">
        <v>163</v>
      </c>
      <c r="B46">
        <v>45</v>
      </c>
      <c r="C46">
        <v>102.91</v>
      </c>
      <c r="D46">
        <v>3.8438979999999998</v>
      </c>
      <c r="E46">
        <v>3.8438979999999998</v>
      </c>
      <c r="F46">
        <v>-7.3384999999999998</v>
      </c>
      <c r="G46">
        <v>253</v>
      </c>
      <c r="H46">
        <v>149</v>
      </c>
      <c r="I46">
        <v>397</v>
      </c>
      <c r="J46">
        <v>182</v>
      </c>
      <c r="K46">
        <v>182</v>
      </c>
      <c r="L46">
        <v>397</v>
      </c>
      <c r="M46">
        <v>182</v>
      </c>
      <c r="N46">
        <v>397</v>
      </c>
      <c r="O46">
        <v>177</v>
      </c>
      <c r="P46">
        <v>177</v>
      </c>
      <c r="Q46">
        <v>177</v>
      </c>
    </row>
    <row r="47" spans="1:17" x14ac:dyDescent="0.4">
      <c r="A47" t="s">
        <v>141</v>
      </c>
      <c r="B47">
        <v>46</v>
      </c>
      <c r="C47">
        <v>106.42</v>
      </c>
      <c r="D47">
        <v>3.9570660000000002</v>
      </c>
      <c r="E47">
        <v>3.9570660000000002</v>
      </c>
      <c r="F47">
        <v>-5.1764999999999999</v>
      </c>
      <c r="G47">
        <v>160</v>
      </c>
      <c r="H47">
        <v>50</v>
      </c>
      <c r="I47">
        <v>187</v>
      </c>
      <c r="J47">
        <v>147</v>
      </c>
      <c r="K47">
        <v>147</v>
      </c>
      <c r="L47">
        <v>187</v>
      </c>
      <c r="M47">
        <v>147</v>
      </c>
      <c r="N47">
        <v>187</v>
      </c>
      <c r="O47">
        <v>71</v>
      </c>
      <c r="P47">
        <v>71</v>
      </c>
      <c r="Q47">
        <v>71</v>
      </c>
    </row>
    <row r="48" spans="1:17" x14ac:dyDescent="0.4">
      <c r="A48" t="s">
        <v>116</v>
      </c>
      <c r="B48">
        <v>47</v>
      </c>
      <c r="C48">
        <v>107.87</v>
      </c>
      <c r="D48">
        <v>4.1605480000000004</v>
      </c>
      <c r="E48">
        <v>4.1605480000000004</v>
      </c>
      <c r="F48">
        <v>-2.8289</v>
      </c>
      <c r="G48">
        <v>88</v>
      </c>
      <c r="H48">
        <v>28</v>
      </c>
      <c r="I48">
        <v>100</v>
      </c>
      <c r="J48">
        <v>82</v>
      </c>
      <c r="K48">
        <v>82</v>
      </c>
      <c r="L48">
        <v>100</v>
      </c>
      <c r="M48">
        <v>82</v>
      </c>
      <c r="N48">
        <v>100</v>
      </c>
      <c r="O48">
        <v>41</v>
      </c>
      <c r="P48">
        <v>41</v>
      </c>
      <c r="Q48">
        <v>41</v>
      </c>
    </row>
    <row r="49" spans="1:17" x14ac:dyDescent="0.4">
      <c r="A49" t="s">
        <v>142</v>
      </c>
      <c r="B49">
        <v>48</v>
      </c>
      <c r="C49">
        <v>112.41</v>
      </c>
    </row>
    <row r="50" spans="1:17" x14ac:dyDescent="0.4">
      <c r="A50" t="s">
        <v>143</v>
      </c>
      <c r="B50">
        <v>49</v>
      </c>
      <c r="C50">
        <v>114.82</v>
      </c>
      <c r="D50">
        <v>4.7960539999999998</v>
      </c>
      <c r="E50">
        <v>4.7960539999999998</v>
      </c>
      <c r="F50">
        <v>-2.7149000000000001</v>
      </c>
      <c r="G50">
        <v>34</v>
      </c>
      <c r="H50">
        <v>5</v>
      </c>
      <c r="I50">
        <v>42</v>
      </c>
      <c r="J50">
        <v>23</v>
      </c>
      <c r="K50">
        <v>33</v>
      </c>
      <c r="L50">
        <v>42</v>
      </c>
      <c r="M50">
        <v>33</v>
      </c>
      <c r="N50">
        <v>43</v>
      </c>
      <c r="O50">
        <v>6</v>
      </c>
      <c r="P50">
        <v>6</v>
      </c>
      <c r="Q50">
        <v>3</v>
      </c>
    </row>
    <row r="51" spans="1:17" x14ac:dyDescent="0.4">
      <c r="A51" t="s">
        <v>205</v>
      </c>
      <c r="B51">
        <v>50</v>
      </c>
      <c r="C51">
        <v>118.71</v>
      </c>
      <c r="D51">
        <v>4.8133319999999999</v>
      </c>
      <c r="E51">
        <v>4.8133319999999999</v>
      </c>
      <c r="F51">
        <v>-3.9552999999999998</v>
      </c>
      <c r="G51">
        <v>93</v>
      </c>
      <c r="H51">
        <v>53</v>
      </c>
      <c r="I51">
        <v>178</v>
      </c>
      <c r="J51">
        <v>51</v>
      </c>
      <c r="K51">
        <v>51</v>
      </c>
      <c r="L51">
        <v>178</v>
      </c>
      <c r="M51">
        <v>51</v>
      </c>
      <c r="N51">
        <v>178</v>
      </c>
      <c r="O51">
        <v>46</v>
      </c>
      <c r="P51">
        <v>46</v>
      </c>
      <c r="Q51">
        <v>46</v>
      </c>
    </row>
    <row r="52" spans="1:17" x14ac:dyDescent="0.4">
      <c r="A52" t="s">
        <v>207</v>
      </c>
      <c r="B52">
        <v>51</v>
      </c>
      <c r="C52">
        <v>11.76</v>
      </c>
      <c r="D52">
        <v>4.7909160000000002</v>
      </c>
      <c r="E52">
        <v>4.7909160000000002</v>
      </c>
      <c r="F52">
        <v>-3.8006000000000002</v>
      </c>
      <c r="G52">
        <v>58</v>
      </c>
      <c r="H52">
        <v>-5</v>
      </c>
      <c r="I52">
        <v>34</v>
      </c>
      <c r="J52">
        <v>70</v>
      </c>
      <c r="K52">
        <v>70</v>
      </c>
      <c r="L52">
        <v>34</v>
      </c>
      <c r="M52">
        <v>70</v>
      </c>
      <c r="N52">
        <v>34</v>
      </c>
      <c r="O52">
        <v>4</v>
      </c>
      <c r="P52">
        <v>4</v>
      </c>
      <c r="Q52">
        <v>4</v>
      </c>
    </row>
    <row r="53" spans="1:17" x14ac:dyDescent="0.4">
      <c r="A53" t="s">
        <v>237</v>
      </c>
      <c r="B53">
        <v>52</v>
      </c>
      <c r="C53">
        <v>127.6</v>
      </c>
    </row>
    <row r="54" spans="1:17" x14ac:dyDescent="0.4">
      <c r="A54" t="s">
        <v>238</v>
      </c>
      <c r="B54">
        <v>53</v>
      </c>
      <c r="C54">
        <v>126.9</v>
      </c>
    </row>
    <row r="55" spans="1:17" x14ac:dyDescent="0.4">
      <c r="A55" t="s">
        <v>427</v>
      </c>
      <c r="B55">
        <v>54</v>
      </c>
      <c r="C55">
        <v>131.29</v>
      </c>
    </row>
    <row r="56" spans="1:17" x14ac:dyDescent="0.4">
      <c r="A56" t="s">
        <v>144</v>
      </c>
      <c r="B56">
        <v>55</v>
      </c>
      <c r="C56">
        <v>132.91</v>
      </c>
    </row>
    <row r="57" spans="1:17" x14ac:dyDescent="0.4">
      <c r="A57" t="s">
        <v>145</v>
      </c>
      <c r="B57">
        <v>56</v>
      </c>
      <c r="C57">
        <v>137.33000000000001</v>
      </c>
    </row>
    <row r="58" spans="1:17" x14ac:dyDescent="0.4">
      <c r="A58" t="s">
        <v>208</v>
      </c>
      <c r="B58">
        <v>57</v>
      </c>
      <c r="C58">
        <v>138.91</v>
      </c>
      <c r="D58">
        <v>5.2910339999999998</v>
      </c>
      <c r="E58">
        <v>5.2910339999999998</v>
      </c>
      <c r="F58">
        <v>-4.9352999999999998</v>
      </c>
      <c r="G58">
        <v>23</v>
      </c>
      <c r="H58">
        <v>16</v>
      </c>
      <c r="I58">
        <v>36</v>
      </c>
      <c r="J58">
        <v>17</v>
      </c>
      <c r="K58">
        <v>17</v>
      </c>
      <c r="L58">
        <v>36</v>
      </c>
      <c r="M58">
        <v>17</v>
      </c>
      <c r="N58">
        <v>36</v>
      </c>
      <c r="O58">
        <v>20</v>
      </c>
      <c r="P58">
        <v>20</v>
      </c>
      <c r="Q58">
        <v>20</v>
      </c>
    </row>
    <row r="59" spans="1:17" x14ac:dyDescent="0.4">
      <c r="A59" t="s">
        <v>146</v>
      </c>
      <c r="B59">
        <v>58</v>
      </c>
      <c r="C59">
        <v>140.12</v>
      </c>
      <c r="D59">
        <v>4.7204360000000003</v>
      </c>
      <c r="E59">
        <v>4.7204360000000003</v>
      </c>
      <c r="F59">
        <v>-5.9314999999999998</v>
      </c>
      <c r="G59">
        <v>37</v>
      </c>
      <c r="H59">
        <v>40</v>
      </c>
      <c r="I59">
        <v>66</v>
      </c>
      <c r="J59">
        <v>23</v>
      </c>
      <c r="K59">
        <v>23</v>
      </c>
      <c r="L59">
        <v>66</v>
      </c>
      <c r="M59">
        <v>23</v>
      </c>
      <c r="N59">
        <v>66</v>
      </c>
      <c r="O59">
        <v>52</v>
      </c>
      <c r="P59">
        <v>52</v>
      </c>
      <c r="Q59">
        <v>52</v>
      </c>
    </row>
    <row r="60" spans="1:17" x14ac:dyDescent="0.4">
      <c r="A60" t="s">
        <v>209</v>
      </c>
      <c r="B60">
        <v>59</v>
      </c>
      <c r="C60">
        <v>140.91</v>
      </c>
      <c r="D60">
        <v>5.2685040000000001</v>
      </c>
      <c r="E60">
        <v>5.2685040000000001</v>
      </c>
      <c r="F60">
        <v>-4.7728999999999999</v>
      </c>
      <c r="G60">
        <v>32</v>
      </c>
      <c r="H60">
        <v>19</v>
      </c>
      <c r="I60">
        <v>46</v>
      </c>
      <c r="J60">
        <v>25</v>
      </c>
      <c r="K60">
        <v>25</v>
      </c>
      <c r="L60">
        <v>46</v>
      </c>
      <c r="M60">
        <v>25</v>
      </c>
      <c r="N60">
        <v>46</v>
      </c>
      <c r="O60">
        <v>24</v>
      </c>
      <c r="P60">
        <v>24</v>
      </c>
      <c r="Q60">
        <v>24</v>
      </c>
    </row>
    <row r="61" spans="1:17" x14ac:dyDescent="0.4">
      <c r="A61" t="s">
        <v>164</v>
      </c>
      <c r="B61">
        <v>60</v>
      </c>
      <c r="C61">
        <v>144.24</v>
      </c>
      <c r="D61">
        <v>5.2158480000000003</v>
      </c>
      <c r="E61">
        <v>5.2158480000000003</v>
      </c>
      <c r="F61">
        <v>-4.7591000000000001</v>
      </c>
      <c r="G61">
        <v>34</v>
      </c>
      <c r="H61">
        <v>21</v>
      </c>
      <c r="I61">
        <v>51</v>
      </c>
      <c r="J61">
        <v>25</v>
      </c>
      <c r="K61">
        <v>25</v>
      </c>
      <c r="L61">
        <v>51</v>
      </c>
      <c r="M61">
        <v>25</v>
      </c>
      <c r="N61">
        <v>51</v>
      </c>
      <c r="O61">
        <v>26</v>
      </c>
      <c r="P61">
        <v>26</v>
      </c>
      <c r="Q61">
        <v>26</v>
      </c>
    </row>
    <row r="62" spans="1:17" x14ac:dyDescent="0.4">
      <c r="A62" t="s">
        <v>210</v>
      </c>
      <c r="B62">
        <v>61</v>
      </c>
      <c r="C62">
        <v>145</v>
      </c>
    </row>
    <row r="63" spans="1:17" x14ac:dyDescent="0.4">
      <c r="A63" t="s">
        <v>211</v>
      </c>
      <c r="B63">
        <v>62</v>
      </c>
      <c r="C63">
        <v>150.36000000000001</v>
      </c>
      <c r="D63">
        <v>5.1556959999999998</v>
      </c>
      <c r="E63">
        <v>5.1556959999999998</v>
      </c>
      <c r="F63">
        <v>-4.7081</v>
      </c>
      <c r="G63">
        <v>37</v>
      </c>
      <c r="H63">
        <v>24</v>
      </c>
      <c r="I63">
        <v>57</v>
      </c>
      <c r="J63">
        <v>27</v>
      </c>
      <c r="K63">
        <v>27</v>
      </c>
      <c r="L63">
        <v>56</v>
      </c>
      <c r="M63">
        <v>28</v>
      </c>
      <c r="N63">
        <v>56</v>
      </c>
      <c r="O63">
        <v>31</v>
      </c>
      <c r="P63">
        <v>31</v>
      </c>
      <c r="Q63">
        <v>31</v>
      </c>
    </row>
    <row r="64" spans="1:17" x14ac:dyDescent="0.4">
      <c r="A64" t="s">
        <v>147</v>
      </c>
      <c r="B64">
        <v>63</v>
      </c>
      <c r="C64">
        <v>151.96</v>
      </c>
    </row>
    <row r="65" spans="1:17" x14ac:dyDescent="0.4">
      <c r="A65" t="s">
        <v>148</v>
      </c>
      <c r="B65">
        <v>64</v>
      </c>
      <c r="C65">
        <v>157.25</v>
      </c>
    </row>
    <row r="66" spans="1:17" x14ac:dyDescent="0.4">
      <c r="A66" t="s">
        <v>212</v>
      </c>
      <c r="B66">
        <v>65</v>
      </c>
      <c r="C66">
        <v>158.93</v>
      </c>
      <c r="D66">
        <v>5.0358580000000002</v>
      </c>
      <c r="E66">
        <v>5.0358580000000002</v>
      </c>
      <c r="F66">
        <v>-4.6154999999999999</v>
      </c>
      <c r="G66">
        <v>41</v>
      </c>
      <c r="H66">
        <v>27</v>
      </c>
      <c r="I66">
        <v>62</v>
      </c>
      <c r="J66">
        <v>30</v>
      </c>
      <c r="K66">
        <v>30</v>
      </c>
      <c r="L66">
        <v>62</v>
      </c>
      <c r="M66">
        <v>30</v>
      </c>
      <c r="N66">
        <v>62</v>
      </c>
      <c r="O66">
        <v>34</v>
      </c>
      <c r="P66">
        <v>34</v>
      </c>
      <c r="Q66">
        <v>34</v>
      </c>
    </row>
    <row r="67" spans="1:17" x14ac:dyDescent="0.4">
      <c r="A67" t="s">
        <v>149</v>
      </c>
      <c r="B67">
        <v>66</v>
      </c>
      <c r="C67">
        <v>162.5</v>
      </c>
      <c r="D67">
        <v>5.0117380000000002</v>
      </c>
      <c r="E67">
        <v>5.0117380000000002</v>
      </c>
      <c r="F67">
        <v>-4.5854999999999997</v>
      </c>
      <c r="G67">
        <v>41</v>
      </c>
      <c r="H67">
        <v>28</v>
      </c>
      <c r="I67">
        <v>63</v>
      </c>
      <c r="J67">
        <v>30</v>
      </c>
      <c r="K67">
        <v>30</v>
      </c>
      <c r="L67">
        <v>63</v>
      </c>
      <c r="M67">
        <v>30</v>
      </c>
      <c r="N67">
        <v>63</v>
      </c>
      <c r="O67">
        <v>35</v>
      </c>
      <c r="P67">
        <v>35</v>
      </c>
      <c r="Q67">
        <v>35</v>
      </c>
    </row>
    <row r="68" spans="1:17" x14ac:dyDescent="0.4">
      <c r="A68" t="s">
        <v>213</v>
      </c>
      <c r="B68">
        <v>67</v>
      </c>
      <c r="C68">
        <v>164.93</v>
      </c>
    </row>
    <row r="69" spans="1:17" x14ac:dyDescent="0.4">
      <c r="A69" t="s">
        <v>150</v>
      </c>
      <c r="B69">
        <v>68</v>
      </c>
      <c r="C69">
        <v>167.26</v>
      </c>
      <c r="D69">
        <v>4.9592619999999998</v>
      </c>
      <c r="E69">
        <v>4.9592619999999998</v>
      </c>
      <c r="F69">
        <v>-4.5407999999999999</v>
      </c>
      <c r="G69">
        <v>42</v>
      </c>
      <c r="H69">
        <v>28</v>
      </c>
      <c r="I69">
        <v>66</v>
      </c>
      <c r="J69">
        <v>31</v>
      </c>
      <c r="K69">
        <v>31</v>
      </c>
      <c r="L69">
        <v>66</v>
      </c>
      <c r="M69">
        <v>31</v>
      </c>
      <c r="N69">
        <v>66</v>
      </c>
      <c r="O69">
        <v>35</v>
      </c>
      <c r="P69">
        <v>35</v>
      </c>
      <c r="Q69">
        <v>35</v>
      </c>
    </row>
    <row r="70" spans="1:17" x14ac:dyDescent="0.4">
      <c r="A70" t="s">
        <v>241</v>
      </c>
      <c r="B70">
        <v>69</v>
      </c>
      <c r="C70">
        <v>168.93</v>
      </c>
    </row>
    <row r="71" spans="1:17" x14ac:dyDescent="0.4">
      <c r="A71" t="s">
        <v>151</v>
      </c>
      <c r="B71">
        <v>70</v>
      </c>
      <c r="C71">
        <v>173.05</v>
      </c>
      <c r="D71">
        <v>5.4492500000000001</v>
      </c>
      <c r="E71">
        <v>5.4492500000000001</v>
      </c>
      <c r="F71">
        <v>-1.5367999999999999</v>
      </c>
      <c r="G71">
        <v>15</v>
      </c>
      <c r="H71">
        <v>12</v>
      </c>
      <c r="I71">
        <v>20</v>
      </c>
      <c r="J71">
        <v>13</v>
      </c>
      <c r="K71">
        <v>13</v>
      </c>
      <c r="L71">
        <v>20</v>
      </c>
      <c r="M71">
        <v>13</v>
      </c>
      <c r="N71">
        <v>20</v>
      </c>
      <c r="O71">
        <v>18</v>
      </c>
      <c r="P71">
        <v>18</v>
      </c>
      <c r="Q71">
        <v>18</v>
      </c>
    </row>
    <row r="72" spans="1:17" x14ac:dyDescent="0.4">
      <c r="A72" t="s">
        <v>214</v>
      </c>
      <c r="B72">
        <v>71</v>
      </c>
      <c r="C72">
        <v>174.97</v>
      </c>
    </row>
    <row r="73" spans="1:17" x14ac:dyDescent="0.4">
      <c r="A73" t="s">
        <v>152</v>
      </c>
      <c r="B73">
        <v>72</v>
      </c>
      <c r="C73">
        <v>178.49</v>
      </c>
      <c r="D73">
        <v>4.4814699999999998</v>
      </c>
      <c r="E73">
        <v>4.4814699999999998</v>
      </c>
      <c r="F73">
        <v>-9.8841000000000001</v>
      </c>
      <c r="G73">
        <v>101</v>
      </c>
      <c r="H73">
        <v>48</v>
      </c>
      <c r="I73">
        <v>138</v>
      </c>
      <c r="J73">
        <v>83</v>
      </c>
      <c r="K73">
        <v>83</v>
      </c>
      <c r="L73">
        <v>138</v>
      </c>
      <c r="M73">
        <v>83</v>
      </c>
      <c r="N73">
        <v>138</v>
      </c>
      <c r="O73">
        <v>63</v>
      </c>
      <c r="P73">
        <v>63</v>
      </c>
      <c r="Q73">
        <v>63</v>
      </c>
    </row>
    <row r="74" spans="1:17" x14ac:dyDescent="0.4">
      <c r="A74" t="s">
        <v>153</v>
      </c>
      <c r="B74">
        <v>73</v>
      </c>
      <c r="C74">
        <v>180.95</v>
      </c>
      <c r="D74">
        <v>4.2268679999999996</v>
      </c>
      <c r="E74">
        <v>4.2268679999999996</v>
      </c>
      <c r="F74">
        <v>-11.6129</v>
      </c>
      <c r="G74">
        <v>194</v>
      </c>
      <c r="H74">
        <v>10</v>
      </c>
      <c r="I74">
        <v>132</v>
      </c>
      <c r="J74">
        <v>225</v>
      </c>
      <c r="K74">
        <v>225</v>
      </c>
      <c r="L74">
        <v>132</v>
      </c>
      <c r="M74">
        <v>225</v>
      </c>
      <c r="N74">
        <v>132</v>
      </c>
      <c r="O74">
        <v>47</v>
      </c>
      <c r="P74">
        <v>47</v>
      </c>
      <c r="Q74">
        <v>47</v>
      </c>
    </row>
    <row r="75" spans="1:17" x14ac:dyDescent="0.4">
      <c r="A75" t="s">
        <v>154</v>
      </c>
      <c r="B75">
        <v>74</v>
      </c>
      <c r="C75">
        <v>183.84</v>
      </c>
      <c r="D75">
        <v>4.0432620000000004</v>
      </c>
      <c r="E75">
        <v>4.0432620000000004</v>
      </c>
      <c r="F75">
        <v>-12.486700000000001</v>
      </c>
      <c r="G75">
        <v>283</v>
      </c>
      <c r="H75">
        <v>-108</v>
      </c>
      <c r="I75">
        <v>70</v>
      </c>
      <c r="J75">
        <v>389</v>
      </c>
      <c r="K75">
        <v>389</v>
      </c>
      <c r="L75">
        <v>70</v>
      </c>
      <c r="M75">
        <v>389</v>
      </c>
      <c r="N75">
        <v>70</v>
      </c>
      <c r="O75">
        <v>-74</v>
      </c>
      <c r="P75">
        <v>-74</v>
      </c>
      <c r="Q75">
        <v>-74</v>
      </c>
    </row>
    <row r="76" spans="1:17" x14ac:dyDescent="0.4">
      <c r="A76" t="s">
        <v>155</v>
      </c>
      <c r="B76">
        <v>75</v>
      </c>
      <c r="C76">
        <v>186.21</v>
      </c>
      <c r="D76">
        <v>3.9249520000000002</v>
      </c>
      <c r="E76">
        <v>3.9249520000000002</v>
      </c>
      <c r="F76">
        <v>-12.3818</v>
      </c>
      <c r="G76">
        <v>363</v>
      </c>
      <c r="H76">
        <v>190</v>
      </c>
      <c r="I76">
        <v>560</v>
      </c>
      <c r="J76">
        <v>265</v>
      </c>
      <c r="K76">
        <v>265</v>
      </c>
      <c r="L76">
        <v>560</v>
      </c>
      <c r="M76">
        <v>265</v>
      </c>
      <c r="N76">
        <v>560</v>
      </c>
      <c r="O76">
        <v>218</v>
      </c>
      <c r="P76">
        <v>218</v>
      </c>
      <c r="Q76">
        <v>218</v>
      </c>
    </row>
    <row r="77" spans="1:17" x14ac:dyDescent="0.4">
      <c r="A77" t="s">
        <v>215</v>
      </c>
      <c r="B77">
        <v>76</v>
      </c>
      <c r="C77">
        <v>190.23</v>
      </c>
      <c r="D77">
        <v>3.8634520000000001</v>
      </c>
      <c r="E77">
        <v>3.8634520000000001</v>
      </c>
      <c r="F77">
        <v>-11.093999999999999</v>
      </c>
      <c r="G77">
        <v>408</v>
      </c>
      <c r="H77">
        <v>256</v>
      </c>
      <c r="I77">
        <v>579</v>
      </c>
      <c r="J77">
        <v>323</v>
      </c>
      <c r="K77">
        <v>323</v>
      </c>
      <c r="L77">
        <v>579</v>
      </c>
      <c r="M77">
        <v>323</v>
      </c>
      <c r="N77">
        <v>579</v>
      </c>
      <c r="O77">
        <v>342</v>
      </c>
      <c r="P77">
        <v>342</v>
      </c>
      <c r="Q77">
        <v>342</v>
      </c>
    </row>
    <row r="78" spans="1:17" x14ac:dyDescent="0.4">
      <c r="A78" t="s">
        <v>156</v>
      </c>
      <c r="B78">
        <v>77</v>
      </c>
      <c r="C78">
        <v>192.22</v>
      </c>
      <c r="D78">
        <v>3.8757280000000001</v>
      </c>
      <c r="E78">
        <v>3.8757280000000001</v>
      </c>
      <c r="F78">
        <v>-8.8384</v>
      </c>
      <c r="G78">
        <v>346</v>
      </c>
      <c r="H78">
        <v>220</v>
      </c>
      <c r="I78">
        <v>576</v>
      </c>
      <c r="J78">
        <v>231</v>
      </c>
      <c r="K78">
        <v>231</v>
      </c>
      <c r="L78">
        <v>576</v>
      </c>
      <c r="M78">
        <v>231</v>
      </c>
      <c r="N78">
        <v>576</v>
      </c>
      <c r="O78">
        <v>252</v>
      </c>
      <c r="P78">
        <v>252</v>
      </c>
      <c r="Q78">
        <v>252</v>
      </c>
    </row>
    <row r="79" spans="1:17" x14ac:dyDescent="0.4">
      <c r="A79" t="s">
        <v>157</v>
      </c>
      <c r="B79">
        <v>78</v>
      </c>
      <c r="C79">
        <v>195.08</v>
      </c>
      <c r="D79">
        <v>3.9767700000000001</v>
      </c>
      <c r="E79">
        <v>3.9767700000000001</v>
      </c>
      <c r="F79" s="72">
        <v>-6.0709</v>
      </c>
      <c r="G79">
        <v>247</v>
      </c>
      <c r="H79">
        <v>49</v>
      </c>
      <c r="I79">
        <v>303</v>
      </c>
      <c r="J79">
        <v>220</v>
      </c>
      <c r="K79">
        <v>220</v>
      </c>
      <c r="L79">
        <v>303</v>
      </c>
      <c r="M79">
        <v>220</v>
      </c>
      <c r="N79">
        <v>303</v>
      </c>
      <c r="O79">
        <v>54</v>
      </c>
      <c r="P79">
        <v>54</v>
      </c>
      <c r="Q79">
        <v>54</v>
      </c>
    </row>
    <row r="80" spans="1:17" x14ac:dyDescent="0.4">
      <c r="A80" t="s">
        <v>158</v>
      </c>
      <c r="B80">
        <v>79</v>
      </c>
      <c r="C80">
        <v>196.97</v>
      </c>
      <c r="D80">
        <v>4.1712879999999997</v>
      </c>
      <c r="E80">
        <v>4.1712879999999997</v>
      </c>
      <c r="F80">
        <v>-3.2738999999999998</v>
      </c>
      <c r="G80">
        <v>137</v>
      </c>
      <c r="H80">
        <v>18</v>
      </c>
      <c r="I80">
        <v>144</v>
      </c>
      <c r="J80">
        <v>134</v>
      </c>
      <c r="K80">
        <v>134</v>
      </c>
      <c r="L80">
        <v>144</v>
      </c>
      <c r="M80">
        <v>134</v>
      </c>
      <c r="N80">
        <v>144</v>
      </c>
      <c r="O80">
        <v>29</v>
      </c>
      <c r="P80">
        <v>29</v>
      </c>
      <c r="Q80">
        <v>29</v>
      </c>
    </row>
    <row r="81" spans="1:17" x14ac:dyDescent="0.4">
      <c r="A81" t="s">
        <v>272</v>
      </c>
      <c r="B81">
        <v>80</v>
      </c>
      <c r="C81">
        <v>200.59</v>
      </c>
    </row>
    <row r="82" spans="1:17" x14ac:dyDescent="0.4">
      <c r="A82" t="s">
        <v>159</v>
      </c>
      <c r="B82">
        <v>81</v>
      </c>
      <c r="C82">
        <v>204.38</v>
      </c>
      <c r="D82">
        <v>4.9931999999999999</v>
      </c>
      <c r="E82">
        <v>4.9931999999999999</v>
      </c>
      <c r="F82">
        <v>-2.3519999999999999</v>
      </c>
      <c r="G82">
        <v>25</v>
      </c>
      <c r="H82">
        <v>5</v>
      </c>
      <c r="I82">
        <v>41</v>
      </c>
      <c r="J82">
        <v>14</v>
      </c>
      <c r="K82">
        <v>23</v>
      </c>
      <c r="L82">
        <v>41</v>
      </c>
      <c r="M82">
        <v>23</v>
      </c>
      <c r="N82">
        <v>18</v>
      </c>
      <c r="O82">
        <v>7</v>
      </c>
      <c r="P82">
        <v>7</v>
      </c>
      <c r="Q82">
        <v>0</v>
      </c>
    </row>
    <row r="83" spans="1:17" x14ac:dyDescent="0.4">
      <c r="A83" t="s">
        <v>160</v>
      </c>
      <c r="B83">
        <v>82</v>
      </c>
      <c r="C83">
        <v>207.2</v>
      </c>
      <c r="D83">
        <v>5.0505339999999999</v>
      </c>
      <c r="E83">
        <v>5.0505339999999999</v>
      </c>
      <c r="F83">
        <v>-3.7126000000000001</v>
      </c>
      <c r="G83">
        <v>37</v>
      </c>
      <c r="H83">
        <v>14</v>
      </c>
      <c r="I83">
        <v>47</v>
      </c>
      <c r="J83">
        <v>32</v>
      </c>
      <c r="K83">
        <v>32</v>
      </c>
      <c r="L83">
        <v>47</v>
      </c>
      <c r="M83">
        <v>32</v>
      </c>
      <c r="N83">
        <v>47</v>
      </c>
      <c r="O83">
        <v>18</v>
      </c>
      <c r="P83">
        <v>18</v>
      </c>
      <c r="Q83">
        <v>18</v>
      </c>
    </row>
    <row r="84" spans="1:17" x14ac:dyDescent="0.4">
      <c r="A84" t="s">
        <v>165</v>
      </c>
      <c r="B84">
        <v>83</v>
      </c>
      <c r="C84">
        <v>208.98</v>
      </c>
    </row>
    <row r="85" spans="1:17" x14ac:dyDescent="0.4">
      <c r="A85" t="s">
        <v>428</v>
      </c>
      <c r="B85">
        <v>84</v>
      </c>
      <c r="C85">
        <v>209</v>
      </c>
    </row>
    <row r="86" spans="1:17" x14ac:dyDescent="0.4">
      <c r="A86" t="s">
        <v>429</v>
      </c>
      <c r="B86">
        <v>85</v>
      </c>
      <c r="C86">
        <v>210</v>
      </c>
    </row>
    <row r="87" spans="1:17" x14ac:dyDescent="0.4">
      <c r="A87" t="s">
        <v>430</v>
      </c>
      <c r="B87">
        <v>86</v>
      </c>
      <c r="C87">
        <v>222</v>
      </c>
    </row>
    <row r="88" spans="1:17" x14ac:dyDescent="0.4">
      <c r="A88" t="s">
        <v>431</v>
      </c>
      <c r="B88">
        <v>87</v>
      </c>
      <c r="C88">
        <v>223</v>
      </c>
    </row>
    <row r="89" spans="1:17" x14ac:dyDescent="0.4">
      <c r="A89" t="s">
        <v>432</v>
      </c>
      <c r="B89">
        <v>88</v>
      </c>
      <c r="C89">
        <v>226</v>
      </c>
    </row>
    <row r="90" spans="1:17" x14ac:dyDescent="0.4">
      <c r="A90" t="s">
        <v>216</v>
      </c>
      <c r="B90">
        <v>89</v>
      </c>
      <c r="C90">
        <v>227</v>
      </c>
      <c r="D90">
        <v>5.6622560000000002</v>
      </c>
      <c r="E90">
        <v>5.6622560000000002</v>
      </c>
      <c r="F90">
        <v>-4.1007999999999996</v>
      </c>
      <c r="G90">
        <v>24</v>
      </c>
      <c r="H90">
        <v>15</v>
      </c>
      <c r="I90">
        <v>34</v>
      </c>
      <c r="J90">
        <v>18</v>
      </c>
      <c r="K90">
        <v>18</v>
      </c>
      <c r="L90">
        <v>34</v>
      </c>
      <c r="M90">
        <v>18</v>
      </c>
      <c r="N90">
        <v>34</v>
      </c>
      <c r="O90">
        <v>19</v>
      </c>
      <c r="P90">
        <v>19</v>
      </c>
      <c r="Q90">
        <v>19</v>
      </c>
    </row>
    <row r="91" spans="1:17" x14ac:dyDescent="0.4">
      <c r="A91" t="s">
        <v>161</v>
      </c>
      <c r="B91">
        <v>90</v>
      </c>
      <c r="C91">
        <v>232.04</v>
      </c>
      <c r="D91">
        <v>5.0412179999999998</v>
      </c>
      <c r="E91">
        <v>5.0412179999999998</v>
      </c>
      <c r="F91">
        <v>-7.4138999999999999</v>
      </c>
      <c r="G91">
        <v>56</v>
      </c>
      <c r="H91">
        <v>45</v>
      </c>
      <c r="I91">
        <v>121</v>
      </c>
      <c r="J91">
        <v>5</v>
      </c>
      <c r="K91">
        <v>40</v>
      </c>
      <c r="L91">
        <v>121</v>
      </c>
      <c r="M91">
        <v>40</v>
      </c>
      <c r="N91">
        <v>93</v>
      </c>
      <c r="O91">
        <v>58</v>
      </c>
      <c r="P91">
        <v>58</v>
      </c>
      <c r="Q91">
        <v>25</v>
      </c>
    </row>
    <row r="92" spans="1:17" x14ac:dyDescent="0.4">
      <c r="A92" t="s">
        <v>218</v>
      </c>
      <c r="B92">
        <v>91</v>
      </c>
      <c r="C92">
        <v>231.04</v>
      </c>
      <c r="D92">
        <v>4.6545319999999997</v>
      </c>
      <c r="E92">
        <v>4.6545319999999997</v>
      </c>
      <c r="F92">
        <v>-9.5146999999999995</v>
      </c>
      <c r="G92">
        <v>95</v>
      </c>
      <c r="H92">
        <v>58</v>
      </c>
      <c r="I92">
        <v>117</v>
      </c>
      <c r="J92">
        <v>85</v>
      </c>
      <c r="K92">
        <v>85</v>
      </c>
      <c r="L92">
        <v>117</v>
      </c>
      <c r="M92">
        <v>85</v>
      </c>
      <c r="N92">
        <v>117</v>
      </c>
      <c r="O92">
        <v>85</v>
      </c>
      <c r="P92">
        <v>85</v>
      </c>
      <c r="Q92">
        <v>85</v>
      </c>
    </row>
    <row r="93" spans="1:17" x14ac:dyDescent="0.4">
      <c r="A93" t="s">
        <v>219</v>
      </c>
      <c r="B93">
        <v>92</v>
      </c>
      <c r="C93">
        <v>238.03</v>
      </c>
      <c r="D93">
        <v>4.4321140000000003</v>
      </c>
      <c r="E93">
        <v>4.4321140000000003</v>
      </c>
      <c r="F93">
        <v>-10.919</v>
      </c>
      <c r="G93">
        <v>105</v>
      </c>
      <c r="H93">
        <v>-4</v>
      </c>
      <c r="I93">
        <v>39</v>
      </c>
      <c r="J93">
        <v>138</v>
      </c>
      <c r="K93">
        <v>138</v>
      </c>
      <c r="L93">
        <v>39</v>
      </c>
      <c r="M93">
        <v>138</v>
      </c>
      <c r="N93">
        <v>39</v>
      </c>
      <c r="O93">
        <v>27</v>
      </c>
      <c r="P93">
        <v>27</v>
      </c>
      <c r="Q93">
        <v>27</v>
      </c>
    </row>
    <row r="94" spans="1:17" x14ac:dyDescent="0.4">
      <c r="A94" t="s">
        <v>221</v>
      </c>
      <c r="B94">
        <v>93</v>
      </c>
      <c r="C94">
        <v>237</v>
      </c>
    </row>
    <row r="95" spans="1:17" x14ac:dyDescent="0.4">
      <c r="A95" t="s">
        <v>240</v>
      </c>
      <c r="B95">
        <v>94</v>
      </c>
      <c r="C95">
        <v>244</v>
      </c>
      <c r="D95">
        <v>4.7884760000000002</v>
      </c>
      <c r="E95">
        <v>4.7884760000000002</v>
      </c>
      <c r="F95">
        <v>-13.990600000000001</v>
      </c>
      <c r="G95">
        <v>152</v>
      </c>
      <c r="H95">
        <v>-43</v>
      </c>
      <c r="I95">
        <v>38</v>
      </c>
      <c r="J95">
        <v>209</v>
      </c>
      <c r="K95">
        <v>209</v>
      </c>
      <c r="L95">
        <v>38</v>
      </c>
      <c r="M95">
        <v>209</v>
      </c>
      <c r="N95">
        <v>38</v>
      </c>
      <c r="O95">
        <v>-15</v>
      </c>
      <c r="P95">
        <v>-15</v>
      </c>
      <c r="Q95">
        <v>-15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FBAE8-B22F-4A36-A9D9-A2AE8C86A151}">
  <dimension ref="A1:Q95"/>
  <sheetViews>
    <sheetView workbookViewId="0">
      <selection activeCell="I17" sqref="I17"/>
    </sheetView>
  </sheetViews>
  <sheetFormatPr defaultRowHeight="18.75" x14ac:dyDescent="0.4"/>
  <sheetData>
    <row r="1" spans="1:17" x14ac:dyDescent="0.4">
      <c r="D1" t="s">
        <v>2</v>
      </c>
      <c r="E1" t="s">
        <v>255</v>
      </c>
      <c r="F1" t="s">
        <v>411</v>
      </c>
      <c r="G1" t="s">
        <v>412</v>
      </c>
      <c r="H1" t="s">
        <v>413</v>
      </c>
      <c r="I1" t="s">
        <v>414</v>
      </c>
      <c r="J1" t="s">
        <v>415</v>
      </c>
      <c r="K1" t="s">
        <v>416</v>
      </c>
      <c r="L1" t="s">
        <v>417</v>
      </c>
      <c r="M1" t="s">
        <v>418</v>
      </c>
      <c r="N1" t="s">
        <v>419</v>
      </c>
      <c r="O1" t="s">
        <v>420</v>
      </c>
      <c r="P1" t="s">
        <v>421</v>
      </c>
      <c r="Q1" t="s">
        <v>422</v>
      </c>
    </row>
    <row r="2" spans="1:17" x14ac:dyDescent="0.4">
      <c r="A2" t="s">
        <v>190</v>
      </c>
      <c r="B2">
        <v>1</v>
      </c>
      <c r="C2">
        <v>1.008</v>
      </c>
      <c r="D2">
        <v>5.21</v>
      </c>
      <c r="E2">
        <v>5.21</v>
      </c>
      <c r="F2">
        <v>-1.1214999999999999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">
      <c r="A3" t="s">
        <v>423</v>
      </c>
      <c r="B3">
        <v>2</v>
      </c>
      <c r="C3">
        <v>4.0026000000000002</v>
      </c>
    </row>
    <row r="4" spans="1:17" x14ac:dyDescent="0.4">
      <c r="A4" t="s">
        <v>89</v>
      </c>
      <c r="B4">
        <v>3</v>
      </c>
      <c r="C4">
        <v>6.94</v>
      </c>
      <c r="D4">
        <v>3.4268179999999999</v>
      </c>
      <c r="E4">
        <v>3.4268179999999999</v>
      </c>
      <c r="F4">
        <v>-1.9037999999999999</v>
      </c>
      <c r="G4">
        <v>14</v>
      </c>
      <c r="H4">
        <v>7</v>
      </c>
      <c r="I4">
        <v>15</v>
      </c>
      <c r="J4">
        <v>13</v>
      </c>
      <c r="K4">
        <v>13</v>
      </c>
      <c r="L4">
        <v>15</v>
      </c>
      <c r="M4">
        <v>13</v>
      </c>
      <c r="N4">
        <v>15</v>
      </c>
      <c r="O4">
        <v>11</v>
      </c>
      <c r="P4">
        <v>11</v>
      </c>
      <c r="Q4">
        <v>11</v>
      </c>
    </row>
    <row r="5" spans="1:17" x14ac:dyDescent="0.4">
      <c r="A5" t="s">
        <v>120</v>
      </c>
      <c r="B5">
        <v>4</v>
      </c>
      <c r="C5">
        <v>9.0122</v>
      </c>
      <c r="D5">
        <v>2.5002260000000001</v>
      </c>
      <c r="E5">
        <v>2.5002260000000001</v>
      </c>
      <c r="F5">
        <v>-3.6436999999999999</v>
      </c>
      <c r="G5">
        <v>124</v>
      </c>
      <c r="H5">
        <v>122</v>
      </c>
      <c r="I5">
        <v>153</v>
      </c>
      <c r="J5">
        <v>109</v>
      </c>
      <c r="K5">
        <v>109</v>
      </c>
      <c r="L5">
        <v>153</v>
      </c>
      <c r="M5">
        <v>109</v>
      </c>
      <c r="N5">
        <v>153</v>
      </c>
      <c r="O5">
        <v>188</v>
      </c>
      <c r="P5">
        <v>188</v>
      </c>
      <c r="Q5">
        <v>188</v>
      </c>
    </row>
    <row r="6" spans="1:17" x14ac:dyDescent="0.4">
      <c r="A6" t="s">
        <v>0</v>
      </c>
      <c r="B6">
        <v>5</v>
      </c>
      <c r="C6">
        <v>10.81</v>
      </c>
    </row>
    <row r="7" spans="1:17" x14ac:dyDescent="0.4">
      <c r="A7" t="s">
        <v>1</v>
      </c>
      <c r="B7">
        <v>6</v>
      </c>
      <c r="C7">
        <v>12.010999999999999</v>
      </c>
    </row>
    <row r="8" spans="1:17" x14ac:dyDescent="0.4">
      <c r="A8" t="s">
        <v>196</v>
      </c>
      <c r="B8">
        <v>7</v>
      </c>
      <c r="C8">
        <v>14.007</v>
      </c>
    </row>
    <row r="9" spans="1:17" x14ac:dyDescent="0.4">
      <c r="A9" t="s">
        <v>223</v>
      </c>
      <c r="B9">
        <v>8</v>
      </c>
      <c r="C9">
        <v>15.999000000000001</v>
      </c>
    </row>
    <row r="10" spans="1:17" x14ac:dyDescent="0.4">
      <c r="A10" t="s">
        <v>225</v>
      </c>
      <c r="B10">
        <v>9</v>
      </c>
      <c r="C10">
        <v>18.998000000000001</v>
      </c>
    </row>
    <row r="11" spans="1:17" x14ac:dyDescent="0.4">
      <c r="A11" t="s">
        <v>424</v>
      </c>
      <c r="B11">
        <v>10</v>
      </c>
      <c r="C11">
        <v>20.18</v>
      </c>
    </row>
    <row r="12" spans="1:17" x14ac:dyDescent="0.4">
      <c r="A12" t="s">
        <v>121</v>
      </c>
      <c r="B12">
        <v>11</v>
      </c>
      <c r="C12">
        <v>22.99</v>
      </c>
      <c r="D12">
        <v>4.1726219999999996</v>
      </c>
      <c r="E12">
        <v>4.1726219999999996</v>
      </c>
      <c r="F12">
        <v>-1.3097000000000001</v>
      </c>
      <c r="G12">
        <v>8</v>
      </c>
      <c r="H12">
        <v>4</v>
      </c>
      <c r="I12">
        <v>9</v>
      </c>
      <c r="J12">
        <v>7</v>
      </c>
      <c r="K12">
        <v>7</v>
      </c>
      <c r="L12">
        <v>9</v>
      </c>
      <c r="M12">
        <v>7</v>
      </c>
      <c r="N12">
        <v>9</v>
      </c>
      <c r="O12">
        <v>7</v>
      </c>
      <c r="P12">
        <v>7</v>
      </c>
      <c r="Q12">
        <v>7</v>
      </c>
    </row>
    <row r="13" spans="1:17" x14ac:dyDescent="0.4">
      <c r="A13" t="s">
        <v>122</v>
      </c>
      <c r="B13">
        <v>12</v>
      </c>
      <c r="C13">
        <v>24.305</v>
      </c>
      <c r="D13">
        <v>3.5792899999999999</v>
      </c>
      <c r="E13">
        <v>3.5792899999999999</v>
      </c>
      <c r="F13">
        <v>-1.5745</v>
      </c>
      <c r="G13">
        <v>36</v>
      </c>
      <c r="H13">
        <v>17</v>
      </c>
      <c r="I13">
        <v>30</v>
      </c>
      <c r="J13">
        <v>39</v>
      </c>
      <c r="K13">
        <v>39</v>
      </c>
      <c r="L13">
        <v>30</v>
      </c>
      <c r="M13">
        <v>39</v>
      </c>
      <c r="N13">
        <v>30</v>
      </c>
      <c r="O13">
        <v>32</v>
      </c>
      <c r="P13">
        <v>32</v>
      </c>
      <c r="Q13">
        <v>32</v>
      </c>
    </row>
    <row r="14" spans="1:17" x14ac:dyDescent="0.4">
      <c r="A14" t="s">
        <v>123</v>
      </c>
      <c r="B14">
        <v>13</v>
      </c>
      <c r="C14">
        <v>26.981999999999999</v>
      </c>
      <c r="D14">
        <v>3.2204999999999999</v>
      </c>
      <c r="E14">
        <v>3.2204999999999999</v>
      </c>
      <c r="F14">
        <v>-3.6530999999999998</v>
      </c>
      <c r="G14">
        <v>69</v>
      </c>
      <c r="H14">
        <v>15</v>
      </c>
      <c r="I14">
        <v>36</v>
      </c>
      <c r="J14">
        <v>86</v>
      </c>
      <c r="K14">
        <v>86</v>
      </c>
      <c r="L14">
        <v>36</v>
      </c>
      <c r="M14">
        <v>86</v>
      </c>
      <c r="N14">
        <v>36</v>
      </c>
      <c r="O14">
        <v>42</v>
      </c>
      <c r="P14">
        <v>42</v>
      </c>
      <c r="Q14">
        <v>42</v>
      </c>
    </row>
    <row r="15" spans="1:17" x14ac:dyDescent="0.4">
      <c r="A15" t="s">
        <v>124</v>
      </c>
      <c r="B15">
        <v>14</v>
      </c>
      <c r="C15">
        <v>28.085000000000001</v>
      </c>
      <c r="D15">
        <v>3.0916679999999999</v>
      </c>
      <c r="E15">
        <v>3.0916679999999999</v>
      </c>
      <c r="F15">
        <v>-4.8997999999999999</v>
      </c>
      <c r="G15">
        <v>94</v>
      </c>
      <c r="H15">
        <v>1</v>
      </c>
      <c r="I15">
        <v>47</v>
      </c>
      <c r="J15">
        <v>117</v>
      </c>
      <c r="K15">
        <v>117</v>
      </c>
      <c r="L15">
        <v>47</v>
      </c>
      <c r="M15">
        <v>117</v>
      </c>
      <c r="N15">
        <v>47</v>
      </c>
      <c r="O15">
        <v>25</v>
      </c>
      <c r="P15">
        <v>25</v>
      </c>
      <c r="Q15">
        <v>25</v>
      </c>
    </row>
    <row r="16" spans="1:17" x14ac:dyDescent="0.4">
      <c r="A16" t="s">
        <v>227</v>
      </c>
      <c r="B16">
        <v>15</v>
      </c>
      <c r="C16">
        <v>30.974</v>
      </c>
    </row>
    <row r="17" spans="1:17" x14ac:dyDescent="0.4">
      <c r="A17" t="s">
        <v>229</v>
      </c>
      <c r="B17">
        <v>16</v>
      </c>
      <c r="C17">
        <v>32.06</v>
      </c>
    </row>
    <row r="18" spans="1:17" x14ac:dyDescent="0.4">
      <c r="A18" t="s">
        <v>230</v>
      </c>
      <c r="B18">
        <v>17</v>
      </c>
      <c r="C18">
        <v>35.450000000000003</v>
      </c>
    </row>
    <row r="19" spans="1:17" x14ac:dyDescent="0.4">
      <c r="A19" t="s">
        <v>425</v>
      </c>
      <c r="B19">
        <v>18</v>
      </c>
      <c r="C19">
        <v>39.948</v>
      </c>
    </row>
    <row r="20" spans="1:17" x14ac:dyDescent="0.4">
      <c r="A20" t="s">
        <v>125</v>
      </c>
      <c r="B20">
        <v>19</v>
      </c>
      <c r="C20">
        <v>39.097999999999999</v>
      </c>
      <c r="D20">
        <v>5.2621196699999997</v>
      </c>
      <c r="E20">
        <v>5.2621196699999997</v>
      </c>
      <c r="F20">
        <v>-1.081</v>
      </c>
      <c r="G20">
        <v>4</v>
      </c>
      <c r="H20">
        <v>2</v>
      </c>
      <c r="I20">
        <v>3</v>
      </c>
      <c r="J20">
        <v>4</v>
      </c>
      <c r="K20">
        <v>4</v>
      </c>
      <c r="L20">
        <v>3</v>
      </c>
      <c r="M20">
        <v>4</v>
      </c>
      <c r="N20">
        <v>3</v>
      </c>
      <c r="O20">
        <v>3</v>
      </c>
      <c r="P20">
        <v>3</v>
      </c>
      <c r="Q20">
        <v>3</v>
      </c>
    </row>
    <row r="21" spans="1:17" x14ac:dyDescent="0.4">
      <c r="A21" t="s">
        <v>126</v>
      </c>
      <c r="B21">
        <v>20</v>
      </c>
      <c r="C21">
        <v>40.078000000000003</v>
      </c>
      <c r="D21">
        <v>4.3855019999999998</v>
      </c>
      <c r="E21">
        <v>4.3855019999999998</v>
      </c>
      <c r="F21">
        <v>-1.982</v>
      </c>
      <c r="G21">
        <v>15</v>
      </c>
      <c r="H21">
        <v>5</v>
      </c>
      <c r="I21">
        <v>6</v>
      </c>
      <c r="J21">
        <v>20</v>
      </c>
      <c r="K21">
        <v>20</v>
      </c>
      <c r="L21">
        <v>6</v>
      </c>
      <c r="M21">
        <v>20</v>
      </c>
      <c r="N21">
        <v>6</v>
      </c>
      <c r="O21">
        <v>13</v>
      </c>
      <c r="P21">
        <v>13</v>
      </c>
      <c r="Q21">
        <v>13</v>
      </c>
    </row>
    <row r="22" spans="1:17" x14ac:dyDescent="0.4">
      <c r="A22" t="s">
        <v>192</v>
      </c>
      <c r="B22">
        <v>21</v>
      </c>
      <c r="C22">
        <v>44.956000000000003</v>
      </c>
      <c r="D22">
        <v>3.677384</v>
      </c>
      <c r="E22">
        <v>3.677384</v>
      </c>
      <c r="F22">
        <v>-6.2286999999999999</v>
      </c>
      <c r="G22">
        <v>53</v>
      </c>
      <c r="H22">
        <v>17</v>
      </c>
      <c r="I22">
        <v>46</v>
      </c>
      <c r="J22">
        <v>50</v>
      </c>
      <c r="K22">
        <v>66</v>
      </c>
      <c r="L22">
        <v>52</v>
      </c>
      <c r="M22">
        <v>50</v>
      </c>
      <c r="N22">
        <v>46</v>
      </c>
      <c r="O22">
        <v>29</v>
      </c>
      <c r="P22">
        <v>29</v>
      </c>
      <c r="Q22">
        <v>29</v>
      </c>
    </row>
    <row r="23" spans="1:17" x14ac:dyDescent="0.4">
      <c r="A23" t="s">
        <v>127</v>
      </c>
      <c r="B23">
        <v>22</v>
      </c>
      <c r="C23">
        <v>47.866999999999997</v>
      </c>
      <c r="D23">
        <v>3.2515000000000001</v>
      </c>
      <c r="E23">
        <v>3.2515000000000001</v>
      </c>
      <c r="F23">
        <v>-7.7835000000000001</v>
      </c>
      <c r="G23">
        <v>105</v>
      </c>
      <c r="H23">
        <v>13</v>
      </c>
      <c r="I23">
        <v>70</v>
      </c>
      <c r="J23">
        <v>123</v>
      </c>
      <c r="K23">
        <v>123</v>
      </c>
      <c r="L23">
        <v>70</v>
      </c>
      <c r="M23">
        <v>123</v>
      </c>
      <c r="N23">
        <v>70</v>
      </c>
      <c r="O23">
        <v>39</v>
      </c>
      <c r="P23">
        <v>39</v>
      </c>
      <c r="Q23">
        <v>39</v>
      </c>
    </row>
    <row r="24" spans="1:17" x14ac:dyDescent="0.4">
      <c r="A24" t="s">
        <v>128</v>
      </c>
      <c r="B24">
        <v>23</v>
      </c>
      <c r="C24">
        <v>50.942</v>
      </c>
      <c r="D24">
        <v>2.9925440000000001</v>
      </c>
      <c r="E24">
        <v>2.9925440000000001</v>
      </c>
      <c r="F24">
        <v>-9.0823999999999998</v>
      </c>
      <c r="G24">
        <v>179</v>
      </c>
      <c r="H24">
        <v>38</v>
      </c>
      <c r="I24">
        <v>276</v>
      </c>
      <c r="J24">
        <v>131</v>
      </c>
      <c r="K24">
        <v>131</v>
      </c>
      <c r="L24">
        <v>276</v>
      </c>
      <c r="M24">
        <v>131</v>
      </c>
      <c r="N24">
        <v>276</v>
      </c>
      <c r="O24">
        <v>16</v>
      </c>
      <c r="P24">
        <v>16</v>
      </c>
      <c r="Q24">
        <v>16</v>
      </c>
    </row>
    <row r="25" spans="1:17" x14ac:dyDescent="0.4">
      <c r="A25" t="s">
        <v>129</v>
      </c>
      <c r="B25">
        <v>24</v>
      </c>
      <c r="C25">
        <v>51.996000000000002</v>
      </c>
      <c r="D25">
        <v>2.8740252599999998</v>
      </c>
      <c r="E25">
        <v>2.8740252599999998</v>
      </c>
      <c r="F25">
        <v>-9.6530000000000005</v>
      </c>
      <c r="G25">
        <v>259</v>
      </c>
      <c r="H25">
        <v>133</v>
      </c>
      <c r="I25">
        <v>499</v>
      </c>
      <c r="J25">
        <v>139</v>
      </c>
      <c r="K25">
        <v>139</v>
      </c>
      <c r="L25">
        <v>499</v>
      </c>
      <c r="M25">
        <v>139</v>
      </c>
      <c r="N25">
        <v>499</v>
      </c>
      <c r="O25">
        <v>102</v>
      </c>
      <c r="P25">
        <v>102</v>
      </c>
      <c r="Q25">
        <v>102</v>
      </c>
    </row>
    <row r="26" spans="1:17" x14ac:dyDescent="0.4">
      <c r="A26" t="s">
        <v>198</v>
      </c>
      <c r="B26">
        <v>25</v>
      </c>
      <c r="C26">
        <v>54.938000000000002</v>
      </c>
    </row>
    <row r="27" spans="1:17" x14ac:dyDescent="0.4">
      <c r="A27" t="s">
        <v>130</v>
      </c>
      <c r="B27">
        <v>26</v>
      </c>
      <c r="C27">
        <v>55.844999999999999</v>
      </c>
      <c r="D27">
        <v>2.8400516800000002</v>
      </c>
      <c r="E27">
        <v>2.8400516800000002</v>
      </c>
      <c r="F27" s="72">
        <v>-8.4693000000000005</v>
      </c>
      <c r="G27">
        <v>182</v>
      </c>
      <c r="H27">
        <v>78</v>
      </c>
      <c r="I27">
        <v>247</v>
      </c>
      <c r="J27">
        <v>150</v>
      </c>
      <c r="K27">
        <v>150</v>
      </c>
      <c r="L27">
        <v>247</v>
      </c>
      <c r="M27">
        <v>150</v>
      </c>
      <c r="N27">
        <v>247</v>
      </c>
      <c r="O27">
        <v>97</v>
      </c>
      <c r="P27">
        <v>97</v>
      </c>
      <c r="Q27">
        <v>97</v>
      </c>
    </row>
    <row r="28" spans="1:17" x14ac:dyDescent="0.4">
      <c r="A28" t="s">
        <v>131</v>
      </c>
      <c r="B28">
        <v>27</v>
      </c>
      <c r="C28">
        <v>58.933</v>
      </c>
    </row>
    <row r="29" spans="1:17" x14ac:dyDescent="0.4">
      <c r="A29" t="s">
        <v>132</v>
      </c>
      <c r="B29">
        <v>28</v>
      </c>
      <c r="C29">
        <v>58.692999999999998</v>
      </c>
      <c r="D29">
        <v>2.7902119999999999</v>
      </c>
      <c r="E29">
        <v>2.7902119999999999</v>
      </c>
      <c r="F29">
        <v>-5.6845999999999997</v>
      </c>
      <c r="G29">
        <v>197</v>
      </c>
      <c r="H29">
        <v>78</v>
      </c>
      <c r="I29">
        <v>320</v>
      </c>
      <c r="J29">
        <v>142</v>
      </c>
      <c r="K29">
        <v>128</v>
      </c>
      <c r="L29">
        <v>320</v>
      </c>
      <c r="M29">
        <v>128</v>
      </c>
      <c r="N29">
        <v>336</v>
      </c>
      <c r="O29">
        <v>55</v>
      </c>
      <c r="P29">
        <v>55</v>
      </c>
      <c r="Q29">
        <v>89</v>
      </c>
    </row>
    <row r="30" spans="1:17" x14ac:dyDescent="0.4">
      <c r="A30" t="s">
        <v>109</v>
      </c>
      <c r="B30">
        <v>29</v>
      </c>
      <c r="C30">
        <v>63.545999999999999</v>
      </c>
      <c r="D30">
        <v>2.8726539999999998</v>
      </c>
      <c r="E30">
        <v>2.8726539999999998</v>
      </c>
      <c r="F30">
        <v>-4.0621999999999998</v>
      </c>
      <c r="G30">
        <v>146</v>
      </c>
      <c r="H30">
        <v>56</v>
      </c>
      <c r="I30">
        <v>137</v>
      </c>
      <c r="J30">
        <v>150</v>
      </c>
      <c r="K30">
        <v>150</v>
      </c>
      <c r="L30">
        <v>137</v>
      </c>
      <c r="M30">
        <v>150</v>
      </c>
      <c r="N30">
        <v>137</v>
      </c>
      <c r="O30">
        <v>98</v>
      </c>
      <c r="P30">
        <v>98</v>
      </c>
      <c r="Q30">
        <v>98</v>
      </c>
    </row>
    <row r="31" spans="1:17" x14ac:dyDescent="0.4">
      <c r="A31" t="s">
        <v>133</v>
      </c>
      <c r="B31">
        <v>30</v>
      </c>
      <c r="C31">
        <v>65.38</v>
      </c>
    </row>
    <row r="32" spans="1:17" x14ac:dyDescent="0.4">
      <c r="A32" t="s">
        <v>200</v>
      </c>
      <c r="B32">
        <v>31</v>
      </c>
      <c r="C32">
        <v>69.722999999999999</v>
      </c>
    </row>
    <row r="33" spans="1:17" x14ac:dyDescent="0.4">
      <c r="A33" t="s">
        <v>134</v>
      </c>
      <c r="B33">
        <v>32</v>
      </c>
      <c r="C33">
        <v>72.63</v>
      </c>
      <c r="D33">
        <v>3.39201</v>
      </c>
      <c r="E33">
        <v>3.39201</v>
      </c>
      <c r="F33">
        <v>-4.2771999999999997</v>
      </c>
      <c r="G33">
        <v>58</v>
      </c>
      <c r="H33">
        <v>-6</v>
      </c>
      <c r="I33">
        <v>11</v>
      </c>
      <c r="J33">
        <v>82</v>
      </c>
      <c r="K33">
        <v>82</v>
      </c>
      <c r="L33">
        <v>11</v>
      </c>
      <c r="M33">
        <v>82</v>
      </c>
      <c r="N33">
        <v>11</v>
      </c>
      <c r="O33">
        <v>14</v>
      </c>
      <c r="P33">
        <v>14</v>
      </c>
      <c r="Q33">
        <v>14</v>
      </c>
    </row>
    <row r="34" spans="1:17" x14ac:dyDescent="0.4">
      <c r="A34" t="s">
        <v>233</v>
      </c>
      <c r="B34">
        <v>33</v>
      </c>
      <c r="C34">
        <v>74.921999999999997</v>
      </c>
    </row>
    <row r="35" spans="1:17" x14ac:dyDescent="0.4">
      <c r="A35" t="s">
        <v>234</v>
      </c>
      <c r="B35">
        <v>34</v>
      </c>
      <c r="C35">
        <v>78.971000000000004</v>
      </c>
      <c r="D35">
        <v>3.4477500000000001</v>
      </c>
      <c r="E35">
        <v>3.4477500000000001</v>
      </c>
      <c r="F35">
        <v>-2.8936000000000002</v>
      </c>
      <c r="G35">
        <v>74</v>
      </c>
      <c r="H35">
        <v>-16</v>
      </c>
      <c r="I35">
        <v>104</v>
      </c>
      <c r="J35">
        <v>59</v>
      </c>
      <c r="K35">
        <v>59</v>
      </c>
      <c r="L35">
        <v>104</v>
      </c>
      <c r="M35">
        <v>59</v>
      </c>
      <c r="N35">
        <v>104</v>
      </c>
      <c r="O35">
        <v>-41</v>
      </c>
      <c r="P35">
        <v>-41</v>
      </c>
      <c r="Q35">
        <v>-41</v>
      </c>
    </row>
    <row r="36" spans="1:17" x14ac:dyDescent="0.4">
      <c r="A36" t="s">
        <v>236</v>
      </c>
      <c r="B36">
        <v>35</v>
      </c>
      <c r="C36">
        <v>79.903999999999996</v>
      </c>
      <c r="D36">
        <v>3.7608000000000001</v>
      </c>
      <c r="E36">
        <v>3.7608000000000001</v>
      </c>
      <c r="F36">
        <v>-1.0074000000000001</v>
      </c>
      <c r="G36">
        <v>21</v>
      </c>
      <c r="H36">
        <v>-41</v>
      </c>
      <c r="I36">
        <v>23</v>
      </c>
      <c r="J36">
        <v>20</v>
      </c>
      <c r="K36">
        <v>20</v>
      </c>
      <c r="L36">
        <v>23</v>
      </c>
      <c r="M36">
        <v>20</v>
      </c>
      <c r="N36">
        <v>23</v>
      </c>
      <c r="O36">
        <v>-70</v>
      </c>
      <c r="P36">
        <v>-70</v>
      </c>
      <c r="Q36">
        <v>-70</v>
      </c>
    </row>
    <row r="37" spans="1:17" x14ac:dyDescent="0.4">
      <c r="A37" t="s">
        <v>426</v>
      </c>
      <c r="B37">
        <v>36</v>
      </c>
      <c r="C37">
        <v>83.798000000000002</v>
      </c>
    </row>
    <row r="38" spans="1:17" x14ac:dyDescent="0.4">
      <c r="A38" t="s">
        <v>135</v>
      </c>
      <c r="B38">
        <v>37</v>
      </c>
      <c r="C38">
        <v>85.468000000000004</v>
      </c>
      <c r="D38">
        <v>5.6441559999999997</v>
      </c>
      <c r="E38">
        <v>5.6441559999999997</v>
      </c>
      <c r="F38">
        <v>-0.97130000000000005</v>
      </c>
      <c r="G38">
        <v>3</v>
      </c>
      <c r="H38">
        <v>1</v>
      </c>
      <c r="I38">
        <v>3</v>
      </c>
      <c r="J38">
        <v>3</v>
      </c>
      <c r="K38">
        <v>3</v>
      </c>
      <c r="L38">
        <v>3</v>
      </c>
      <c r="M38">
        <v>3</v>
      </c>
      <c r="N38">
        <v>3</v>
      </c>
      <c r="O38">
        <v>2</v>
      </c>
      <c r="P38">
        <v>2</v>
      </c>
      <c r="Q38">
        <v>2</v>
      </c>
    </row>
    <row r="39" spans="1:17" x14ac:dyDescent="0.4">
      <c r="A39" t="s">
        <v>202</v>
      </c>
      <c r="B39">
        <v>38</v>
      </c>
      <c r="C39">
        <v>87.62</v>
      </c>
      <c r="D39">
        <v>4.7535499999999997</v>
      </c>
      <c r="E39">
        <v>4.7535499999999997</v>
      </c>
      <c r="F39">
        <v>-1.6763999999999999</v>
      </c>
      <c r="G39">
        <v>12</v>
      </c>
      <c r="H39">
        <v>9</v>
      </c>
      <c r="I39">
        <v>14</v>
      </c>
      <c r="J39">
        <v>11</v>
      </c>
      <c r="K39">
        <v>11</v>
      </c>
      <c r="L39">
        <v>14</v>
      </c>
      <c r="M39">
        <v>11</v>
      </c>
      <c r="N39">
        <v>14</v>
      </c>
      <c r="O39">
        <v>14</v>
      </c>
      <c r="P39">
        <v>14</v>
      </c>
      <c r="Q39">
        <v>14</v>
      </c>
    </row>
    <row r="40" spans="1:17" x14ac:dyDescent="0.4">
      <c r="A40" t="s">
        <v>136</v>
      </c>
      <c r="B40">
        <v>39</v>
      </c>
      <c r="C40">
        <v>88.906000000000006</v>
      </c>
    </row>
    <row r="41" spans="1:17" x14ac:dyDescent="0.4">
      <c r="A41" t="s">
        <v>137</v>
      </c>
      <c r="B41">
        <v>40</v>
      </c>
      <c r="C41">
        <v>91.224000000000004</v>
      </c>
      <c r="D41">
        <v>3.5832739999999998</v>
      </c>
      <c r="E41">
        <v>3.5832739999999998</v>
      </c>
      <c r="F41">
        <v>-8.4731000000000005</v>
      </c>
      <c r="G41">
        <v>89</v>
      </c>
      <c r="H41">
        <v>17</v>
      </c>
      <c r="I41">
        <v>86</v>
      </c>
      <c r="J41">
        <v>90</v>
      </c>
      <c r="K41">
        <v>90</v>
      </c>
      <c r="L41">
        <v>86</v>
      </c>
      <c r="M41">
        <v>90</v>
      </c>
      <c r="N41">
        <v>86</v>
      </c>
      <c r="O41">
        <v>30</v>
      </c>
      <c r="P41">
        <v>30</v>
      </c>
      <c r="Q41">
        <v>30</v>
      </c>
    </row>
    <row r="42" spans="1:17" x14ac:dyDescent="0.4">
      <c r="A42" t="s">
        <v>138</v>
      </c>
      <c r="B42">
        <v>41</v>
      </c>
      <c r="C42">
        <v>92.906000000000006</v>
      </c>
      <c r="D42">
        <v>3.3205200000000001</v>
      </c>
      <c r="E42">
        <v>3.3205200000000001</v>
      </c>
      <c r="F42">
        <v>-10.1013</v>
      </c>
      <c r="G42">
        <v>174</v>
      </c>
      <c r="H42">
        <v>24</v>
      </c>
      <c r="I42">
        <v>233</v>
      </c>
      <c r="J42">
        <v>145</v>
      </c>
      <c r="K42">
        <v>145</v>
      </c>
      <c r="L42">
        <v>233</v>
      </c>
      <c r="M42">
        <v>145</v>
      </c>
      <c r="N42">
        <v>233</v>
      </c>
      <c r="O42">
        <v>11</v>
      </c>
      <c r="P42">
        <v>11</v>
      </c>
      <c r="Q42">
        <v>11</v>
      </c>
    </row>
    <row r="43" spans="1:17" x14ac:dyDescent="0.4">
      <c r="A43" t="s">
        <v>139</v>
      </c>
      <c r="B43">
        <v>42</v>
      </c>
      <c r="C43">
        <v>95.95</v>
      </c>
      <c r="D43">
        <v>3.167618</v>
      </c>
      <c r="E43">
        <v>3.167618</v>
      </c>
      <c r="F43">
        <v>-10.845599999999999</v>
      </c>
      <c r="G43">
        <v>262</v>
      </c>
      <c r="H43">
        <v>127</v>
      </c>
      <c r="I43">
        <v>472</v>
      </c>
      <c r="J43">
        <v>158</v>
      </c>
      <c r="K43">
        <v>158</v>
      </c>
      <c r="L43">
        <v>472</v>
      </c>
      <c r="M43">
        <v>158</v>
      </c>
      <c r="N43">
        <v>472</v>
      </c>
      <c r="O43">
        <v>106</v>
      </c>
      <c r="P43">
        <v>106</v>
      </c>
      <c r="Q43">
        <v>106</v>
      </c>
    </row>
    <row r="44" spans="1:17" x14ac:dyDescent="0.4">
      <c r="A44" t="s">
        <v>204</v>
      </c>
      <c r="B44">
        <v>43</v>
      </c>
      <c r="C44">
        <v>98</v>
      </c>
    </row>
    <row r="45" spans="1:17" x14ac:dyDescent="0.4">
      <c r="A45" t="s">
        <v>140</v>
      </c>
      <c r="B45">
        <v>44</v>
      </c>
      <c r="C45">
        <v>101.07</v>
      </c>
    </row>
    <row r="46" spans="1:17" x14ac:dyDescent="0.4">
      <c r="A46" t="s">
        <v>163</v>
      </c>
      <c r="B46">
        <v>45</v>
      </c>
      <c r="C46">
        <v>102.91</v>
      </c>
    </row>
    <row r="47" spans="1:17" x14ac:dyDescent="0.4">
      <c r="A47" t="s">
        <v>141</v>
      </c>
      <c r="B47">
        <v>46</v>
      </c>
      <c r="C47">
        <v>106.42</v>
      </c>
    </row>
    <row r="48" spans="1:17" x14ac:dyDescent="0.4">
      <c r="A48" t="s">
        <v>116</v>
      </c>
      <c r="B48">
        <v>47</v>
      </c>
      <c r="C48">
        <v>107.87</v>
      </c>
    </row>
    <row r="49" spans="1:17" x14ac:dyDescent="0.4">
      <c r="A49" t="s">
        <v>142</v>
      </c>
      <c r="B49">
        <v>48</v>
      </c>
      <c r="C49">
        <v>112.41</v>
      </c>
    </row>
    <row r="50" spans="1:17" x14ac:dyDescent="0.4">
      <c r="A50" t="s">
        <v>143</v>
      </c>
      <c r="B50">
        <v>49</v>
      </c>
      <c r="C50">
        <v>114.82</v>
      </c>
    </row>
    <row r="51" spans="1:17" x14ac:dyDescent="0.4">
      <c r="A51" t="s">
        <v>205</v>
      </c>
      <c r="B51">
        <v>50</v>
      </c>
      <c r="C51">
        <v>118.71</v>
      </c>
      <c r="D51">
        <v>3.809374</v>
      </c>
      <c r="E51">
        <v>3.809374</v>
      </c>
      <c r="F51">
        <v>-3.9352999999999998</v>
      </c>
      <c r="G51">
        <v>44</v>
      </c>
      <c r="H51">
        <v>-2</v>
      </c>
      <c r="I51">
        <v>3</v>
      </c>
      <c r="J51">
        <v>64</v>
      </c>
      <c r="K51">
        <v>64</v>
      </c>
      <c r="L51">
        <v>3</v>
      </c>
      <c r="M51">
        <v>64</v>
      </c>
      <c r="N51">
        <v>3</v>
      </c>
      <c r="O51">
        <v>16</v>
      </c>
      <c r="P51">
        <v>16</v>
      </c>
      <c r="Q51">
        <v>16</v>
      </c>
    </row>
    <row r="52" spans="1:17" x14ac:dyDescent="0.4">
      <c r="A52" t="s">
        <v>207</v>
      </c>
      <c r="B52">
        <v>51</v>
      </c>
      <c r="C52">
        <v>11.76</v>
      </c>
      <c r="D52">
        <v>3.7853219999999999</v>
      </c>
      <c r="E52">
        <v>3.7853219999999999</v>
      </c>
      <c r="F52">
        <v>-3.8904999999999998</v>
      </c>
      <c r="G52">
        <v>65</v>
      </c>
      <c r="H52">
        <v>18</v>
      </c>
      <c r="I52">
        <v>84</v>
      </c>
      <c r="J52">
        <v>56</v>
      </c>
      <c r="K52">
        <v>56</v>
      </c>
      <c r="L52">
        <v>84</v>
      </c>
      <c r="M52">
        <v>56</v>
      </c>
      <c r="N52">
        <v>84</v>
      </c>
      <c r="O52">
        <v>20</v>
      </c>
      <c r="P52">
        <v>20</v>
      </c>
      <c r="Q52">
        <v>20</v>
      </c>
    </row>
    <row r="53" spans="1:17" x14ac:dyDescent="0.4">
      <c r="A53" t="s">
        <v>237</v>
      </c>
      <c r="B53">
        <v>52</v>
      </c>
      <c r="C53">
        <v>127.6</v>
      </c>
    </row>
    <row r="54" spans="1:17" x14ac:dyDescent="0.4">
      <c r="A54" t="s">
        <v>238</v>
      </c>
      <c r="B54">
        <v>53</v>
      </c>
      <c r="C54">
        <v>126.9</v>
      </c>
      <c r="D54">
        <v>4.1445080000000001</v>
      </c>
      <c r="E54">
        <v>4.1445080000000001</v>
      </c>
      <c r="F54">
        <v>-1.0550999999999999</v>
      </c>
      <c r="G54">
        <v>26</v>
      </c>
      <c r="H54">
        <v>-31</v>
      </c>
      <c r="I54">
        <v>27</v>
      </c>
      <c r="J54">
        <v>26</v>
      </c>
      <c r="K54">
        <v>26</v>
      </c>
      <c r="L54">
        <v>27</v>
      </c>
      <c r="M54">
        <v>26</v>
      </c>
      <c r="N54">
        <v>27</v>
      </c>
      <c r="O54">
        <v>-53</v>
      </c>
      <c r="P54">
        <v>-53</v>
      </c>
      <c r="Q54">
        <v>-53</v>
      </c>
    </row>
    <row r="55" spans="1:17" x14ac:dyDescent="0.4">
      <c r="A55" t="s">
        <v>427</v>
      </c>
      <c r="B55">
        <v>54</v>
      </c>
      <c r="C55">
        <v>131.29</v>
      </c>
    </row>
    <row r="56" spans="1:17" x14ac:dyDescent="0.4">
      <c r="A56" t="s">
        <v>144</v>
      </c>
      <c r="B56">
        <v>55</v>
      </c>
      <c r="C56">
        <v>132.91</v>
      </c>
      <c r="D56">
        <v>6.1100399999999997</v>
      </c>
      <c r="E56">
        <v>6.1100399999999997</v>
      </c>
      <c r="F56">
        <v>-0.85660000000000003</v>
      </c>
      <c r="G56">
        <v>2</v>
      </c>
      <c r="H56">
        <v>1</v>
      </c>
      <c r="I56">
        <v>2</v>
      </c>
      <c r="J56">
        <v>2</v>
      </c>
      <c r="K56">
        <v>2</v>
      </c>
      <c r="L56">
        <v>2</v>
      </c>
      <c r="M56">
        <v>2</v>
      </c>
      <c r="N56">
        <v>2</v>
      </c>
      <c r="O56">
        <v>1</v>
      </c>
      <c r="P56">
        <v>1</v>
      </c>
      <c r="Q56">
        <v>1</v>
      </c>
    </row>
    <row r="57" spans="1:17" x14ac:dyDescent="0.4">
      <c r="A57" t="s">
        <v>145</v>
      </c>
      <c r="B57">
        <v>56</v>
      </c>
      <c r="C57">
        <v>137.33000000000001</v>
      </c>
      <c r="D57">
        <v>5.0303000000000004</v>
      </c>
      <c r="E57">
        <v>5.0303000000000004</v>
      </c>
      <c r="F57">
        <v>-1.919</v>
      </c>
      <c r="G57">
        <v>9</v>
      </c>
      <c r="H57">
        <v>7</v>
      </c>
      <c r="I57">
        <v>12</v>
      </c>
      <c r="J57">
        <v>7</v>
      </c>
      <c r="K57">
        <v>7</v>
      </c>
      <c r="L57">
        <v>12</v>
      </c>
      <c r="M57">
        <v>7</v>
      </c>
      <c r="N57">
        <v>12</v>
      </c>
      <c r="O57">
        <v>10</v>
      </c>
      <c r="P57">
        <v>10</v>
      </c>
      <c r="Q57">
        <v>10</v>
      </c>
    </row>
    <row r="58" spans="1:17" x14ac:dyDescent="0.4">
      <c r="A58" t="s">
        <v>208</v>
      </c>
      <c r="B58">
        <v>57</v>
      </c>
      <c r="C58">
        <v>138.91</v>
      </c>
    </row>
    <row r="59" spans="1:17" x14ac:dyDescent="0.4">
      <c r="A59" t="s">
        <v>146</v>
      </c>
      <c r="B59">
        <v>58</v>
      </c>
      <c r="C59">
        <v>140.12</v>
      </c>
    </row>
    <row r="60" spans="1:17" x14ac:dyDescent="0.4">
      <c r="A60" t="s">
        <v>209</v>
      </c>
      <c r="B60">
        <v>59</v>
      </c>
      <c r="C60">
        <v>140.91</v>
      </c>
    </row>
    <row r="61" spans="1:17" x14ac:dyDescent="0.4">
      <c r="A61" t="s">
        <v>164</v>
      </c>
      <c r="B61">
        <v>60</v>
      </c>
      <c r="C61">
        <v>144.24</v>
      </c>
      <c r="D61">
        <v>4.1333339999999996</v>
      </c>
      <c r="E61">
        <v>4.1333339999999996</v>
      </c>
      <c r="F61">
        <v>-4.6281999999999996</v>
      </c>
      <c r="G61">
        <v>33</v>
      </c>
      <c r="H61">
        <v>-4</v>
      </c>
      <c r="I61">
        <v>0</v>
      </c>
      <c r="J61">
        <v>50</v>
      </c>
      <c r="K61">
        <v>50</v>
      </c>
      <c r="L61">
        <v>0</v>
      </c>
      <c r="M61">
        <v>50</v>
      </c>
      <c r="N61">
        <v>0</v>
      </c>
      <c r="O61">
        <v>10</v>
      </c>
      <c r="P61">
        <v>10</v>
      </c>
      <c r="Q61">
        <v>10</v>
      </c>
    </row>
    <row r="62" spans="1:17" x14ac:dyDescent="0.4">
      <c r="A62" t="s">
        <v>210</v>
      </c>
      <c r="B62">
        <v>61</v>
      </c>
      <c r="C62">
        <v>145</v>
      </c>
    </row>
    <row r="63" spans="1:17" x14ac:dyDescent="0.4">
      <c r="A63" t="s">
        <v>211</v>
      </c>
      <c r="B63">
        <v>62</v>
      </c>
      <c r="C63">
        <v>150.36000000000001</v>
      </c>
    </row>
    <row r="64" spans="1:17" x14ac:dyDescent="0.4">
      <c r="A64" t="s">
        <v>147</v>
      </c>
      <c r="B64">
        <v>63</v>
      </c>
      <c r="C64">
        <v>151.96</v>
      </c>
    </row>
    <row r="65" spans="1:17" x14ac:dyDescent="0.4">
      <c r="A65" t="s">
        <v>148</v>
      </c>
      <c r="B65">
        <v>64</v>
      </c>
      <c r="C65">
        <v>157.25</v>
      </c>
      <c r="D65">
        <v>4.0368639999999996</v>
      </c>
      <c r="E65">
        <v>4.0368639999999996</v>
      </c>
      <c r="F65">
        <v>-13.9885</v>
      </c>
      <c r="G65">
        <v>105</v>
      </c>
      <c r="H65">
        <v>12</v>
      </c>
      <c r="I65">
        <v>93</v>
      </c>
      <c r="J65">
        <v>112</v>
      </c>
      <c r="K65">
        <v>112</v>
      </c>
      <c r="L65">
        <v>93</v>
      </c>
      <c r="M65">
        <v>112</v>
      </c>
      <c r="N65">
        <v>93</v>
      </c>
      <c r="O65">
        <v>26</v>
      </c>
      <c r="P65">
        <v>26</v>
      </c>
      <c r="Q65">
        <v>26</v>
      </c>
    </row>
    <row r="66" spans="1:17" x14ac:dyDescent="0.4">
      <c r="A66" t="s">
        <v>212</v>
      </c>
      <c r="B66">
        <v>65</v>
      </c>
      <c r="C66">
        <v>158.93</v>
      </c>
    </row>
    <row r="67" spans="1:17" x14ac:dyDescent="0.4">
      <c r="A67" t="s">
        <v>149</v>
      </c>
      <c r="B67">
        <v>66</v>
      </c>
      <c r="C67">
        <v>162.5</v>
      </c>
    </row>
    <row r="68" spans="1:17" x14ac:dyDescent="0.4">
      <c r="A68" t="s">
        <v>213</v>
      </c>
      <c r="B68">
        <v>67</v>
      </c>
      <c r="C68">
        <v>164.93</v>
      </c>
    </row>
    <row r="69" spans="1:17" x14ac:dyDescent="0.4">
      <c r="A69" t="s">
        <v>150</v>
      </c>
      <c r="B69">
        <v>68</v>
      </c>
      <c r="C69">
        <v>167.26</v>
      </c>
      <c r="D69">
        <v>3.962326</v>
      </c>
      <c r="E69">
        <v>3.962326</v>
      </c>
      <c r="F69">
        <v>-4.4248000000000003</v>
      </c>
      <c r="G69">
        <v>40</v>
      </c>
      <c r="H69">
        <v>10</v>
      </c>
      <c r="I69">
        <v>23</v>
      </c>
      <c r="J69">
        <v>48</v>
      </c>
      <c r="K69">
        <v>48</v>
      </c>
      <c r="L69">
        <v>23</v>
      </c>
      <c r="M69">
        <v>48</v>
      </c>
      <c r="N69">
        <v>23</v>
      </c>
      <c r="O69">
        <v>24</v>
      </c>
      <c r="P69">
        <v>24</v>
      </c>
      <c r="Q69">
        <v>24</v>
      </c>
    </row>
    <row r="70" spans="1:17" x14ac:dyDescent="0.4">
      <c r="A70" t="s">
        <v>241</v>
      </c>
      <c r="B70">
        <v>69</v>
      </c>
      <c r="C70">
        <v>168.93</v>
      </c>
    </row>
    <row r="71" spans="1:17" x14ac:dyDescent="0.4">
      <c r="A71" t="s">
        <v>151</v>
      </c>
      <c r="B71">
        <v>70</v>
      </c>
      <c r="C71">
        <v>173.05</v>
      </c>
      <c r="D71">
        <v>4.3029659999999996</v>
      </c>
      <c r="E71">
        <v>4.3029659999999996</v>
      </c>
      <c r="F71">
        <v>-1.5224</v>
      </c>
      <c r="G71">
        <v>15</v>
      </c>
      <c r="H71">
        <v>14</v>
      </c>
      <c r="I71">
        <v>18</v>
      </c>
      <c r="J71">
        <v>14</v>
      </c>
      <c r="K71">
        <v>14</v>
      </c>
      <c r="L71">
        <v>18</v>
      </c>
      <c r="M71">
        <v>14</v>
      </c>
      <c r="N71">
        <v>18</v>
      </c>
      <c r="O71">
        <v>22</v>
      </c>
      <c r="P71">
        <v>22</v>
      </c>
      <c r="Q71">
        <v>22</v>
      </c>
    </row>
    <row r="72" spans="1:17" x14ac:dyDescent="0.4">
      <c r="A72" t="s">
        <v>214</v>
      </c>
      <c r="B72">
        <v>71</v>
      </c>
      <c r="C72">
        <v>174.97</v>
      </c>
    </row>
    <row r="73" spans="1:17" x14ac:dyDescent="0.4">
      <c r="A73" t="s">
        <v>152</v>
      </c>
      <c r="B73">
        <v>72</v>
      </c>
      <c r="C73">
        <v>178.49</v>
      </c>
    </row>
    <row r="74" spans="1:17" x14ac:dyDescent="0.4">
      <c r="A74" t="s">
        <v>153</v>
      </c>
      <c r="B74">
        <v>73</v>
      </c>
      <c r="C74">
        <v>180.95</v>
      </c>
      <c r="D74">
        <v>3.3222879999999999</v>
      </c>
      <c r="E74">
        <v>3.3222879999999999</v>
      </c>
      <c r="F74">
        <v>-11.857799999999999</v>
      </c>
      <c r="G74">
        <v>194</v>
      </c>
      <c r="H74">
        <v>63</v>
      </c>
      <c r="I74">
        <v>265</v>
      </c>
      <c r="J74">
        <v>158</v>
      </c>
      <c r="K74">
        <v>158</v>
      </c>
      <c r="L74">
        <v>265</v>
      </c>
      <c r="M74">
        <v>158</v>
      </c>
      <c r="N74">
        <v>265</v>
      </c>
      <c r="O74">
        <v>69</v>
      </c>
      <c r="P74">
        <v>69</v>
      </c>
      <c r="Q74">
        <v>69</v>
      </c>
    </row>
    <row r="75" spans="1:17" x14ac:dyDescent="0.4">
      <c r="A75" t="s">
        <v>154</v>
      </c>
      <c r="B75">
        <v>74</v>
      </c>
      <c r="C75">
        <v>183.84</v>
      </c>
      <c r="D75">
        <v>3.187414</v>
      </c>
      <c r="E75">
        <v>3.187414</v>
      </c>
      <c r="F75">
        <v>-12.9581</v>
      </c>
      <c r="G75">
        <v>304</v>
      </c>
      <c r="H75">
        <v>147</v>
      </c>
      <c r="I75">
        <v>510</v>
      </c>
      <c r="J75">
        <v>201</v>
      </c>
      <c r="K75">
        <v>201</v>
      </c>
      <c r="L75">
        <v>510</v>
      </c>
      <c r="M75">
        <v>201</v>
      </c>
      <c r="N75">
        <v>510</v>
      </c>
      <c r="O75">
        <v>143</v>
      </c>
      <c r="P75">
        <v>143</v>
      </c>
      <c r="Q75">
        <v>143</v>
      </c>
    </row>
    <row r="76" spans="1:17" x14ac:dyDescent="0.4">
      <c r="A76" t="s">
        <v>155</v>
      </c>
      <c r="B76">
        <v>75</v>
      </c>
      <c r="C76">
        <v>186.21</v>
      </c>
    </row>
    <row r="77" spans="1:17" x14ac:dyDescent="0.4">
      <c r="A77" t="s">
        <v>215</v>
      </c>
      <c r="B77">
        <v>76</v>
      </c>
      <c r="C77">
        <v>190.23</v>
      </c>
    </row>
    <row r="78" spans="1:17" x14ac:dyDescent="0.4">
      <c r="A78" t="s">
        <v>156</v>
      </c>
      <c r="B78">
        <v>77</v>
      </c>
      <c r="C78">
        <v>192.22</v>
      </c>
    </row>
    <row r="79" spans="1:17" x14ac:dyDescent="0.4">
      <c r="A79" t="s">
        <v>157</v>
      </c>
      <c r="B79">
        <v>78</v>
      </c>
      <c r="C79">
        <v>195.08</v>
      </c>
    </row>
    <row r="80" spans="1:17" x14ac:dyDescent="0.4">
      <c r="A80" t="s">
        <v>158</v>
      </c>
      <c r="B80">
        <v>79</v>
      </c>
      <c r="C80">
        <v>196.97</v>
      </c>
    </row>
    <row r="81" spans="1:17" x14ac:dyDescent="0.4">
      <c r="A81" t="s">
        <v>272</v>
      </c>
      <c r="B81">
        <v>80</v>
      </c>
      <c r="C81">
        <v>200.59</v>
      </c>
    </row>
    <row r="82" spans="1:17" x14ac:dyDescent="0.4">
      <c r="A82" t="s">
        <v>159</v>
      </c>
      <c r="B82">
        <v>81</v>
      </c>
      <c r="C82">
        <v>204.38</v>
      </c>
      <c r="D82">
        <v>3.9635400000000001</v>
      </c>
      <c r="E82">
        <v>3.9635400000000001</v>
      </c>
      <c r="F82">
        <v>-2.3616999999999999</v>
      </c>
      <c r="G82">
        <v>27</v>
      </c>
      <c r="H82">
        <v>5</v>
      </c>
      <c r="I82">
        <v>26</v>
      </c>
      <c r="J82">
        <v>27</v>
      </c>
      <c r="K82">
        <v>27</v>
      </c>
      <c r="L82">
        <v>26</v>
      </c>
      <c r="M82">
        <v>27</v>
      </c>
      <c r="N82">
        <v>26</v>
      </c>
      <c r="O82">
        <v>9</v>
      </c>
      <c r="P82">
        <v>9</v>
      </c>
      <c r="Q82">
        <v>9</v>
      </c>
    </row>
    <row r="83" spans="1:17" x14ac:dyDescent="0.4">
      <c r="A83" t="s">
        <v>160</v>
      </c>
      <c r="B83">
        <v>82</v>
      </c>
      <c r="C83">
        <v>207.2</v>
      </c>
      <c r="D83">
        <v>4.0044180000000003</v>
      </c>
      <c r="E83">
        <v>4.0044180000000003</v>
      </c>
      <c r="F83">
        <v>-3.665</v>
      </c>
      <c r="G83">
        <v>38</v>
      </c>
      <c r="H83">
        <v>4</v>
      </c>
      <c r="I83">
        <v>16</v>
      </c>
      <c r="J83">
        <v>49</v>
      </c>
      <c r="K83">
        <v>49</v>
      </c>
      <c r="L83">
        <v>16</v>
      </c>
      <c r="M83">
        <v>49</v>
      </c>
      <c r="N83">
        <v>16</v>
      </c>
      <c r="O83">
        <v>18</v>
      </c>
      <c r="P83">
        <v>18</v>
      </c>
      <c r="Q83">
        <v>18</v>
      </c>
    </row>
    <row r="84" spans="1:17" x14ac:dyDescent="0.4">
      <c r="A84" t="s">
        <v>165</v>
      </c>
      <c r="B84">
        <v>83</v>
      </c>
      <c r="C84">
        <v>208.98</v>
      </c>
      <c r="D84">
        <v>3.9876960000000001</v>
      </c>
      <c r="E84">
        <v>3.9876960000000001</v>
      </c>
      <c r="F84">
        <v>-3.7507000000000001</v>
      </c>
      <c r="G84">
        <v>53</v>
      </c>
      <c r="H84">
        <v>16</v>
      </c>
      <c r="I84">
        <v>61</v>
      </c>
      <c r="J84">
        <v>50</v>
      </c>
      <c r="K84">
        <v>50</v>
      </c>
      <c r="L84">
        <v>61</v>
      </c>
      <c r="M84">
        <v>50</v>
      </c>
      <c r="N84">
        <v>61</v>
      </c>
      <c r="O84">
        <v>23</v>
      </c>
      <c r="P84">
        <v>23</v>
      </c>
      <c r="Q84">
        <v>23</v>
      </c>
    </row>
    <row r="85" spans="1:17" x14ac:dyDescent="0.4">
      <c r="A85" t="s">
        <v>428</v>
      </c>
      <c r="B85">
        <v>84</v>
      </c>
      <c r="C85">
        <v>209</v>
      </c>
    </row>
    <row r="86" spans="1:17" x14ac:dyDescent="0.4">
      <c r="A86" t="s">
        <v>429</v>
      </c>
      <c r="B86">
        <v>85</v>
      </c>
      <c r="C86">
        <v>210</v>
      </c>
    </row>
    <row r="87" spans="1:17" x14ac:dyDescent="0.4">
      <c r="A87" t="s">
        <v>430</v>
      </c>
      <c r="B87">
        <v>86</v>
      </c>
      <c r="C87">
        <v>222</v>
      </c>
    </row>
    <row r="88" spans="1:17" x14ac:dyDescent="0.4">
      <c r="A88" t="s">
        <v>431</v>
      </c>
      <c r="B88">
        <v>87</v>
      </c>
      <c r="C88">
        <v>223</v>
      </c>
    </row>
    <row r="89" spans="1:17" x14ac:dyDescent="0.4">
      <c r="A89" t="s">
        <v>432</v>
      </c>
      <c r="B89">
        <v>88</v>
      </c>
      <c r="C89">
        <v>226</v>
      </c>
    </row>
    <row r="90" spans="1:17" x14ac:dyDescent="0.4">
      <c r="A90" t="s">
        <v>216</v>
      </c>
      <c r="B90">
        <v>89</v>
      </c>
      <c r="C90">
        <v>227</v>
      </c>
    </row>
    <row r="91" spans="1:17" x14ac:dyDescent="0.4">
      <c r="A91" t="s">
        <v>161</v>
      </c>
      <c r="B91">
        <v>90</v>
      </c>
      <c r="C91">
        <v>232.04</v>
      </c>
      <c r="D91">
        <v>4.0110939999999999</v>
      </c>
      <c r="E91">
        <v>4.0110939999999999</v>
      </c>
      <c r="F91">
        <v>-7.2526999999999999</v>
      </c>
      <c r="G91">
        <v>62</v>
      </c>
      <c r="H91">
        <v>9</v>
      </c>
      <c r="I91">
        <v>22</v>
      </c>
      <c r="J91">
        <v>83</v>
      </c>
      <c r="K91">
        <v>83</v>
      </c>
      <c r="L91">
        <v>22</v>
      </c>
      <c r="M91">
        <v>83</v>
      </c>
      <c r="N91">
        <v>22</v>
      </c>
      <c r="O91">
        <v>35</v>
      </c>
      <c r="P91">
        <v>35</v>
      </c>
      <c r="Q91">
        <v>35</v>
      </c>
    </row>
    <row r="92" spans="1:17" x14ac:dyDescent="0.4">
      <c r="A92" t="s">
        <v>218</v>
      </c>
      <c r="B92">
        <v>91</v>
      </c>
      <c r="C92">
        <v>231.04</v>
      </c>
    </row>
    <row r="93" spans="1:17" x14ac:dyDescent="0.4">
      <c r="A93" t="s">
        <v>219</v>
      </c>
      <c r="B93">
        <v>92</v>
      </c>
      <c r="C93">
        <v>238.03</v>
      </c>
      <c r="D93">
        <v>3.4328720000000001</v>
      </c>
      <c r="E93">
        <v>3.4328720000000001</v>
      </c>
      <c r="F93">
        <v>-11.02</v>
      </c>
      <c r="G93">
        <v>133</v>
      </c>
      <c r="H93">
        <v>-10</v>
      </c>
      <c r="I93">
        <v>23</v>
      </c>
      <c r="J93">
        <v>188</v>
      </c>
      <c r="K93">
        <v>188</v>
      </c>
      <c r="L93">
        <v>23</v>
      </c>
      <c r="M93">
        <v>188</v>
      </c>
      <c r="N93">
        <v>23</v>
      </c>
      <c r="O93">
        <v>39</v>
      </c>
      <c r="P93">
        <v>39</v>
      </c>
      <c r="Q93">
        <v>39</v>
      </c>
    </row>
    <row r="94" spans="1:17" x14ac:dyDescent="0.4">
      <c r="A94" t="s">
        <v>221</v>
      </c>
      <c r="B94">
        <v>93</v>
      </c>
      <c r="C94">
        <v>237</v>
      </c>
      <c r="D94">
        <v>3.2869000000000002</v>
      </c>
      <c r="E94">
        <v>3.2869000000000002</v>
      </c>
      <c r="F94">
        <v>-12.500299999999999</v>
      </c>
      <c r="G94">
        <v>198</v>
      </c>
      <c r="H94">
        <v>645</v>
      </c>
      <c r="I94">
        <v>174</v>
      </c>
      <c r="J94">
        <v>211</v>
      </c>
      <c r="K94">
        <v>211</v>
      </c>
      <c r="L94">
        <v>174</v>
      </c>
      <c r="M94">
        <v>211</v>
      </c>
      <c r="N94">
        <v>174</v>
      </c>
      <c r="O94">
        <v>1088</v>
      </c>
      <c r="P94">
        <v>1088</v>
      </c>
      <c r="Q94">
        <v>1088</v>
      </c>
    </row>
    <row r="95" spans="1:17" x14ac:dyDescent="0.4">
      <c r="A95" t="s">
        <v>240</v>
      </c>
      <c r="B95">
        <v>94</v>
      </c>
      <c r="C95">
        <v>244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7CD3D-F4DA-444D-9BC9-4ABAC7811ED7}">
  <dimension ref="A1:Q95"/>
  <sheetViews>
    <sheetView tabSelected="1" workbookViewId="0">
      <selection sqref="A1:XFD1048576"/>
    </sheetView>
  </sheetViews>
  <sheetFormatPr defaultRowHeight="18.75" x14ac:dyDescent="0.4"/>
  <sheetData>
    <row r="1" spans="1:17" x14ac:dyDescent="0.4">
      <c r="D1" t="s">
        <v>2</v>
      </c>
      <c r="E1" t="s">
        <v>255</v>
      </c>
      <c r="F1" t="s">
        <v>411</v>
      </c>
      <c r="G1" t="s">
        <v>412</v>
      </c>
      <c r="H1" t="s">
        <v>413</v>
      </c>
      <c r="I1" t="s">
        <v>414</v>
      </c>
      <c r="J1" t="s">
        <v>415</v>
      </c>
      <c r="K1" t="s">
        <v>416</v>
      </c>
      <c r="L1" t="s">
        <v>417</v>
      </c>
      <c r="M1" t="s">
        <v>418</v>
      </c>
      <c r="N1" t="s">
        <v>419</v>
      </c>
      <c r="O1" t="s">
        <v>420</v>
      </c>
      <c r="P1" t="s">
        <v>421</v>
      </c>
      <c r="Q1" t="s">
        <v>422</v>
      </c>
    </row>
    <row r="2" spans="1:17" x14ac:dyDescent="0.4">
      <c r="A2" t="s">
        <v>190</v>
      </c>
      <c r="B2">
        <v>1</v>
      </c>
      <c r="C2">
        <v>1.008</v>
      </c>
      <c r="D2">
        <v>5.1311976399999999</v>
      </c>
      <c r="E2">
        <v>3.8118919999999998</v>
      </c>
      <c r="F2">
        <v>-1.1121000000000001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-1</v>
      </c>
      <c r="O2">
        <v>0</v>
      </c>
      <c r="P2">
        <v>0</v>
      </c>
      <c r="Q2">
        <v>0</v>
      </c>
    </row>
    <row r="3" spans="1:17" x14ac:dyDescent="0.4">
      <c r="A3" t="s">
        <v>423</v>
      </c>
      <c r="B3">
        <v>2</v>
      </c>
      <c r="C3">
        <v>4.0026000000000002</v>
      </c>
    </row>
    <row r="4" spans="1:17" x14ac:dyDescent="0.4">
      <c r="A4" t="s">
        <v>89</v>
      </c>
      <c r="B4">
        <v>3</v>
      </c>
      <c r="C4">
        <v>6.94</v>
      </c>
      <c r="D4">
        <v>3.07753839</v>
      </c>
      <c r="E4">
        <v>4.9229469999999997</v>
      </c>
      <c r="F4">
        <v>-1.9064000000000001</v>
      </c>
      <c r="G4">
        <v>14</v>
      </c>
      <c r="H4">
        <v>6</v>
      </c>
      <c r="I4">
        <v>22</v>
      </c>
      <c r="J4">
        <v>11</v>
      </c>
      <c r="K4">
        <v>8</v>
      </c>
      <c r="L4">
        <v>22</v>
      </c>
      <c r="M4">
        <v>8</v>
      </c>
      <c r="N4">
        <v>26</v>
      </c>
      <c r="O4">
        <v>6</v>
      </c>
      <c r="P4">
        <v>6</v>
      </c>
      <c r="Q4">
        <v>6</v>
      </c>
    </row>
    <row r="5" spans="1:17" x14ac:dyDescent="0.4">
      <c r="A5" t="s">
        <v>120</v>
      </c>
      <c r="B5">
        <v>4</v>
      </c>
      <c r="C5">
        <v>9.0122</v>
      </c>
      <c r="D5">
        <v>2.25982569</v>
      </c>
      <c r="E5">
        <v>3.5698780000000001</v>
      </c>
      <c r="F5">
        <v>-3.7393999999999998</v>
      </c>
      <c r="G5">
        <v>122</v>
      </c>
      <c r="H5">
        <v>161</v>
      </c>
      <c r="I5">
        <v>322</v>
      </c>
      <c r="J5">
        <v>21</v>
      </c>
      <c r="K5">
        <v>8</v>
      </c>
      <c r="L5">
        <v>322</v>
      </c>
      <c r="M5">
        <v>8</v>
      </c>
      <c r="N5">
        <v>378</v>
      </c>
      <c r="O5">
        <v>162</v>
      </c>
      <c r="P5">
        <v>162</v>
      </c>
      <c r="Q5">
        <v>162</v>
      </c>
    </row>
    <row r="6" spans="1:17" x14ac:dyDescent="0.4">
      <c r="A6" t="s">
        <v>0</v>
      </c>
      <c r="B6">
        <v>5</v>
      </c>
      <c r="C6">
        <v>10.81</v>
      </c>
    </row>
    <row r="7" spans="1:17" x14ac:dyDescent="0.4">
      <c r="A7" t="s">
        <v>1</v>
      </c>
      <c r="B7">
        <v>6</v>
      </c>
      <c r="C7">
        <v>12.010999999999999</v>
      </c>
    </row>
    <row r="8" spans="1:17" x14ac:dyDescent="0.4">
      <c r="A8" t="s">
        <v>196</v>
      </c>
      <c r="B8">
        <v>7</v>
      </c>
      <c r="C8">
        <v>14.007</v>
      </c>
    </row>
    <row r="9" spans="1:17" x14ac:dyDescent="0.4">
      <c r="A9" t="s">
        <v>223</v>
      </c>
      <c r="B9">
        <v>8</v>
      </c>
      <c r="C9">
        <v>15.999000000000001</v>
      </c>
    </row>
    <row r="10" spans="1:17" x14ac:dyDescent="0.4">
      <c r="A10" t="s">
        <v>225</v>
      </c>
      <c r="B10">
        <v>9</v>
      </c>
      <c r="C10">
        <v>18.998000000000001</v>
      </c>
    </row>
    <row r="11" spans="1:17" x14ac:dyDescent="0.4">
      <c r="A11" t="s">
        <v>424</v>
      </c>
      <c r="B11">
        <v>10</v>
      </c>
      <c r="C11">
        <v>20.18</v>
      </c>
    </row>
    <row r="12" spans="1:17" x14ac:dyDescent="0.4">
      <c r="A12" t="s">
        <v>121</v>
      </c>
      <c r="B12">
        <v>11</v>
      </c>
      <c r="C12">
        <v>22.99</v>
      </c>
      <c r="D12">
        <v>3.7594177900000001</v>
      </c>
      <c r="E12">
        <v>6.0649769999999998</v>
      </c>
      <c r="F12">
        <v>-1.3122</v>
      </c>
      <c r="G12">
        <v>9</v>
      </c>
      <c r="H12">
        <v>4</v>
      </c>
      <c r="I12">
        <v>14</v>
      </c>
      <c r="J12">
        <v>7</v>
      </c>
      <c r="K12">
        <v>5</v>
      </c>
      <c r="L12">
        <v>14</v>
      </c>
      <c r="M12">
        <v>5</v>
      </c>
      <c r="N12">
        <v>18</v>
      </c>
      <c r="O12">
        <v>3</v>
      </c>
      <c r="P12">
        <v>3</v>
      </c>
      <c r="Q12">
        <v>3</v>
      </c>
    </row>
    <row r="13" spans="1:17" x14ac:dyDescent="0.4">
      <c r="A13" t="s">
        <v>122</v>
      </c>
      <c r="B13">
        <v>12</v>
      </c>
      <c r="C13">
        <v>24.305</v>
      </c>
      <c r="D13">
        <v>3.2030277300000001</v>
      </c>
      <c r="E13">
        <v>5.1266910000000001</v>
      </c>
      <c r="F13">
        <v>-1.5908</v>
      </c>
      <c r="G13">
        <v>37</v>
      </c>
      <c r="H13">
        <v>18</v>
      </c>
      <c r="I13">
        <v>58</v>
      </c>
      <c r="J13">
        <v>30</v>
      </c>
      <c r="K13">
        <v>22</v>
      </c>
      <c r="L13">
        <v>58</v>
      </c>
      <c r="M13">
        <v>22</v>
      </c>
      <c r="N13">
        <v>66</v>
      </c>
      <c r="O13">
        <v>20</v>
      </c>
      <c r="P13">
        <v>20</v>
      </c>
      <c r="Q13">
        <v>20</v>
      </c>
    </row>
    <row r="14" spans="1:17" x14ac:dyDescent="0.4">
      <c r="A14" t="s">
        <v>123</v>
      </c>
      <c r="B14">
        <v>13</v>
      </c>
      <c r="C14">
        <v>26.981999999999999</v>
      </c>
    </row>
    <row r="15" spans="1:17" x14ac:dyDescent="0.4">
      <c r="A15" t="s">
        <v>124</v>
      </c>
      <c r="B15">
        <v>14</v>
      </c>
      <c r="C15">
        <v>28.085000000000001</v>
      </c>
      <c r="D15">
        <v>2.6394217800000002</v>
      </c>
      <c r="E15">
        <v>4.7641039999999997</v>
      </c>
      <c r="F15">
        <v>-4.9123999999999999</v>
      </c>
      <c r="G15">
        <v>86</v>
      </c>
      <c r="H15">
        <v>38</v>
      </c>
      <c r="I15">
        <v>117</v>
      </c>
      <c r="J15">
        <v>64</v>
      </c>
      <c r="K15">
        <v>77</v>
      </c>
      <c r="L15">
        <v>117</v>
      </c>
      <c r="M15">
        <v>77</v>
      </c>
      <c r="N15">
        <v>101</v>
      </c>
      <c r="O15">
        <v>62</v>
      </c>
      <c r="P15">
        <v>62</v>
      </c>
      <c r="Q15">
        <v>62</v>
      </c>
    </row>
    <row r="16" spans="1:17" x14ac:dyDescent="0.4">
      <c r="A16" t="s">
        <v>227</v>
      </c>
      <c r="B16">
        <v>15</v>
      </c>
      <c r="C16">
        <v>30.974</v>
      </c>
    </row>
    <row r="17" spans="1:17" x14ac:dyDescent="0.4">
      <c r="A17" t="s">
        <v>229</v>
      </c>
      <c r="B17">
        <v>16</v>
      </c>
      <c r="C17">
        <v>32.06</v>
      </c>
    </row>
    <row r="18" spans="1:17" x14ac:dyDescent="0.4">
      <c r="A18" t="s">
        <v>230</v>
      </c>
      <c r="B18">
        <v>17</v>
      </c>
      <c r="C18">
        <v>35.450000000000003</v>
      </c>
    </row>
    <row r="19" spans="1:17" x14ac:dyDescent="0.4">
      <c r="A19" t="s">
        <v>425</v>
      </c>
      <c r="B19">
        <v>18</v>
      </c>
      <c r="C19">
        <v>39.948</v>
      </c>
    </row>
    <row r="20" spans="1:17" x14ac:dyDescent="0.4">
      <c r="A20" t="s">
        <v>125</v>
      </c>
      <c r="B20">
        <v>19</v>
      </c>
      <c r="C20">
        <v>39.097999999999999</v>
      </c>
    </row>
    <row r="21" spans="1:17" x14ac:dyDescent="0.4">
      <c r="A21" t="s">
        <v>126</v>
      </c>
      <c r="B21">
        <v>20</v>
      </c>
      <c r="C21">
        <v>40.078000000000003</v>
      </c>
      <c r="D21">
        <v>3.8966120100000001</v>
      </c>
      <c r="E21">
        <v>6.4513220000000002</v>
      </c>
      <c r="F21">
        <v>-1.9995000000000001</v>
      </c>
      <c r="G21">
        <v>18</v>
      </c>
      <c r="H21">
        <v>10</v>
      </c>
      <c r="I21">
        <v>31</v>
      </c>
      <c r="J21">
        <v>13</v>
      </c>
      <c r="K21">
        <v>7</v>
      </c>
      <c r="L21">
        <v>31</v>
      </c>
      <c r="M21">
        <v>7</v>
      </c>
      <c r="N21">
        <v>41</v>
      </c>
      <c r="O21">
        <v>8</v>
      </c>
      <c r="P21">
        <v>8</v>
      </c>
      <c r="Q21">
        <v>8</v>
      </c>
    </row>
    <row r="22" spans="1:17" x14ac:dyDescent="0.4">
      <c r="A22" t="s">
        <v>192</v>
      </c>
      <c r="B22">
        <v>21</v>
      </c>
      <c r="C22">
        <v>44.956000000000003</v>
      </c>
      <c r="D22">
        <v>3.31865583</v>
      </c>
      <c r="E22">
        <v>5.1780400000000002</v>
      </c>
      <c r="F22">
        <v>-6.3324999999999996</v>
      </c>
      <c r="G22">
        <v>52</v>
      </c>
      <c r="H22">
        <v>30</v>
      </c>
      <c r="I22">
        <v>98</v>
      </c>
      <c r="J22">
        <v>34</v>
      </c>
      <c r="K22">
        <v>30</v>
      </c>
      <c r="L22">
        <v>98</v>
      </c>
      <c r="M22">
        <v>30</v>
      </c>
      <c r="N22">
        <v>89</v>
      </c>
      <c r="O22">
        <v>28</v>
      </c>
      <c r="P22">
        <v>28</v>
      </c>
      <c r="Q22">
        <v>32</v>
      </c>
    </row>
    <row r="23" spans="1:17" x14ac:dyDescent="0.4">
      <c r="A23" t="s">
        <v>127</v>
      </c>
      <c r="B23">
        <v>22</v>
      </c>
      <c r="C23">
        <v>47.866999999999997</v>
      </c>
      <c r="D23">
        <v>2.9338137999999998</v>
      </c>
      <c r="E23">
        <v>4.6570090000000004</v>
      </c>
      <c r="F23">
        <v>-7.8910999999999998</v>
      </c>
      <c r="G23">
        <v>113</v>
      </c>
      <c r="H23">
        <v>47</v>
      </c>
      <c r="I23">
        <v>177</v>
      </c>
      <c r="J23">
        <v>83</v>
      </c>
      <c r="K23">
        <v>76</v>
      </c>
      <c r="L23">
        <v>177</v>
      </c>
      <c r="M23">
        <v>76</v>
      </c>
      <c r="N23">
        <v>191</v>
      </c>
      <c r="O23">
        <v>42</v>
      </c>
      <c r="P23">
        <v>42</v>
      </c>
      <c r="Q23">
        <v>47</v>
      </c>
    </row>
    <row r="24" spans="1:17" x14ac:dyDescent="0.4">
      <c r="A24" t="s">
        <v>128</v>
      </c>
      <c r="B24">
        <v>23</v>
      </c>
      <c r="C24">
        <v>50.942</v>
      </c>
    </row>
    <row r="25" spans="1:17" x14ac:dyDescent="0.4">
      <c r="A25" t="s">
        <v>129</v>
      </c>
      <c r="B25">
        <v>24</v>
      </c>
      <c r="C25">
        <v>51.996000000000002</v>
      </c>
    </row>
    <row r="26" spans="1:17" x14ac:dyDescent="0.4">
      <c r="A26" t="s">
        <v>198</v>
      </c>
      <c r="B26">
        <v>25</v>
      </c>
      <c r="C26">
        <v>54.938000000000002</v>
      </c>
    </row>
    <row r="27" spans="1:17" x14ac:dyDescent="0.4">
      <c r="A27" t="s">
        <v>130</v>
      </c>
      <c r="B27">
        <v>26</v>
      </c>
      <c r="C27">
        <v>55.844999999999999</v>
      </c>
      <c r="D27">
        <v>2.4657558499999999</v>
      </c>
      <c r="E27">
        <v>3.9001920000000001</v>
      </c>
      <c r="F27">
        <v>-8.3720999999999997</v>
      </c>
      <c r="G27">
        <v>295</v>
      </c>
      <c r="H27">
        <v>186</v>
      </c>
      <c r="I27">
        <v>538</v>
      </c>
      <c r="J27">
        <v>170</v>
      </c>
      <c r="K27">
        <v>153</v>
      </c>
      <c r="L27">
        <v>538</v>
      </c>
      <c r="M27">
        <v>153</v>
      </c>
      <c r="N27">
        <v>622</v>
      </c>
      <c r="O27">
        <v>168</v>
      </c>
      <c r="P27">
        <v>168</v>
      </c>
      <c r="Q27">
        <v>184</v>
      </c>
    </row>
    <row r="28" spans="1:17" x14ac:dyDescent="0.4">
      <c r="A28" t="s">
        <v>131</v>
      </c>
      <c r="B28">
        <v>27</v>
      </c>
      <c r="C28">
        <v>58.933</v>
      </c>
      <c r="D28">
        <v>2.5007837999999998</v>
      </c>
      <c r="E28">
        <v>4.0333310000000004</v>
      </c>
      <c r="F28">
        <v>-7.1082999999999998</v>
      </c>
      <c r="G28">
        <v>212</v>
      </c>
      <c r="H28">
        <v>106</v>
      </c>
      <c r="I28">
        <v>358</v>
      </c>
      <c r="J28">
        <v>165</v>
      </c>
      <c r="K28">
        <v>114</v>
      </c>
      <c r="L28">
        <v>358</v>
      </c>
      <c r="M28">
        <v>114</v>
      </c>
      <c r="N28">
        <v>409</v>
      </c>
      <c r="O28">
        <v>95</v>
      </c>
      <c r="P28">
        <v>95</v>
      </c>
      <c r="Q28">
        <v>95</v>
      </c>
    </row>
    <row r="29" spans="1:17" x14ac:dyDescent="0.4">
      <c r="A29" t="s">
        <v>132</v>
      </c>
      <c r="B29">
        <v>28</v>
      </c>
      <c r="C29">
        <v>58.692999999999998</v>
      </c>
      <c r="D29">
        <v>2.4742781699999998</v>
      </c>
      <c r="E29">
        <v>4.0701809999999998</v>
      </c>
      <c r="F29">
        <v>-5.7539999999999996</v>
      </c>
      <c r="G29">
        <v>197</v>
      </c>
      <c r="H29">
        <v>78</v>
      </c>
      <c r="I29">
        <v>320</v>
      </c>
      <c r="J29">
        <v>142</v>
      </c>
      <c r="K29">
        <v>128</v>
      </c>
      <c r="L29">
        <v>320</v>
      </c>
      <c r="M29">
        <v>128</v>
      </c>
      <c r="N29">
        <v>336</v>
      </c>
      <c r="O29">
        <v>55</v>
      </c>
      <c r="P29">
        <v>55</v>
      </c>
      <c r="Q29">
        <v>89</v>
      </c>
    </row>
    <row r="30" spans="1:17" x14ac:dyDescent="0.4">
      <c r="A30" t="s">
        <v>109</v>
      </c>
      <c r="B30">
        <v>29</v>
      </c>
      <c r="C30">
        <v>63.545999999999999</v>
      </c>
    </row>
    <row r="31" spans="1:17" x14ac:dyDescent="0.4">
      <c r="A31" t="s">
        <v>133</v>
      </c>
      <c r="B31">
        <v>30</v>
      </c>
      <c r="C31">
        <v>65.38</v>
      </c>
      <c r="D31">
        <v>2.62673047</v>
      </c>
      <c r="E31">
        <v>5.2072339999999997</v>
      </c>
      <c r="F31">
        <v>-1.2595000000000001</v>
      </c>
      <c r="G31">
        <v>75</v>
      </c>
      <c r="H31">
        <v>41</v>
      </c>
      <c r="I31">
        <v>163</v>
      </c>
      <c r="J31">
        <v>45</v>
      </c>
      <c r="K31">
        <v>48</v>
      </c>
      <c r="L31">
        <v>163</v>
      </c>
      <c r="M31">
        <v>48</v>
      </c>
      <c r="N31">
        <v>61</v>
      </c>
      <c r="O31">
        <v>32</v>
      </c>
      <c r="P31">
        <v>32</v>
      </c>
      <c r="Q31">
        <v>59</v>
      </c>
    </row>
    <row r="32" spans="1:17" x14ac:dyDescent="0.4">
      <c r="A32" t="s">
        <v>200</v>
      </c>
      <c r="B32">
        <v>31</v>
      </c>
      <c r="C32">
        <v>69.722999999999999</v>
      </c>
    </row>
    <row r="33" spans="1:17" x14ac:dyDescent="0.4">
      <c r="A33" t="s">
        <v>134</v>
      </c>
      <c r="B33">
        <v>32</v>
      </c>
      <c r="C33">
        <v>72.63</v>
      </c>
      <c r="D33">
        <v>2.9911238400000002</v>
      </c>
      <c r="E33">
        <v>5.0033859999999999</v>
      </c>
      <c r="F33">
        <v>-4.2916999999999996</v>
      </c>
      <c r="G33">
        <v>49</v>
      </c>
      <c r="H33">
        <v>16</v>
      </c>
      <c r="I33">
        <v>73</v>
      </c>
      <c r="J33">
        <v>48</v>
      </c>
      <c r="K33">
        <v>30</v>
      </c>
      <c r="L33">
        <v>74</v>
      </c>
      <c r="M33">
        <v>30</v>
      </c>
      <c r="N33">
        <v>83</v>
      </c>
      <c r="O33">
        <v>12</v>
      </c>
      <c r="P33">
        <v>12</v>
      </c>
      <c r="Q33">
        <v>13</v>
      </c>
    </row>
    <row r="34" spans="1:17" x14ac:dyDescent="0.4">
      <c r="A34" t="s">
        <v>233</v>
      </c>
      <c r="B34">
        <v>33</v>
      </c>
      <c r="C34">
        <v>74.921999999999997</v>
      </c>
    </row>
    <row r="35" spans="1:17" x14ac:dyDescent="0.4">
      <c r="A35" t="s">
        <v>234</v>
      </c>
      <c r="B35">
        <v>34</v>
      </c>
      <c r="C35">
        <v>78.971000000000004</v>
      </c>
    </row>
    <row r="36" spans="1:17" x14ac:dyDescent="0.4">
      <c r="A36" t="s">
        <v>236</v>
      </c>
      <c r="B36">
        <v>35</v>
      </c>
      <c r="C36">
        <v>79.903999999999996</v>
      </c>
    </row>
    <row r="37" spans="1:17" x14ac:dyDescent="0.4">
      <c r="A37" t="s">
        <v>426</v>
      </c>
      <c r="B37">
        <v>36</v>
      </c>
      <c r="C37">
        <v>83.798000000000002</v>
      </c>
    </row>
    <row r="38" spans="1:17" x14ac:dyDescent="0.4">
      <c r="A38" t="s">
        <v>135</v>
      </c>
      <c r="B38">
        <v>37</v>
      </c>
      <c r="C38">
        <v>85.468000000000004</v>
      </c>
    </row>
    <row r="39" spans="1:17" x14ac:dyDescent="0.4">
      <c r="A39" t="s">
        <v>202</v>
      </c>
      <c r="B39">
        <v>38</v>
      </c>
      <c r="C39">
        <v>87.62</v>
      </c>
      <c r="D39">
        <v>4.2513880000000004</v>
      </c>
      <c r="E39">
        <v>7.0556489999999998</v>
      </c>
      <c r="F39">
        <v>-1.6839</v>
      </c>
      <c r="G39">
        <v>11</v>
      </c>
      <c r="H39">
        <v>7</v>
      </c>
      <c r="I39">
        <v>20</v>
      </c>
      <c r="J39">
        <v>9</v>
      </c>
      <c r="K39">
        <v>5</v>
      </c>
      <c r="L39">
        <v>20</v>
      </c>
      <c r="M39">
        <v>5</v>
      </c>
      <c r="N39">
        <v>26</v>
      </c>
      <c r="O39">
        <v>5</v>
      </c>
      <c r="P39">
        <v>5</v>
      </c>
      <c r="Q39">
        <v>5</v>
      </c>
    </row>
    <row r="40" spans="1:17" x14ac:dyDescent="0.4">
      <c r="A40" t="s">
        <v>136</v>
      </c>
      <c r="B40">
        <v>39</v>
      </c>
      <c r="C40">
        <v>88.906000000000006</v>
      </c>
      <c r="D40">
        <v>3.65898776</v>
      </c>
      <c r="E40">
        <v>5.6659649999999999</v>
      </c>
      <c r="F40">
        <v>-6.4629000000000003</v>
      </c>
      <c r="G40">
        <v>41</v>
      </c>
      <c r="H40">
        <v>26</v>
      </c>
      <c r="I40">
        <v>77</v>
      </c>
      <c r="J40">
        <v>26</v>
      </c>
      <c r="K40">
        <v>21</v>
      </c>
      <c r="L40">
        <v>77</v>
      </c>
      <c r="M40">
        <v>21</v>
      </c>
      <c r="N40">
        <v>81</v>
      </c>
      <c r="O40">
        <v>25</v>
      </c>
      <c r="P40">
        <v>25</v>
      </c>
      <c r="Q40">
        <v>25</v>
      </c>
    </row>
    <row r="41" spans="1:17" x14ac:dyDescent="0.4">
      <c r="A41" t="s">
        <v>137</v>
      </c>
      <c r="B41">
        <v>40</v>
      </c>
      <c r="C41">
        <v>91.224000000000004</v>
      </c>
      <c r="D41">
        <v>3.23923191</v>
      </c>
      <c r="E41">
        <v>5.1722200000000003</v>
      </c>
      <c r="F41">
        <v>-8.5477000000000007</v>
      </c>
      <c r="G41">
        <v>94</v>
      </c>
      <c r="H41">
        <v>35</v>
      </c>
      <c r="I41">
        <v>144</v>
      </c>
      <c r="J41">
        <v>65</v>
      </c>
      <c r="K41">
        <v>67</v>
      </c>
      <c r="L41">
        <v>144</v>
      </c>
      <c r="M41">
        <v>67</v>
      </c>
      <c r="N41">
        <v>162</v>
      </c>
      <c r="O41">
        <v>26</v>
      </c>
      <c r="P41">
        <v>26</v>
      </c>
      <c r="Q41">
        <v>40</v>
      </c>
    </row>
    <row r="42" spans="1:17" x14ac:dyDescent="0.4">
      <c r="A42" t="s">
        <v>138</v>
      </c>
      <c r="B42">
        <v>41</v>
      </c>
      <c r="C42">
        <v>92.906000000000006</v>
      </c>
    </row>
    <row r="43" spans="1:17" x14ac:dyDescent="0.4">
      <c r="A43" t="s">
        <v>139</v>
      </c>
      <c r="B43">
        <v>42</v>
      </c>
      <c r="C43">
        <v>95.95</v>
      </c>
    </row>
    <row r="44" spans="1:17" x14ac:dyDescent="0.4">
      <c r="A44" t="s">
        <v>204</v>
      </c>
      <c r="B44">
        <v>43</v>
      </c>
      <c r="C44">
        <v>98</v>
      </c>
      <c r="D44">
        <v>2.76071635</v>
      </c>
      <c r="E44">
        <v>4.4213399999999998</v>
      </c>
      <c r="F44">
        <v>-10.3606</v>
      </c>
      <c r="G44">
        <v>300</v>
      </c>
      <c r="H44">
        <v>144</v>
      </c>
      <c r="I44">
        <v>497</v>
      </c>
      <c r="J44">
        <v>222</v>
      </c>
      <c r="K44">
        <v>174</v>
      </c>
      <c r="L44">
        <v>497</v>
      </c>
      <c r="M44">
        <v>174</v>
      </c>
      <c r="N44">
        <v>566</v>
      </c>
      <c r="O44">
        <v>126</v>
      </c>
      <c r="P44">
        <v>126</v>
      </c>
      <c r="Q44">
        <v>137</v>
      </c>
    </row>
    <row r="45" spans="1:17" x14ac:dyDescent="0.4">
      <c r="A45" t="s">
        <v>140</v>
      </c>
      <c r="B45">
        <v>44</v>
      </c>
      <c r="C45">
        <v>101.07</v>
      </c>
      <c r="D45">
        <v>2.73293008</v>
      </c>
      <c r="E45">
        <v>4.313923</v>
      </c>
      <c r="F45">
        <v>-9.2744</v>
      </c>
      <c r="G45">
        <v>308</v>
      </c>
      <c r="H45">
        <v>193</v>
      </c>
      <c r="I45">
        <v>559</v>
      </c>
      <c r="J45">
        <v>178</v>
      </c>
      <c r="K45">
        <v>166</v>
      </c>
      <c r="L45">
        <v>559</v>
      </c>
      <c r="M45">
        <v>166</v>
      </c>
      <c r="N45">
        <v>635</v>
      </c>
      <c r="O45">
        <v>181</v>
      </c>
      <c r="P45">
        <v>181</v>
      </c>
      <c r="Q45">
        <v>190</v>
      </c>
    </row>
    <row r="46" spans="1:17" x14ac:dyDescent="0.4">
      <c r="A46" t="s">
        <v>163</v>
      </c>
      <c r="B46">
        <v>45</v>
      </c>
      <c r="C46">
        <v>102.91</v>
      </c>
    </row>
    <row r="47" spans="1:17" x14ac:dyDescent="0.4">
      <c r="A47" t="s">
        <v>141</v>
      </c>
      <c r="B47">
        <v>46</v>
      </c>
      <c r="C47">
        <v>106.42</v>
      </c>
    </row>
    <row r="48" spans="1:17" x14ac:dyDescent="0.4">
      <c r="A48" t="s">
        <v>116</v>
      </c>
      <c r="B48">
        <v>47</v>
      </c>
      <c r="C48">
        <v>107.87</v>
      </c>
      <c r="D48">
        <v>2.95264792</v>
      </c>
      <c r="E48">
        <v>4.7983209999999996</v>
      </c>
      <c r="F48">
        <v>-2.8250000000000002</v>
      </c>
      <c r="G48">
        <v>88</v>
      </c>
      <c r="H48">
        <v>29</v>
      </c>
      <c r="I48">
        <v>126</v>
      </c>
      <c r="J48">
        <v>74</v>
      </c>
      <c r="K48">
        <v>60</v>
      </c>
      <c r="L48">
        <v>126</v>
      </c>
      <c r="M48">
        <v>60</v>
      </c>
      <c r="N48">
        <v>147</v>
      </c>
      <c r="O48">
        <v>24</v>
      </c>
      <c r="P48">
        <v>24</v>
      </c>
      <c r="Q48">
        <v>26</v>
      </c>
    </row>
    <row r="49" spans="1:17" x14ac:dyDescent="0.4">
      <c r="A49" t="s">
        <v>142</v>
      </c>
      <c r="B49">
        <v>48</v>
      </c>
      <c r="C49">
        <v>112.41</v>
      </c>
      <c r="D49">
        <v>3.0078459799999999</v>
      </c>
      <c r="E49">
        <v>5.9419630000000003</v>
      </c>
      <c r="F49">
        <v>-0.90620000000000001</v>
      </c>
      <c r="G49">
        <v>45</v>
      </c>
      <c r="H49">
        <v>18</v>
      </c>
      <c r="I49">
        <v>87</v>
      </c>
      <c r="J49">
        <v>39</v>
      </c>
      <c r="K49">
        <v>28</v>
      </c>
      <c r="L49">
        <v>87</v>
      </c>
      <c r="M49">
        <v>28</v>
      </c>
      <c r="N49">
        <v>43</v>
      </c>
      <c r="O49">
        <v>11</v>
      </c>
      <c r="P49">
        <v>11</v>
      </c>
      <c r="Q49">
        <v>24</v>
      </c>
    </row>
    <row r="50" spans="1:17" x14ac:dyDescent="0.4">
      <c r="A50" t="s">
        <v>143</v>
      </c>
      <c r="B50">
        <v>49</v>
      </c>
      <c r="C50">
        <v>114.82</v>
      </c>
      <c r="D50">
        <v>3.4225177699999998</v>
      </c>
      <c r="E50">
        <v>5.5760160000000001</v>
      </c>
      <c r="F50">
        <v>-2.7040000000000002</v>
      </c>
      <c r="G50">
        <v>117</v>
      </c>
      <c r="H50">
        <v>1</v>
      </c>
      <c r="I50">
        <v>144</v>
      </c>
      <c r="J50">
        <v>170</v>
      </c>
      <c r="K50">
        <v>71</v>
      </c>
      <c r="L50">
        <v>144</v>
      </c>
      <c r="M50">
        <v>71</v>
      </c>
      <c r="N50">
        <v>144</v>
      </c>
      <c r="O50">
        <v>-12</v>
      </c>
      <c r="P50">
        <v>-12</v>
      </c>
      <c r="Q50">
        <v>-12</v>
      </c>
    </row>
    <row r="51" spans="1:17" x14ac:dyDescent="0.4">
      <c r="A51" t="s">
        <v>205</v>
      </c>
      <c r="B51">
        <v>50</v>
      </c>
      <c r="C51">
        <v>118.71</v>
      </c>
    </row>
    <row r="52" spans="1:17" x14ac:dyDescent="0.4">
      <c r="A52" t="s">
        <v>207</v>
      </c>
      <c r="B52">
        <v>51</v>
      </c>
      <c r="C52">
        <v>11.76</v>
      </c>
      <c r="D52">
        <v>3.3941097899999999</v>
      </c>
      <c r="E52">
        <v>5.4946760000000001</v>
      </c>
      <c r="F52">
        <v>-3.8386999999999998</v>
      </c>
      <c r="G52">
        <v>60</v>
      </c>
      <c r="H52">
        <v>4</v>
      </c>
      <c r="I52">
        <v>64</v>
      </c>
      <c r="J52">
        <v>68</v>
      </c>
      <c r="K52">
        <v>51</v>
      </c>
      <c r="L52">
        <v>64</v>
      </c>
      <c r="M52">
        <v>51</v>
      </c>
      <c r="N52">
        <v>73</v>
      </c>
      <c r="O52">
        <v>5</v>
      </c>
      <c r="P52">
        <v>5</v>
      </c>
      <c r="Q52">
        <v>-2</v>
      </c>
    </row>
    <row r="53" spans="1:17" x14ac:dyDescent="0.4">
      <c r="A53" t="s">
        <v>237</v>
      </c>
      <c r="B53">
        <v>52</v>
      </c>
      <c r="C53">
        <v>127.6</v>
      </c>
    </row>
    <row r="54" spans="1:17" x14ac:dyDescent="0.4">
      <c r="A54" t="s">
        <v>238</v>
      </c>
      <c r="B54">
        <v>53</v>
      </c>
      <c r="C54">
        <v>126.9</v>
      </c>
    </row>
    <row r="55" spans="1:17" x14ac:dyDescent="0.4">
      <c r="A55" t="s">
        <v>427</v>
      </c>
      <c r="B55">
        <v>54</v>
      </c>
      <c r="C55">
        <v>131.29</v>
      </c>
    </row>
    <row r="56" spans="1:17" x14ac:dyDescent="0.4">
      <c r="A56" t="s">
        <v>144</v>
      </c>
      <c r="B56">
        <v>55</v>
      </c>
      <c r="C56">
        <v>132.91</v>
      </c>
      <c r="D56">
        <v>5.5123161300000003</v>
      </c>
      <c r="E56">
        <v>8.8941330000000001</v>
      </c>
      <c r="F56">
        <v>-0.86029999999999995</v>
      </c>
      <c r="G56">
        <v>2</v>
      </c>
      <c r="H56">
        <v>1</v>
      </c>
      <c r="I56">
        <v>3</v>
      </c>
      <c r="J56">
        <v>2</v>
      </c>
      <c r="K56">
        <v>1</v>
      </c>
      <c r="L56">
        <v>3</v>
      </c>
      <c r="M56">
        <v>1</v>
      </c>
      <c r="N56">
        <v>3</v>
      </c>
      <c r="O56">
        <v>1</v>
      </c>
      <c r="P56">
        <v>1</v>
      </c>
      <c r="Q56">
        <v>1</v>
      </c>
    </row>
    <row r="57" spans="1:17" x14ac:dyDescent="0.4">
      <c r="A57" t="s">
        <v>145</v>
      </c>
      <c r="B57">
        <v>56</v>
      </c>
      <c r="C57">
        <v>137.33000000000001</v>
      </c>
      <c r="D57">
        <v>4.4785575700000004</v>
      </c>
      <c r="E57">
        <v>7.3520200000000004</v>
      </c>
      <c r="F57">
        <v>-1.903</v>
      </c>
      <c r="G57">
        <v>8</v>
      </c>
      <c r="H57">
        <v>5</v>
      </c>
      <c r="I57">
        <v>14</v>
      </c>
      <c r="J57">
        <v>10</v>
      </c>
      <c r="K57">
        <v>1</v>
      </c>
      <c r="L57">
        <v>14</v>
      </c>
      <c r="M57">
        <v>1</v>
      </c>
      <c r="N57">
        <v>21</v>
      </c>
      <c r="O57">
        <v>5</v>
      </c>
      <c r="P57">
        <v>5</v>
      </c>
      <c r="Q57">
        <v>2</v>
      </c>
    </row>
    <row r="58" spans="1:17" x14ac:dyDescent="0.4">
      <c r="A58" t="s">
        <v>208</v>
      </c>
      <c r="B58">
        <v>57</v>
      </c>
      <c r="C58">
        <v>138.91</v>
      </c>
    </row>
    <row r="59" spans="1:17" x14ac:dyDescent="0.4">
      <c r="A59" t="s">
        <v>146</v>
      </c>
      <c r="B59">
        <v>58</v>
      </c>
      <c r="C59">
        <v>140.12</v>
      </c>
    </row>
    <row r="60" spans="1:17" x14ac:dyDescent="0.4">
      <c r="A60" t="s">
        <v>209</v>
      </c>
      <c r="B60">
        <v>59</v>
      </c>
      <c r="C60">
        <v>140.91</v>
      </c>
    </row>
    <row r="61" spans="1:17" x14ac:dyDescent="0.4">
      <c r="A61" t="s">
        <v>164</v>
      </c>
      <c r="B61">
        <v>60</v>
      </c>
      <c r="C61">
        <v>144.24</v>
      </c>
    </row>
    <row r="62" spans="1:17" x14ac:dyDescent="0.4">
      <c r="A62" t="s">
        <v>210</v>
      </c>
      <c r="B62">
        <v>61</v>
      </c>
      <c r="C62">
        <v>145</v>
      </c>
    </row>
    <row r="63" spans="1:17" x14ac:dyDescent="0.4">
      <c r="A63" t="s">
        <v>211</v>
      </c>
      <c r="B63">
        <v>62</v>
      </c>
      <c r="C63">
        <v>150.36000000000001</v>
      </c>
      <c r="D63">
        <v>3.68171026</v>
      </c>
      <c r="E63">
        <v>5.850009</v>
      </c>
      <c r="F63">
        <v>-4.6965000000000003</v>
      </c>
      <c r="G63">
        <v>35</v>
      </c>
      <c r="H63">
        <v>18</v>
      </c>
      <c r="I63">
        <v>60</v>
      </c>
      <c r="J63">
        <v>16</v>
      </c>
      <c r="K63">
        <v>25</v>
      </c>
      <c r="L63">
        <v>60</v>
      </c>
      <c r="M63">
        <v>25</v>
      </c>
      <c r="N63">
        <v>64</v>
      </c>
      <c r="O63">
        <v>16</v>
      </c>
      <c r="P63">
        <v>16</v>
      </c>
      <c r="Q63">
        <v>22</v>
      </c>
    </row>
    <row r="64" spans="1:17" x14ac:dyDescent="0.4">
      <c r="A64" t="s">
        <v>147</v>
      </c>
      <c r="B64">
        <v>63</v>
      </c>
      <c r="C64">
        <v>151.96</v>
      </c>
      <c r="D64">
        <v>4.050656</v>
      </c>
      <c r="E64">
        <v>6.5137859999999996</v>
      </c>
      <c r="F64">
        <v>-10.246499999999999</v>
      </c>
      <c r="G64">
        <v>13</v>
      </c>
      <c r="H64">
        <v>10</v>
      </c>
      <c r="I64">
        <v>27</v>
      </c>
      <c r="J64">
        <v>9</v>
      </c>
      <c r="K64">
        <v>4</v>
      </c>
      <c r="L64">
        <v>27</v>
      </c>
      <c r="M64">
        <v>4</v>
      </c>
      <c r="N64">
        <v>30</v>
      </c>
      <c r="O64">
        <v>10</v>
      </c>
      <c r="P64">
        <v>10</v>
      </c>
      <c r="Q64">
        <v>9</v>
      </c>
    </row>
    <row r="65" spans="1:17" x14ac:dyDescent="0.4">
      <c r="A65" t="s">
        <v>148</v>
      </c>
      <c r="B65">
        <v>64</v>
      </c>
      <c r="C65">
        <v>157.25</v>
      </c>
      <c r="D65">
        <v>3.6139337199999999</v>
      </c>
      <c r="E65">
        <v>5.7700740000000001</v>
      </c>
      <c r="F65">
        <v>-14.0761</v>
      </c>
      <c r="G65">
        <v>37</v>
      </c>
      <c r="H65">
        <v>24</v>
      </c>
      <c r="I65">
        <v>67</v>
      </c>
      <c r="J65">
        <v>22</v>
      </c>
      <c r="K65">
        <v>20</v>
      </c>
      <c r="L65">
        <v>67</v>
      </c>
      <c r="M65">
        <v>20</v>
      </c>
      <c r="N65">
        <v>80</v>
      </c>
      <c r="O65">
        <v>23</v>
      </c>
      <c r="P65">
        <v>23</v>
      </c>
      <c r="Q65">
        <v>23</v>
      </c>
    </row>
    <row r="66" spans="1:17" x14ac:dyDescent="0.4">
      <c r="A66" t="s">
        <v>212</v>
      </c>
      <c r="B66">
        <v>65</v>
      </c>
      <c r="C66">
        <v>158.93</v>
      </c>
      <c r="D66">
        <v>3.6403839900000001</v>
      </c>
      <c r="E66">
        <v>5.6635850000000003</v>
      </c>
      <c r="F66">
        <v>-4.6154999999999999</v>
      </c>
      <c r="G66">
        <v>39</v>
      </c>
      <c r="H66">
        <v>23</v>
      </c>
      <c r="I66">
        <v>67</v>
      </c>
      <c r="J66">
        <v>21</v>
      </c>
      <c r="K66">
        <v>22</v>
      </c>
      <c r="L66">
        <v>67</v>
      </c>
      <c r="M66">
        <v>22</v>
      </c>
      <c r="N66">
        <v>81</v>
      </c>
      <c r="O66">
        <v>22</v>
      </c>
      <c r="P66">
        <v>22</v>
      </c>
      <c r="Q66">
        <v>23</v>
      </c>
    </row>
    <row r="67" spans="1:17" x14ac:dyDescent="0.4">
      <c r="A67" t="s">
        <v>149</v>
      </c>
      <c r="B67">
        <v>66</v>
      </c>
      <c r="C67">
        <v>162.5</v>
      </c>
      <c r="D67">
        <v>3.62670366</v>
      </c>
      <c r="E67">
        <v>5.6163720000000001</v>
      </c>
      <c r="F67">
        <v>-4.5872999999999999</v>
      </c>
      <c r="G67">
        <v>39</v>
      </c>
      <c r="H67">
        <v>24</v>
      </c>
      <c r="I67">
        <v>67</v>
      </c>
      <c r="J67">
        <v>17</v>
      </c>
      <c r="K67">
        <v>26</v>
      </c>
      <c r="L67">
        <v>67</v>
      </c>
      <c r="M67">
        <v>26</v>
      </c>
      <c r="N67">
        <v>82</v>
      </c>
      <c r="O67">
        <v>24</v>
      </c>
      <c r="P67">
        <v>24</v>
      </c>
      <c r="Q67">
        <v>25</v>
      </c>
    </row>
    <row r="68" spans="1:17" x14ac:dyDescent="0.4">
      <c r="A68" t="s">
        <v>213</v>
      </c>
      <c r="B68">
        <v>67</v>
      </c>
      <c r="C68">
        <v>164.93</v>
      </c>
      <c r="D68">
        <v>3.6087537200000002</v>
      </c>
      <c r="E68">
        <v>5.577528</v>
      </c>
      <c r="F68">
        <v>-4.5682999999999998</v>
      </c>
      <c r="G68">
        <v>43</v>
      </c>
      <c r="H68">
        <v>28</v>
      </c>
      <c r="I68">
        <v>80</v>
      </c>
      <c r="J68">
        <v>23</v>
      </c>
      <c r="K68">
        <v>24</v>
      </c>
      <c r="L68">
        <v>80</v>
      </c>
      <c r="M68">
        <v>24</v>
      </c>
      <c r="N68">
        <v>87</v>
      </c>
      <c r="O68">
        <v>27</v>
      </c>
      <c r="P68">
        <v>27</v>
      </c>
      <c r="Q68">
        <v>28</v>
      </c>
    </row>
    <row r="69" spans="1:17" x14ac:dyDescent="0.4">
      <c r="A69" t="s">
        <v>150</v>
      </c>
      <c r="B69">
        <v>68</v>
      </c>
      <c r="C69">
        <v>167.26</v>
      </c>
      <c r="D69">
        <v>3.5873042599999998</v>
      </c>
      <c r="E69">
        <v>5.5456830000000004</v>
      </c>
      <c r="F69">
        <v>-4.5574000000000003</v>
      </c>
      <c r="G69">
        <v>44</v>
      </c>
      <c r="H69">
        <v>30</v>
      </c>
      <c r="I69">
        <v>85</v>
      </c>
      <c r="J69">
        <v>26</v>
      </c>
      <c r="K69">
        <v>23</v>
      </c>
      <c r="L69">
        <v>85</v>
      </c>
      <c r="M69">
        <v>23</v>
      </c>
      <c r="N69">
        <v>89</v>
      </c>
      <c r="O69">
        <v>28</v>
      </c>
      <c r="P69">
        <v>28</v>
      </c>
      <c r="Q69">
        <v>30</v>
      </c>
    </row>
    <row r="70" spans="1:17" x14ac:dyDescent="0.4">
      <c r="A70" t="s">
        <v>241</v>
      </c>
      <c r="B70">
        <v>69</v>
      </c>
      <c r="C70">
        <v>168.93</v>
      </c>
      <c r="D70">
        <v>3.5626455899999998</v>
      </c>
      <c r="E70">
        <v>5.5131550000000002</v>
      </c>
      <c r="F70">
        <v>-4.4722</v>
      </c>
      <c r="G70">
        <v>46</v>
      </c>
      <c r="H70">
        <v>31</v>
      </c>
      <c r="I70">
        <v>89</v>
      </c>
      <c r="J70">
        <v>27</v>
      </c>
      <c r="K70">
        <v>22</v>
      </c>
      <c r="L70">
        <v>89</v>
      </c>
      <c r="M70">
        <v>22</v>
      </c>
      <c r="N70">
        <v>92</v>
      </c>
      <c r="O70">
        <v>29</v>
      </c>
      <c r="P70">
        <v>29</v>
      </c>
      <c r="Q70">
        <v>31</v>
      </c>
    </row>
    <row r="71" spans="1:17" x14ac:dyDescent="0.4">
      <c r="A71" t="s">
        <v>151</v>
      </c>
      <c r="B71">
        <v>70</v>
      </c>
      <c r="C71">
        <v>173.05</v>
      </c>
      <c r="D71">
        <v>3.8528719900000001</v>
      </c>
      <c r="E71">
        <v>6.3770470000000001</v>
      </c>
      <c r="F71">
        <v>-1.5259</v>
      </c>
      <c r="G71">
        <v>15</v>
      </c>
      <c r="H71">
        <v>10</v>
      </c>
      <c r="I71">
        <v>29</v>
      </c>
      <c r="J71">
        <v>11</v>
      </c>
      <c r="K71">
        <v>7</v>
      </c>
      <c r="L71">
        <v>29</v>
      </c>
      <c r="M71">
        <v>7</v>
      </c>
      <c r="N71">
        <v>29</v>
      </c>
      <c r="O71">
        <v>10</v>
      </c>
      <c r="P71">
        <v>10</v>
      </c>
      <c r="Q71">
        <v>9</v>
      </c>
    </row>
    <row r="72" spans="1:17" x14ac:dyDescent="0.4">
      <c r="A72" t="s">
        <v>214</v>
      </c>
      <c r="B72">
        <v>71</v>
      </c>
      <c r="C72">
        <v>174.97</v>
      </c>
    </row>
    <row r="73" spans="1:17" x14ac:dyDescent="0.4">
      <c r="A73" t="s">
        <v>152</v>
      </c>
      <c r="B73">
        <v>72</v>
      </c>
      <c r="C73">
        <v>178.49</v>
      </c>
      <c r="D73">
        <v>3.1984859399999999</v>
      </c>
      <c r="E73">
        <v>5.0751850000000003</v>
      </c>
      <c r="F73">
        <v>-9.9572000000000003</v>
      </c>
      <c r="G73">
        <v>108</v>
      </c>
      <c r="H73">
        <v>56</v>
      </c>
      <c r="I73">
        <v>184</v>
      </c>
      <c r="J73">
        <v>70</v>
      </c>
      <c r="K73">
        <v>68</v>
      </c>
      <c r="L73">
        <v>184</v>
      </c>
      <c r="M73">
        <v>68</v>
      </c>
      <c r="N73">
        <v>194</v>
      </c>
      <c r="O73">
        <v>52</v>
      </c>
      <c r="P73">
        <v>52</v>
      </c>
      <c r="Q73">
        <v>57</v>
      </c>
    </row>
    <row r="74" spans="1:17" x14ac:dyDescent="0.4">
      <c r="A74" t="s">
        <v>153</v>
      </c>
      <c r="B74">
        <v>73</v>
      </c>
      <c r="C74">
        <v>180.95</v>
      </c>
    </row>
    <row r="75" spans="1:17" x14ac:dyDescent="0.4">
      <c r="A75" t="s">
        <v>154</v>
      </c>
      <c r="B75">
        <v>74</v>
      </c>
      <c r="C75">
        <v>183.84</v>
      </c>
    </row>
    <row r="76" spans="1:17" x14ac:dyDescent="0.4">
      <c r="A76" t="s">
        <v>155</v>
      </c>
      <c r="B76">
        <v>75</v>
      </c>
      <c r="C76">
        <v>186.21</v>
      </c>
      <c r="D76">
        <v>2.7810500199999999</v>
      </c>
      <c r="E76">
        <v>4.4971360000000002</v>
      </c>
      <c r="F76">
        <v>-12.4445</v>
      </c>
      <c r="G76">
        <v>365</v>
      </c>
      <c r="H76">
        <v>175</v>
      </c>
      <c r="I76">
        <v>607</v>
      </c>
      <c r="J76">
        <v>273</v>
      </c>
      <c r="K76">
        <v>214</v>
      </c>
      <c r="L76">
        <v>607</v>
      </c>
      <c r="M76">
        <v>214</v>
      </c>
      <c r="N76">
        <v>670</v>
      </c>
      <c r="O76">
        <v>156</v>
      </c>
      <c r="P76">
        <v>156</v>
      </c>
      <c r="Q76">
        <v>167</v>
      </c>
    </row>
    <row r="77" spans="1:17" x14ac:dyDescent="0.4">
      <c r="A77" t="s">
        <v>215</v>
      </c>
      <c r="B77">
        <v>76</v>
      </c>
      <c r="C77">
        <v>190.23</v>
      </c>
      <c r="D77">
        <v>2.7585156</v>
      </c>
      <c r="E77">
        <v>4.3567989999999996</v>
      </c>
      <c r="F77">
        <v>-11.2273</v>
      </c>
      <c r="G77">
        <v>402</v>
      </c>
      <c r="H77">
        <v>259</v>
      </c>
      <c r="I77">
        <v>730</v>
      </c>
      <c r="J77">
        <v>226</v>
      </c>
      <c r="K77">
        <v>220</v>
      </c>
      <c r="L77">
        <v>730</v>
      </c>
      <c r="M77">
        <v>220</v>
      </c>
      <c r="N77">
        <v>824</v>
      </c>
      <c r="O77">
        <v>252</v>
      </c>
      <c r="P77">
        <v>252</v>
      </c>
      <c r="Q77">
        <v>252</v>
      </c>
    </row>
    <row r="78" spans="1:17" x14ac:dyDescent="0.4">
      <c r="A78" t="s">
        <v>156</v>
      </c>
      <c r="B78">
        <v>77</v>
      </c>
      <c r="C78">
        <v>192.22</v>
      </c>
    </row>
    <row r="79" spans="1:17" x14ac:dyDescent="0.4">
      <c r="A79" t="s">
        <v>157</v>
      </c>
      <c r="B79">
        <v>78</v>
      </c>
      <c r="C79">
        <v>195.08</v>
      </c>
    </row>
    <row r="80" spans="1:17" x14ac:dyDescent="0.4">
      <c r="A80" t="s">
        <v>158</v>
      </c>
      <c r="B80">
        <v>79</v>
      </c>
      <c r="C80">
        <v>196.97</v>
      </c>
    </row>
    <row r="81" spans="1:17" x14ac:dyDescent="0.4">
      <c r="A81" t="s">
        <v>272</v>
      </c>
      <c r="B81">
        <v>80</v>
      </c>
      <c r="C81">
        <v>200.59</v>
      </c>
    </row>
    <row r="82" spans="1:17" x14ac:dyDescent="0.4">
      <c r="A82" t="s">
        <v>159</v>
      </c>
      <c r="B82">
        <v>81</v>
      </c>
      <c r="C82">
        <v>204.38</v>
      </c>
      <c r="D82">
        <v>3.54892429</v>
      </c>
      <c r="E82">
        <v>5.7384139999999997</v>
      </c>
      <c r="F82">
        <v>-2.3586999999999998</v>
      </c>
      <c r="G82">
        <v>27</v>
      </c>
      <c r="H82">
        <v>7</v>
      </c>
      <c r="I82">
        <v>32</v>
      </c>
      <c r="J82">
        <v>21</v>
      </c>
      <c r="K82">
        <v>2</v>
      </c>
      <c r="L82">
        <v>32</v>
      </c>
      <c r="M82">
        <v>22</v>
      </c>
      <c r="N82">
        <v>48</v>
      </c>
      <c r="O82">
        <v>7</v>
      </c>
      <c r="P82">
        <v>7</v>
      </c>
      <c r="Q82">
        <v>5</v>
      </c>
    </row>
    <row r="83" spans="1:17" x14ac:dyDescent="0.4">
      <c r="A83" t="s">
        <v>160</v>
      </c>
      <c r="B83">
        <v>82</v>
      </c>
      <c r="C83">
        <v>207.2</v>
      </c>
      <c r="D83">
        <v>3.5483879300000001</v>
      </c>
      <c r="E83">
        <v>5.8412750000000004</v>
      </c>
      <c r="F83">
        <v>-3.6983000000000001</v>
      </c>
      <c r="G83">
        <v>40</v>
      </c>
      <c r="H83">
        <v>10</v>
      </c>
      <c r="I83">
        <v>58</v>
      </c>
      <c r="J83">
        <v>32</v>
      </c>
      <c r="K83">
        <v>32</v>
      </c>
      <c r="L83">
        <v>58</v>
      </c>
      <c r="M83">
        <v>32</v>
      </c>
      <c r="N83">
        <v>56</v>
      </c>
      <c r="O83">
        <v>6</v>
      </c>
      <c r="P83">
        <v>6</v>
      </c>
      <c r="Q83">
        <v>13</v>
      </c>
    </row>
    <row r="84" spans="1:17" x14ac:dyDescent="0.4">
      <c r="A84" t="s">
        <v>165</v>
      </c>
      <c r="B84">
        <v>83</v>
      </c>
      <c r="C84">
        <v>208.98</v>
      </c>
    </row>
    <row r="85" spans="1:17" x14ac:dyDescent="0.4">
      <c r="A85" t="s">
        <v>428</v>
      </c>
      <c r="B85">
        <v>84</v>
      </c>
      <c r="C85">
        <v>209</v>
      </c>
    </row>
    <row r="86" spans="1:17" x14ac:dyDescent="0.4">
      <c r="A86" t="s">
        <v>429</v>
      </c>
      <c r="B86">
        <v>85</v>
      </c>
      <c r="C86">
        <v>210</v>
      </c>
    </row>
    <row r="87" spans="1:17" x14ac:dyDescent="0.4">
      <c r="A87" t="s">
        <v>430</v>
      </c>
      <c r="B87">
        <v>86</v>
      </c>
      <c r="C87">
        <v>222</v>
      </c>
    </row>
    <row r="88" spans="1:17" x14ac:dyDescent="0.4">
      <c r="A88" t="s">
        <v>431</v>
      </c>
      <c r="B88">
        <v>87</v>
      </c>
      <c r="C88">
        <v>223</v>
      </c>
    </row>
    <row r="89" spans="1:17" x14ac:dyDescent="0.4">
      <c r="A89" t="s">
        <v>432</v>
      </c>
      <c r="B89">
        <v>88</v>
      </c>
      <c r="C89">
        <v>226</v>
      </c>
    </row>
    <row r="90" spans="1:17" x14ac:dyDescent="0.4">
      <c r="A90" t="s">
        <v>216</v>
      </c>
      <c r="B90">
        <v>89</v>
      </c>
      <c r="C90">
        <v>227</v>
      </c>
    </row>
    <row r="91" spans="1:17" x14ac:dyDescent="0.4">
      <c r="A91" t="s">
        <v>161</v>
      </c>
      <c r="B91">
        <v>90</v>
      </c>
      <c r="C91">
        <v>232.04</v>
      </c>
    </row>
    <row r="92" spans="1:17" x14ac:dyDescent="0.4">
      <c r="A92" t="s">
        <v>218</v>
      </c>
      <c r="B92">
        <v>91</v>
      </c>
      <c r="C92">
        <v>231.04</v>
      </c>
    </row>
    <row r="93" spans="1:17" x14ac:dyDescent="0.4">
      <c r="A93" t="s">
        <v>219</v>
      </c>
      <c r="B93">
        <v>92</v>
      </c>
      <c r="C93">
        <v>238.03</v>
      </c>
    </row>
    <row r="94" spans="1:17" x14ac:dyDescent="0.4">
      <c r="A94" t="s">
        <v>221</v>
      </c>
      <c r="B94">
        <v>93</v>
      </c>
      <c r="C94">
        <v>237</v>
      </c>
    </row>
    <row r="95" spans="1:17" x14ac:dyDescent="0.4">
      <c r="A95" t="s">
        <v>240</v>
      </c>
      <c r="B95">
        <v>94</v>
      </c>
      <c r="C95">
        <v>244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fit_2NN_FCC</vt:lpstr>
      <vt:lpstr>fit_2NN_BCC</vt:lpstr>
      <vt:lpstr>fit_2NN_HCP</vt:lpstr>
      <vt:lpstr>table</vt:lpstr>
      <vt:lpstr>Data</vt:lpstr>
      <vt:lpstr>FCC</vt:lpstr>
      <vt:lpstr>BCC</vt:lpstr>
      <vt:lpstr>HCP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2025-02-03T04:49:39Z</dcterms:modified>
</cp:coreProperties>
</file>