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E093385B-6252-4E6A-B125-DBB51749011C}" xr6:coauthVersionLast="47" xr6:coauthVersionMax="47" xr10:uidLastSave="{00000000-0000-0000-0000-000000000000}"/>
  <bookViews>
    <workbookView xWindow="510" yWindow="-90" windowWidth="19545" windowHeight="15420" firstSheet="1" activeTab="7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X5" i="5"/>
  <c r="W5" i="5"/>
  <c r="X9" i="5"/>
  <c r="W9" i="5"/>
  <c r="X5" i="10"/>
  <c r="W5" i="10"/>
  <c r="X9" i="10"/>
  <c r="W9" i="10"/>
  <c r="X5" i="11"/>
  <c r="W5" i="11"/>
  <c r="X9" i="11"/>
  <c r="W9" i="11"/>
  <c r="L7" i="5"/>
  <c r="L6" i="5"/>
  <c r="L5" i="5"/>
  <c r="L4" i="5"/>
  <c r="L7" i="10"/>
  <c r="L6" i="10"/>
  <c r="L5" i="10"/>
  <c r="L4" i="10"/>
  <c r="L7" i="11"/>
  <c r="L6" i="11"/>
  <c r="L5" i="11"/>
  <c r="L4" i="11"/>
  <c r="M19" i="11" l="1"/>
  <c r="O11" i="10"/>
  <c r="O9" i="10"/>
  <c r="O10" i="10" s="1"/>
  <c r="M19" i="10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<sst xmlns="http://schemas.openxmlformats.org/spreadsheetml/2006/main" count="2797" uniqueCount="431">
  <si>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</si>
  <si>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</si>
  <si>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</si>
  <si>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</si>
  <si>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</si>
  <si>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</si>
  <si>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</si>
  <si>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</si>
  <si>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</si>
  <si>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</si>
  <si>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</si>
  <si>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</si>
  <si>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</si>
  <si>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</si>
  <si>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</si>
  <si>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</si>
  <si>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</si>
  <si>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</si>
  <si>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</si>
  <si>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</si>
  <si>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</si>
  <si>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</si>
  <si>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</si>
  <si>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</si>
  <si>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</si>
  <si>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</si>
  <si>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</si>
  <si>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</si>
  <si>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</si>
  <si>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</si>
  <si>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</si>
  <si>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</si>
  <si>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</si>
  <si>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</si>
  <si>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</si>
  <si>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</si>
  <si>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</si>
  <si>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</si>
  <si>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</si>
  <si>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</si>
  <si>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</si>
  <si>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</si>
  <si>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</si>
  <si>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</si>
  <si>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</si>
  <si>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</si>
  <si>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</si>
  <si>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</si>
  <si>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</si>
  <si>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</si>
  <si>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</si>
  <si>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</si>
  <si>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</si>
  <si>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</si>
  <si>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</si>
  <si>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</si>
  <si>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</si>
  <si>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</si>
  <si>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</si>
  <si>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</si>
  <si>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</si>
  <si>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</si>
  <si>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</si>
  <si>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</si>
  <si>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</si>
  <si>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</si>
  <si>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</si>
  <si>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</si>
  <si>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</si>
  <si>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</si>
  <si>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</si>
  <si>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</si>
  <si>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</si>
  <si>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</si>
  <si>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</si>
  <si>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</si>
  <si>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</si>
  <si>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</si>
  <si>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</si>
  <si>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</si>
  <si>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</si>
  <si>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</si>
  <si>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</si>
  <si>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</si>
  <si>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</si>
  <si>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</si>
  <si>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</si>
  <si>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</si>
  <si>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</si>
  <si>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</si>
  <si>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</si>
  <si>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</si>
  <si>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</si>
  <si>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</si>
  <si>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</si>
  <si>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</si>
  <si>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</si>
  <si>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</si>
  <si>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</si>
  <si>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</si>
  <si>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</si>
  <si>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</si>
  <si>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</si>
  <si>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</si>
  <si>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</si>
  <si>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</si>
  <si>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</si>
  <si>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</si>
  <si>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</si>
  <si>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</si>
  <si>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</si>
  <si>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</si>
  <si>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</si>
  <si>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</si>
  <si>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</si>
  <si>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</si>
  <si>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</si>
  <si>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</si>
  <si>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</si>
  <si>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</si>
  <si>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</si>
  <si>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</si>
  <si>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</si>
  <si>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</si>
  <si>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</si>
  <si>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</si>
  <si>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</si>
  <si>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</si>
  <si>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</si>
  <si>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</si>
  <si>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</si>
  <si>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</si>
  <si>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</si>
  <si>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</si>
  <si>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</si>
  <si>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</si>
  <si>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</si>
  <si>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</si>
  <si>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</si>
  <si>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</si>
  <si>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</si>
  <si>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</si>
  <si>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</si>
  <si>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</si>
  <si>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</si>
  <si>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</si>
  <si>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</si>
  <si>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</si>
  <si>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</si>
  <si>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</si>
  <si>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</si>
  <si>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</si>
  <si>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</si>
  <si>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</si>
  <si>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</si>
  <si>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</si>
  <si>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</si>
  <si>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</si>
  <si>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</si>
  <si>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</si>
  <si>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</si>
  <si>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</si>
  <si>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</si>
  <si>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</si>
  <si>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</si>
  <si>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</si>
  <si>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</si>
  <si>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</si>
  <si>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</si>
  <si>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</si>
  <si>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</si>
  <si>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</si>
  <si>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</si>
  <si>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</si>
  <si>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</si>
  <si>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</si>
  <si>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</si>
  <si>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</si>
  <si>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</si>
  <si>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</si>
  <si>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</si>
  <si>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</si>
  <si>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</si>
  <si>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</si>
  <si>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</si>
  <si>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</si>
  <si>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</si>
  <si>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</si>
  <si>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</si>
  <si>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</si>
  <si>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</si>
  <si>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</si>
  <si>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</si>
  <si>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</si>
  <si>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</si>
  <si>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</si>
  <si>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</si>
  <si>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</si>
  <si>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</si>
  <si>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</si>
  <si>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</si>
  <si>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</si>
  <si>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</si>
  <si>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</si>
  <si>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</si>
  <si>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</si>
  <si>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</si>
  <si>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</si>
  <si>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</si>
  <si>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</si>
  <si>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</si>
  <si>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</si>
  <si>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</si>
  <si>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</si>
  <si>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</si>
  <si>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</si>
  <si>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</si>
  <si>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</si>
  <si>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</si>
  <si>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</si>
  <si>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</si>
  <si>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</si>
  <si>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</si>
  <si>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</si>
  <si>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</si>
  <si>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</si>
  <si>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</si>
  <si>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</si>
  <si>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</si>
  <si>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</si>
  <si>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</si>
  <si>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</si>
  <si>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</si>
  <si>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</si>
  <si>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</si>
  <si>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</si>
  <si>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</si>
  <si>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</si>
  <si>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</si>
  <si>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</si>
  <si>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</si>
  <si>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</si>
  <si>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</si>
  <si>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</si>
  <si>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</si>
  <si>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</si>
  <si>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</si>
  <si>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</si>
  <si>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</si>
  <si>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</si>
  <si>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</si>
  <si>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</si>
  <si>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</si>
  <si>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</si>
  <si>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</si>
  <si>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</si>
  <si>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</si>
  <si>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</si>
  <si>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</si>
  <si>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</si>
  <si>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</si>
  <si>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</si>
  <si>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</si>
  <si>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</si>
  <si>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</si>
  <si>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</si>
  <si>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</si>
  <si>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</si>
  <si>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</si>
  <si>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</si>
  <si>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</si>
  <si>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</si>
  <si>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</si>
  <si>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</si>
  <si>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</si>
  <si>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</si>
  <si>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pair_style smatb # R0(A)   p       q     A(eV)   xi(eV)  Rcs(A)   Rc(A): 3NN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</si>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</sst>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876300</xdr:colOff>
      <xdr:row>10</xdr:row>
      <xdr:rowOff>28574</xdr:rowOff>
    </xdr:from>
    <xdr:to>
      <xdr:col>12</xdr:col>
      <xdr:colOff>666750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19049</xdr:rowOff>
    </xdr:from>
    <xdr:to>
      <xdr:col>12</xdr:col>
      <xdr:colOff>609600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10</xdr:row>
      <xdr:rowOff>38099</xdr:rowOff>
    </xdr:from>
    <xdr:to>
      <xdr:col>12</xdr:col>
      <xdr:colOff>676275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7.9558570339503989</v>
      </c>
      <c r="N4" s="12" t="s">
        <v>22</v>
      </c>
      <c r="O4" s="4">
        <v>7.9558570339503989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2.729787673679593</v>
      </c>
      <c r="N5" s="12" t="s">
        <v>23</v>
      </c>
      <c r="O5" s="4">
        <v>2.729787673679593</v>
      </c>
      <c r="P5" t="s">
        <v>50</v>
      </c>
      <c r="Q5" s="28" t="s">
        <v>29</v>
      </c>
      <c r="R5" s="29">
        <f>L10</f>
        <v>2.5698679681063976</v>
      </c>
      <c r="S5" s="29">
        <f>L4</f>
        <v>7.9558570339503989</v>
      </c>
      <c r="T5" s="29">
        <f>L5</f>
        <v>2.729787673679593</v>
      </c>
      <c r="U5" s="29">
        <f>L6</f>
        <v>0.18203245294473888</v>
      </c>
      <c r="V5" s="29">
        <f>L7</f>
        <v>1.7522097506768131</v>
      </c>
      <c r="W5" s="30">
        <f>$L$10*SQRT(3)</f>
        <v>4.4511418895040755</v>
      </c>
      <c r="X5" s="30">
        <f>($L$10*SQRT(3)+$L$10*SQRT(4))/2</f>
        <v>4.7954389128584349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271</v>
      </c>
      <c r="K6" s="2" t="s">
        <v>26</v>
      </c>
      <c r="L6" s="4">
        <f>O6</f>
        <v>0.18203245294473888</v>
      </c>
      <c r="N6" s="12" t="s">
        <v>26</v>
      </c>
      <c r="O6" s="4">
        <v>0.18203245294473888</v>
      </c>
      <c r="P6" t="s">
        <v>50</v>
      </c>
    </row>
    <row r="7" spans="1:27" x14ac:dyDescent="0.4">
      <c r="A7" s="2" t="s">
        <v>1</v>
      </c>
      <c r="B7" s="5">
        <v>6.173</v>
      </c>
      <c r="D7" s="2" t="s">
        <v>31</v>
      </c>
      <c r="E7" s="1">
        <v>4</v>
      </c>
      <c r="F7" t="s">
        <v>272</v>
      </c>
      <c r="K7" s="2" t="s">
        <v>27</v>
      </c>
      <c r="L7" s="4">
        <f>O7</f>
        <v>1.7522097506768131</v>
      </c>
      <c r="N7" s="12" t="s">
        <v>27</v>
      </c>
      <c r="O7" s="4">
        <v>1.7522097506768131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273</v>
      </c>
      <c r="Q8" s="26" t="s">
        <v>276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271</v>
      </c>
      <c r="N9" s="3" t="s">
        <v>70</v>
      </c>
      <c r="O9" s="1">
        <f>O4/O5</f>
        <v>2.9144600185062646</v>
      </c>
      <c r="Q9" s="28" t="s">
        <v>29</v>
      </c>
      <c r="R9" s="29">
        <f>L10</f>
        <v>2.5698679681063976</v>
      </c>
      <c r="S9" s="29">
        <f>O4</f>
        <v>7.9558570339503989</v>
      </c>
      <c r="T9" s="29">
        <f>O5</f>
        <v>2.729787673679593</v>
      </c>
      <c r="U9" s="29">
        <f>O6</f>
        <v>0.18203245294473888</v>
      </c>
      <c r="V9" s="29">
        <f>O7</f>
        <v>1.7522097506768131</v>
      </c>
      <c r="W9" s="30">
        <f>$L$10*SQRT(3)</f>
        <v>4.4511418895040755</v>
      </c>
      <c r="X9" s="30">
        <f>($L$10*SQRT(3)+$L$10*SQRT(4))/2</f>
        <v>4.7954389128584349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259</v>
      </c>
      <c r="O10" s="1">
        <f>((SQRT(O9))^3/(O9-1)+(SQRT(1/O9)^3/(1/O9-1))-2)/6</f>
        <v>4.8823439016531189E-2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274</v>
      </c>
      <c r="N11" s="64" t="s">
        <v>261</v>
      </c>
      <c r="O11" s="20">
        <f>G121</f>
        <v>3.130451736868876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0.20917804494446784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0.16448605228163921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0.61694533000139984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0.61694533000139984</v>
      </c>
      <c r="N19" s="13">
        <f>(M19-H19)^2*O19</f>
        <v>3.6290035669621266E-3</v>
      </c>
      <c r="O19" s="13">
        <v>1</v>
      </c>
      <c r="P19" s="14">
        <f>SUMSQ(N26:N295)</f>
        <v>7.4050078741128229E-7</v>
      </c>
      <c r="Q19" s="1" t="s">
        <v>65</v>
      </c>
      <c r="R19" s="19">
        <f>O4/(O4-O5)*-B4/SQRT(L9)</f>
        <v>1.8000357303892198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0.34704200950115904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0.34704200950115904</v>
      </c>
      <c r="N20" s="13">
        <f t="shared" ref="N20:N83" si="5">(M20-H20)^2*O20</f>
        <v>2.6753735697335039E-3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8.9372731887596757E-2</v>
      </c>
      <c r="M21">
        <f t="shared" si="4"/>
        <v>8.9372731887596757E-2</v>
      </c>
      <c r="N21" s="13">
        <f t="shared" si="5"/>
        <v>1.9403608107590579E-3</v>
      </c>
      <c r="O21" s="13">
        <v>1</v>
      </c>
      <c r="Q21" s="16" t="s">
        <v>57</v>
      </c>
      <c r="R21" s="19">
        <f>(O7/O6)/(O4/O5)</f>
        <v>3.3027763755954189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-0.16132523954233546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-0.15652747539611056</v>
      </c>
      <c r="M22">
        <f t="shared" si="4"/>
        <v>-0.15652747539611056</v>
      </c>
      <c r="N22" s="13">
        <f t="shared" si="5"/>
        <v>1.3802335502437664E-3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-0.39110635887034917</v>
      </c>
      <c r="M23">
        <f t="shared" si="4"/>
        <v>-0.39110635887034917</v>
      </c>
      <c r="N23" s="13">
        <f t="shared" si="5"/>
        <v>9.5902150566146063E-4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-0.61479509063735982</v>
      </c>
      <c r="M24">
        <f t="shared" si="4"/>
        <v>-0.61479509063735982</v>
      </c>
      <c r="N24" s="13">
        <f t="shared" si="5"/>
        <v>6.4727332527302441E-4</v>
      </c>
      <c r="O24" s="13">
        <v>1</v>
      </c>
      <c r="Q24" s="17" t="s">
        <v>61</v>
      </c>
      <c r="R24" s="19">
        <f>O5/(O4-O5)*-B4/L9</f>
        <v>0.17829222341224696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-0.82800889428193081</v>
      </c>
      <c r="M25">
        <f t="shared" si="4"/>
        <v>-0.82800889428193081</v>
      </c>
      <c r="N25" s="13">
        <f t="shared" si="5"/>
        <v>4.2099609523800084E-4</v>
      </c>
      <c r="O25" s="13">
        <v>1</v>
      </c>
      <c r="Q25" s="17" t="s">
        <v>62</v>
      </c>
      <c r="R25" s="19">
        <f>O4/(O4-O5)*-B4/SQRT(L9)</f>
        <v>1.8000357303892198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-1.0311476461258433</v>
      </c>
      <c r="M26">
        <f t="shared" si="4"/>
        <v>-1.0311476461258433</v>
      </c>
      <c r="N26" s="13">
        <f t="shared" si="5"/>
        <v>2.6075216342798593E-4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-1.2245964528599966</v>
      </c>
      <c r="M27">
        <f t="shared" si="4"/>
        <v>-1.2245964528599966</v>
      </c>
      <c r="N27" s="13">
        <f t="shared" si="5"/>
        <v>1.5089170936067868E-4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-1.4087262065334034</v>
      </c>
      <c r="M28">
        <f t="shared" si="4"/>
        <v>-1.4087262065334034</v>
      </c>
      <c r="N28" s="13">
        <f t="shared" si="5"/>
        <v>7.8902256555513133E-5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3.2907572429162002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-1.5838941178347081</v>
      </c>
      <c r="M29">
        <f t="shared" si="4"/>
        <v>-1.5838941178347081</v>
      </c>
      <c r="N29" s="13">
        <f t="shared" si="5"/>
        <v>3.4858754868952723E-5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8.714329712836907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-1.7504442285616424</v>
      </c>
      <c r="M30">
        <f t="shared" si="4"/>
        <v>-1.7504442285616424</v>
      </c>
      <c r="N30" s="13">
        <f t="shared" si="5"/>
        <v>1.0959994821777207E-5</v>
      </c>
      <c r="O30" s="13">
        <v>1</v>
      </c>
      <c r="V30" s="22" t="s">
        <v>22</v>
      </c>
      <c r="W30" s="1">
        <f>1/(O5*W25^2)</f>
        <v>4.0979691142765455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-1.9087079041338164</v>
      </c>
      <c r="M31">
        <f t="shared" si="4"/>
        <v>-1.9087079041338164</v>
      </c>
      <c r="N31" s="13">
        <f t="shared" si="5"/>
        <v>1.1389882126849242E-6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-2.0590043069678057</v>
      </c>
      <c r="M32">
        <f t="shared" si="4"/>
        <v>-2.0590043069678057</v>
      </c>
      <c r="N32" s="13">
        <f t="shared" si="5"/>
        <v>7.3659001918729526E-7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-2.2016408514973165</v>
      </c>
      <c r="M33">
        <f t="shared" si="4"/>
        <v>-2.2016408514973165</v>
      </c>
      <c r="N33" s="13">
        <f t="shared" si="5"/>
        <v>6.2290730117800884E-6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-2.3369136415875982</v>
      </c>
      <c r="M34">
        <f t="shared" si="4"/>
        <v>-2.3369136415875982</v>
      </c>
      <c r="N34" s="13">
        <f t="shared" si="5"/>
        <v>1.5001622759792898E-5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-2.4651078910607849</v>
      </c>
      <c r="M35">
        <f t="shared" si="4"/>
        <v>-2.4651078910607849</v>
      </c>
      <c r="N35" s="13">
        <f t="shared" si="5"/>
        <v>2.5160818223633612E-5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-2.5864983280178855</v>
      </c>
      <c r="M36">
        <f t="shared" si="4"/>
        <v>-2.5864983280178855</v>
      </c>
      <c r="N36" s="13">
        <f t="shared" si="5"/>
        <v>3.5380120874794633E-5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-2.7013495836138555</v>
      </c>
      <c r="M37">
        <f t="shared" si="4"/>
        <v>-2.7013495836138555</v>
      </c>
      <c r="N37" s="13">
        <f t="shared" si="5"/>
        <v>4.4773230075857054E-5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-2.8099165659137224</v>
      </c>
      <c r="M38">
        <f t="shared" si="4"/>
        <v>-2.8099165659137224</v>
      </c>
      <c r="N38" s="13">
        <f t="shared" si="5"/>
        <v>5.2790889156082862E-5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-2.9124448194312915</v>
      </c>
      <c r="M39">
        <f t="shared" si="4"/>
        <v>-2.9124448194312915</v>
      </c>
      <c r="N39" s="13">
        <f t="shared" si="5"/>
        <v>5.9137358407465286E-5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-3.0091708709258089</v>
      </c>
      <c r="M40">
        <f t="shared" si="4"/>
        <v>-3.0091708709258089</v>
      </c>
      <c r="N40" s="13">
        <f t="shared" si="5"/>
        <v>6.3703319718378667E-5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-3.1003225620079418</v>
      </c>
      <c r="M41">
        <f t="shared" si="4"/>
        <v>-3.1003225620079418</v>
      </c>
      <c r="N41" s="13">
        <f t="shared" si="5"/>
        <v>6.6512453058187554E-5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-3.1861193690827321</v>
      </c>
      <c r="M42">
        <f t="shared" si="4"/>
        <v>-3.1861193690827321</v>
      </c>
      <c r="N42" s="13">
        <f t="shared" si="5"/>
        <v>6.7679336581616541E-5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-3.2667727111349647</v>
      </c>
      <c r="M43">
        <f t="shared" si="4"/>
        <v>-3.2667727111349647</v>
      </c>
      <c r="N43" s="13">
        <f t="shared" si="5"/>
        <v>6.737667775820622E-5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-3.3424862458410409</v>
      </c>
      <c r="M44">
        <f t="shared" si="4"/>
        <v>-3.3424862458410409</v>
      </c>
      <c r="N44" s="13">
        <f t="shared" si="5"/>
        <v>6.58101897015824E-5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-3.4134561544710849</v>
      </c>
      <c r="M45">
        <f t="shared" si="4"/>
        <v>-3.4134561544710849</v>
      </c>
      <c r="N45" s="13">
        <f t="shared" si="5"/>
        <v>6.3199690997928773E-5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-3.4798714160255315</v>
      </c>
      <c r="M46">
        <f t="shared" si="4"/>
        <v>-3.4798714160255315</v>
      </c>
      <c r="N46" s="13">
        <f t="shared" si="5"/>
        <v>5.9765234283665562E-5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-3.5419140710317789</v>
      </c>
      <c r="M47">
        <f t="shared" si="4"/>
        <v>-3.5419140710317789</v>
      </c>
      <c r="N47" s="13">
        <f t="shared" si="5"/>
        <v>5.5717263414593532E-5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-3.5997594754088196</v>
      </c>
      <c r="M48">
        <f t="shared" si="4"/>
        <v>-3.5997594754088196</v>
      </c>
      <c r="N48" s="13">
        <f t="shared" si="5"/>
        <v>5.1249965533487605E-5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-3.6535765447907007</v>
      </c>
      <c r="M49">
        <f t="shared" si="4"/>
        <v>-3.6535765447907007</v>
      </c>
      <c r="N49" s="13">
        <f t="shared" si="5"/>
        <v>4.6537126391420298E-5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-3.703527989683435</v>
      </c>
      <c r="M50">
        <f t="shared" si="4"/>
        <v>-3.703527989683435</v>
      </c>
      <c r="N50" s="13">
        <f t="shared" si="5"/>
        <v>4.1729918164684026E-5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-3.7497705418144678</v>
      </c>
      <c r="M51">
        <f t="shared" si="4"/>
        <v>-3.7497705418144678</v>
      </c>
      <c r="N51" s="13">
        <f t="shared" si="5"/>
        <v>3.6956151592976368E-5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-3.7924551720189306</v>
      </c>
      <c r="M52">
        <f t="shared" si="4"/>
        <v>-3.7924551720189306</v>
      </c>
      <c r="N52" s="13">
        <f t="shared" si="5"/>
        <v>3.2320611032765837E-5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-3.8317272999928025</v>
      </c>
      <c r="M53">
        <f t="shared" si="4"/>
        <v>-3.8317272999928025</v>
      </c>
      <c r="N53" s="13">
        <f t="shared" si="5"/>
        <v>2.7906164163686287E-5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-3.8677269962293988</v>
      </c>
      <c r="M54">
        <f t="shared" si="4"/>
        <v>-3.8677269962293988</v>
      </c>
      <c r="N54" s="13">
        <f t="shared" si="5"/>
        <v>2.3775399500888773E-5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-3.9005891764427374</v>
      </c>
      <c r="M55">
        <f t="shared" si="4"/>
        <v>-3.9005891764427374</v>
      </c>
      <c r="N55" s="13">
        <f t="shared" si="5"/>
        <v>1.9972596222581771E-5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-3.930443788768863</v>
      </c>
      <c r="M56">
        <f t="shared" si="4"/>
        <v>-3.930443788768863</v>
      </c>
      <c r="N56" s="13">
        <f t="shared" si="5"/>
        <v>1.6525873556854926E-5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-3.9574159940243132</v>
      </c>
      <c r="M57">
        <f t="shared" si="4"/>
        <v>-3.9574159940243132</v>
      </c>
      <c r="N57" s="13">
        <f t="shared" si="5"/>
        <v>1.3449402348832734E-5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-3.9816263392896181</v>
      </c>
      <c r="M58">
        <f t="shared" si="4"/>
        <v>-3.9816263392896181</v>
      </c>
      <c r="N58" s="13">
        <f t="shared" si="5"/>
        <v>1.0745590535802214E-5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-4.0031909250747306</v>
      </c>
      <c r="M59">
        <f t="shared" si="4"/>
        <v>-4.0031909250747306</v>
      </c>
      <c r="N59" s="13">
        <f t="shared" si="5"/>
        <v>8.4071780406054038E-6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-4.0222215663130161</v>
      </c>
      <c r="M60">
        <f t="shared" si="4"/>
        <v>-4.0222215663130161</v>
      </c>
      <c r="N60" s="13">
        <f t="shared" si="5"/>
        <v>6.4191958717909317E-6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-4.0388259474203485</v>
      </c>
      <c r="M61">
        <f t="shared" si="4"/>
        <v>-4.0388259474203485</v>
      </c>
      <c r="N61" s="13">
        <f t="shared" si="5"/>
        <v>4.7607596964723383E-6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-4.0531077716463813</v>
      </c>
      <c r="M62">
        <f t="shared" si="4"/>
        <v>-4.0531077716463813</v>
      </c>
      <c r="N62" s="13">
        <f t="shared" si="5"/>
        <v>3.4066804392326607E-6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-4.0651669049359471</v>
      </c>
      <c r="M63">
        <f t="shared" si="4"/>
        <v>-4.0651669049359471</v>
      </c>
      <c r="N63" s="13">
        <f t="shared" si="5"/>
        <v>2.3288840805788692E-6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-4.0750995145097377</v>
      </c>
      <c r="M64">
        <f t="shared" si="4"/>
        <v>-4.0750995145097377</v>
      </c>
      <c r="N64" s="13">
        <f t="shared" si="5"/>
        <v>1.4976402289124642E-6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-4.082998202365129</v>
      </c>
      <c r="M65">
        <f t="shared" si="4"/>
        <v>-4.082998202365129</v>
      </c>
      <c r="N65" s="13">
        <f t="shared" si="5"/>
        <v>8.8260460665194041E-7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-4.0889521338899133</v>
      </c>
      <c r="M66">
        <f t="shared" si="4"/>
        <v>-4.0889521338899133</v>
      </c>
      <c r="N66" s="13">
        <f t="shared" si="5"/>
        <v>4.5368464979780429E-7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-4.0930471617740949</v>
      </c>
      <c r="M67">
        <f t="shared" si="4"/>
        <v>-4.0930471617740949</v>
      </c>
      <c r="N67" s="13">
        <f t="shared" si="5"/>
        <v>1.8174025083025682E-7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-4.0953659453975062</v>
      </c>
      <c r="M68">
        <f t="shared" si="4"/>
        <v>-4.0953659453975062</v>
      </c>
      <c r="N68" s="13">
        <f t="shared" si="5"/>
        <v>3.9133512341569686E-4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-4.095988065864006</v>
      </c>
      <c r="M69">
        <f t="shared" si="4"/>
        <v>-4.095988065864006</v>
      </c>
      <c r="N69" s="62">
        <f t="shared" si="5"/>
        <v>1.4242360192557999E-6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-4.0949901368461763</v>
      </c>
      <c r="M70">
        <f t="shared" si="4"/>
        <v>-4.0949901368461763</v>
      </c>
      <c r="N70" s="13">
        <f t="shared" si="5"/>
        <v>4.1253791158813797E-4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-4.092445911398106</v>
      </c>
      <c r="M71">
        <f t="shared" si="4"/>
        <v>-4.092445911398106</v>
      </c>
      <c r="N71" s="13">
        <f t="shared" si="5"/>
        <v>1.4135068871083967E-7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-4.0884263848875122</v>
      </c>
      <c r="M72">
        <f t="shared" si="4"/>
        <v>-4.0884263848875122</v>
      </c>
      <c r="N72" s="13">
        <f t="shared" si="5"/>
        <v>2.8180925696278541E-7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-4.0829998941926142</v>
      </c>
      <c r="M73">
        <f t="shared" si="4"/>
        <v>-4.0829998941926142</v>
      </c>
      <c r="N73" s="13">
        <f t="shared" si="5"/>
        <v>4.4651897824271004E-7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-4.076232213303399</v>
      </c>
      <c r="M74">
        <f t="shared" si="4"/>
        <v>-4.076232213303399</v>
      </c>
      <c r="N74" s="13">
        <f t="shared" si="5"/>
        <v>6.2183965249222754E-7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-4.0681866454615525</v>
      </c>
      <c r="M75">
        <f t="shared" si="4"/>
        <v>-4.0681866454615525</v>
      </c>
      <c r="N75" s="13">
        <f t="shared" si="5"/>
        <v>7.9650727560426901E-7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-4.0589241119679667</v>
      </c>
      <c r="M76">
        <f t="shared" si="4"/>
        <v>-4.0589241119679667</v>
      </c>
      <c r="N76" s="13">
        <f t="shared" si="5"/>
        <v>9.6149992063290974E-7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-4.048503237781877</v>
      </c>
      <c r="M77">
        <f t="shared" si="4"/>
        <v>-4.048503237781877</v>
      </c>
      <c r="N77" s="13">
        <f t="shared" si="5"/>
        <v>1.1098735881064149E-6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-4.0369804340306956</v>
      </c>
      <c r="M78">
        <f t="shared" si="4"/>
        <v>-4.0369804340306956</v>
      </c>
      <c r="N78" s="13">
        <f t="shared" si="5"/>
        <v>1.2365768574990173E-6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-4.0244099775451527</v>
      </c>
      <c r="M79">
        <f t="shared" si="4"/>
        <v>-4.0244099775451527</v>
      </c>
      <c r="N79" s="13">
        <f t="shared" si="5"/>
        <v>1.3382520617720119E-6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-4.0108440875298097</v>
      </c>
      <c r="M80">
        <f t="shared" si="4"/>
        <v>-4.0108440875298097</v>
      </c>
      <c r="N80" s="13">
        <f t="shared" si="5"/>
        <v>1.4130296414816726E-6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-3.9963329994748333</v>
      </c>
      <c r="M81">
        <f t="shared" si="4"/>
        <v>-3.9963329994748333</v>
      </c>
      <c r="N81" s="13">
        <f t="shared" si="5"/>
        <v>1.4603213266492282E-6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-3.9809250364107953</v>
      </c>
      <c r="M82">
        <f t="shared" si="4"/>
        <v>-3.9809250364107953</v>
      </c>
      <c r="N82" s="13">
        <f t="shared" si="5"/>
        <v>1.48061685434109E-6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-3.9646666776044173</v>
      </c>
      <c r="M83">
        <f t="shared" si="4"/>
        <v>-3.9646666776044173</v>
      </c>
      <c r="N83" s="13">
        <f t="shared" si="5"/>
        <v>1.4752880629231005E-6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-3.9476026247893445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-3.9476026247893445</v>
      </c>
      <c r="N84" s="13">
        <f t="shared" ref="N84:N147" si="12">(M84-H84)^2*O84</f>
        <v>1.4464034143125309E-6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-3.9297758660225064</v>
      </c>
      <c r="M85">
        <f t="shared" si="11"/>
        <v>-3.9297758660225064</v>
      </c>
      <c r="N85" s="13">
        <f t="shared" si="12"/>
        <v>1.3965552838161351E-6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-3.9112277372531263</v>
      </c>
      <c r="M86">
        <f t="shared" si="11"/>
        <v>-3.9112277372531263</v>
      </c>
      <c r="N86" s="13">
        <f t="shared" si="12"/>
        <v>1.3287017228149543E-6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-3.8919979816881392</v>
      </c>
      <c r="M87">
        <f t="shared" si="11"/>
        <v>-3.8919979816881392</v>
      </c>
      <c r="N87" s="13">
        <f t="shared" si="12"/>
        <v>1.2460238407568134E-6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-3.8721248070345946</v>
      </c>
      <c r="M88">
        <f t="shared" si="11"/>
        <v>-3.8721248070345946</v>
      </c>
      <c r="N88" s="13">
        <f t="shared" si="12"/>
        <v>1.1517994660696938E-6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-3.8516449406965334</v>
      </c>
      <c r="M89">
        <f t="shared" si="11"/>
        <v>-3.8516449406965334</v>
      </c>
      <c r="N89" s="13">
        <f t="shared" si="12"/>
        <v>1.0492933273958279E-6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-3.830593683000961</v>
      </c>
      <c r="M90">
        <f t="shared" si="11"/>
        <v>-3.830593683000961</v>
      </c>
      <c r="N90" s="13">
        <f t="shared" si="12"/>
        <v>9.4166364191317632E-7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-3.8090049585246444</v>
      </c>
      <c r="M91">
        <f t="shared" si="11"/>
        <v>-3.8090049585246444</v>
      </c>
      <c r="N91" s="13">
        <f t="shared" si="12"/>
        <v>8.3188470249080045E-7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-3.7869113655908055</v>
      </c>
      <c r="M92">
        <f t="shared" si="11"/>
        <v>-3.7869113655908055</v>
      </c>
      <c r="N92" s="13">
        <f t="shared" si="12"/>
        <v>7.2268481425570691E-7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-3.7643442240021479</v>
      </c>
      <c r="M93">
        <f t="shared" si="11"/>
        <v>-3.7643442240021479</v>
      </c>
      <c r="N93" s="13">
        <f t="shared" si="12"/>
        <v>6.164987396514303E-7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-3.7413336210741939</v>
      </c>
      <c r="M94">
        <f t="shared" si="11"/>
        <v>-3.7413336210741939</v>
      </c>
      <c r="N94" s="13">
        <f t="shared" si="12"/>
        <v>5.1543366357500567E-7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-3.7179084560304925</v>
      </c>
      <c r="M95">
        <f t="shared" si="11"/>
        <v>-3.7179084560304925</v>
      </c>
      <c r="N95" s="13">
        <f t="shared" si="12"/>
        <v>4.2124758248668687E-7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-3.6940964828189102</v>
      </c>
      <c r="M96">
        <f t="shared" si="11"/>
        <v>-3.6940964828189102</v>
      </c>
      <c r="N96" s="13">
        <f t="shared" si="12"/>
        <v>3.3533894858987049E-7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-3.6699243514061086</v>
      </c>
      <c r="M97">
        <f t="shared" si="11"/>
        <v>-3.6699243514061086</v>
      </c>
      <c r="N97" s="13">
        <f t="shared" si="12"/>
        <v>2.5874635762504348E-7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-3.6454176476050693</v>
      </c>
      <c r="M98">
        <f t="shared" si="11"/>
        <v>-3.6454176476050693</v>
      </c>
      <c r="N98" s="13">
        <f t="shared" si="12"/>
        <v>1.9215705306369952E-7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-3.620600931488553</v>
      </c>
      <c r="M99">
        <f t="shared" si="11"/>
        <v>-3.620600931488553</v>
      </c>
      <c r="N99" s="13">
        <f t="shared" si="12"/>
        <v>1.3592302587753985E-7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-3.5954977744393957</v>
      </c>
      <c r="M100">
        <f t="shared" si="11"/>
        <v>-3.5954977744393957</v>
      </c>
      <c r="N100" s="13">
        <f t="shared" si="12"/>
        <v>9.008351456266944E-8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-3.5701307948866443</v>
      </c>
      <c r="M101">
        <f t="shared" si="11"/>
        <v>-3.5701307948866443</v>
      </c>
      <c r="N101" s="13">
        <f t="shared" si="12"/>
        <v>5.4392751186620879E-8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-3.5445216927747447</v>
      </c>
      <c r="M102">
        <f t="shared" si="11"/>
        <v>-3.5445216927747447</v>
      </c>
      <c r="N102" s="13">
        <f t="shared" si="12"/>
        <v>2.8351853022318154E-8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-3.5186912828112051</v>
      </c>
      <c r="M103">
        <f t="shared" si="11"/>
        <v>-3.5186912828112051</v>
      </c>
      <c r="N103" s="13">
        <f t="shared" si="12"/>
        <v>1.1243823073197875E-8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-3.4926595265365412</v>
      </c>
      <c r="M104">
        <f t="shared" si="11"/>
        <v>-3.4926595265365412</v>
      </c>
      <c r="N104" s="13">
        <f t="shared" si="12"/>
        <v>2.1706940769953653E-9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-3.4664455632586404</v>
      </c>
      <c r="M105">
        <f t="shared" si="11"/>
        <v>-3.4664455632586404</v>
      </c>
      <c r="N105" s="13">
        <f t="shared" si="12"/>
        <v>9.1927336646536916E-11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-3.44006773989216</v>
      </c>
      <c r="M106">
        <f t="shared" si="11"/>
        <v>-3.44006773989216</v>
      </c>
      <c r="N106" s="13">
        <f t="shared" si="12"/>
        <v>3.8632579294494925E-9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-3.4135436397420631</v>
      </c>
      <c r="M107">
        <f t="shared" si="11"/>
        <v>-3.4135436397420631</v>
      </c>
      <c r="N107" s="13">
        <f t="shared" si="12"/>
        <v>1.22752599726287E-8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-3.386890110269003</v>
      </c>
      <c r="M108">
        <f t="shared" si="11"/>
        <v>-3.386890110269003</v>
      </c>
      <c r="N108" s="13">
        <f t="shared" si="12"/>
        <v>2.4090988171248059E-8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-3.3601232898728108</v>
      </c>
      <c r="M109">
        <f t="shared" si="11"/>
        <v>-3.3601232898728108</v>
      </c>
      <c r="N109" s="13">
        <f t="shared" si="12"/>
        <v>3.8082133646225347E-8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-3.3332586337291001</v>
      </c>
      <c r="M110">
        <f t="shared" si="11"/>
        <v>-3.3332586337291001</v>
      </c>
      <c r="N110" s="13">
        <f t="shared" si="12"/>
        <v>5.3063212022054777E-8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-3.3063109387126604</v>
      </c>
      <c r="M111">
        <f t="shared" si="11"/>
        <v>-3.3063109387126604</v>
      </c>
      <c r="N111" s="13">
        <f t="shared" si="12"/>
        <v>6.7923379054143845E-8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-3.27929436744011</v>
      </c>
      <c r="M112">
        <f t="shared" si="11"/>
        <v>-3.27929436744011</v>
      </c>
      <c r="N112" s="13">
        <f t="shared" si="12"/>
        <v>8.1655543054527741E-5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-3.2522224714630967</v>
      </c>
      <c r="M113">
        <f t="shared" si="11"/>
        <v>-3.2522224714630967</v>
      </c>
      <c r="N113" s="13">
        <f t="shared" si="12"/>
        <v>9.3382513425561514E-5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-3.2251082136421889</v>
      </c>
      <c r="M114">
        <f t="shared" si="11"/>
        <v>-3.2251082136421889</v>
      </c>
      <c r="N114" s="13">
        <f t="shared" si="12"/>
        <v>1.0237999035779923E-4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-3.197963989730507</v>
      </c>
      <c r="M115">
        <f t="shared" si="11"/>
        <v>-3.197963989730507</v>
      </c>
      <c r="N115" s="13">
        <f t="shared" si="12"/>
        <v>1.0809626185422343E-7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-3.1708016491950999</v>
      </c>
      <c r="M116">
        <f t="shared" si="11"/>
        <v>-3.1708016491950999</v>
      </c>
      <c r="N116" s="13">
        <f t="shared" si="12"/>
        <v>1.1016853051345753E-7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-3.1436325153030422</v>
      </c>
      <c r="M117">
        <f t="shared" si="11"/>
        <v>-3.1436325153030422</v>
      </c>
      <c r="N117" s="13">
        <f t="shared" si="12"/>
        <v>1.0843584383624658E-7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-3.1164674044982701</v>
      </c>
      <c r="M118">
        <f t="shared" si="11"/>
        <v>-3.1164674044982701</v>
      </c>
      <c r="N118" s="13">
        <f t="shared" si="12"/>
        <v>1.0294864812512723E-7</v>
      </c>
      <c r="O118" s="13">
        <v>1</v>
      </c>
    </row>
    <row r="119" spans="3:16" x14ac:dyDescent="0.4">
      <c r="C119" t="s">
        <v>263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-3.0893166450942164</v>
      </c>
      <c r="M119">
        <f t="shared" si="11"/>
        <v>-3.0893166450942164</v>
      </c>
      <c r="N119" s="13">
        <f t="shared" si="12"/>
        <v>9.3975027424484564E-8</v>
      </c>
      <c r="O119" s="13">
        <v>1</v>
      </c>
      <c r="P119" t="s">
        <v>264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-3.0621900953064189</v>
      </c>
      <c r="M120">
        <f t="shared" si="11"/>
        <v>-3.0621900953064189</v>
      </c>
      <c r="N120" s="13">
        <f t="shared" si="12"/>
        <v>8.2003725411911268E-8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-3.0350971606483852</v>
      </c>
      <c r="M121">
        <f t="shared" si="11"/>
        <v>-3.0350971606483852</v>
      </c>
      <c r="N121" s="13">
        <f t="shared" si="12"/>
        <v>6.7744079870978049E-8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-3.0080468107131884</v>
      </c>
      <c r="M122">
        <f t="shared" si="11"/>
        <v>-3.0080468107131884</v>
      </c>
      <c r="N122" s="13">
        <f t="shared" si="12"/>
        <v>5.2123026512570273E-8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-2.9810475953624151</v>
      </c>
      <c r="M123">
        <f t="shared" si="11"/>
        <v>-2.9810475953624151</v>
      </c>
      <c r="N123" s="13">
        <f t="shared" si="12"/>
        <v>3.62793516452902E-8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-2.9541076603433738</v>
      </c>
      <c r="M124">
        <f t="shared" si="11"/>
        <v>-2.9541076603433738</v>
      </c>
      <c r="N124" s="13">
        <f t="shared" si="12"/>
        <v>2.1555391817436017E-8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-2.9272347623546571</v>
      </c>
      <c r="M125">
        <f t="shared" si="11"/>
        <v>-2.9272347623546571</v>
      </c>
      <c r="N125" s="13">
        <f t="shared" si="12"/>
        <v>9.4863931813137544E-9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-2.9004362835794844</v>
      </c>
      <c r="M126">
        <f t="shared" si="11"/>
        <v>-2.9004362835794844</v>
      </c>
      <c r="N126" s="13">
        <f t="shared" si="12"/>
        <v>1.7877543913202182E-9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-2.8737192457055132</v>
      </c>
      <c r="M127">
        <f t="shared" si="11"/>
        <v>-2.8737192457055132</v>
      </c>
      <c r="N127" s="13">
        <f t="shared" si="12"/>
        <v>3.4038444938160922E-10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-2.8470903234491916</v>
      </c>
      <c r="M128">
        <f t="shared" si="11"/>
        <v>-2.8470903234491916</v>
      </c>
      <c r="N128" s="13">
        <f t="shared" si="12"/>
        <v>7.1744114391761521E-9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-2.8205558576020131</v>
      </c>
      <c r="M129">
        <f t="shared" si="11"/>
        <v>-2.8205558576020131</v>
      </c>
      <c r="N129" s="13">
        <f t="shared" si="12"/>
        <v>2.4451479751950057E-8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-2.7941218676154866</v>
      </c>
      <c r="M130">
        <f t="shared" si="11"/>
        <v>-2.7941218676154866</v>
      </c>
      <c r="N130" s="13">
        <f t="shared" si="12"/>
        <v>5.444587250645065E-8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-2.7677940637409728</v>
      </c>
      <c r="M131">
        <f t="shared" si="11"/>
        <v>-2.7677940637409728</v>
      </c>
      <c r="N131" s="13">
        <f t="shared" si="12"/>
        <v>9.9524692665336605E-8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-2.7415778587400137</v>
      </c>
      <c r="M132">
        <f t="shared" si="11"/>
        <v>-2.7415778587400137</v>
      </c>
      <c r="N132" s="13">
        <f t="shared" si="12"/>
        <v>1.6212733108000125E-7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-2.7154783791801984</v>
      </c>
      <c r="M133">
        <f t="shared" si="11"/>
        <v>-2.7154783791801984</v>
      </c>
      <c r="N133" s="13">
        <f t="shared" si="12"/>
        <v>2.4474444266755463E-7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-2.689500476331077</v>
      </c>
      <c r="M134">
        <f t="shared" si="11"/>
        <v>-2.689500476331077</v>
      </c>
      <c r="N134" s="13">
        <f t="shared" si="12"/>
        <v>3.498966433099071E-7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-2.6636487366741366</v>
      </c>
      <c r="M135">
        <f t="shared" si="11"/>
        <v>-2.6636487366741366</v>
      </c>
      <c r="N135" s="13">
        <f t="shared" si="12"/>
        <v>4.8011313014675497E-7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-2.6379274920403244</v>
      </c>
      <c r="M136">
        <f t="shared" si="11"/>
        <v>-2.6379274920403244</v>
      </c>
      <c r="N136" s="13">
        <f t="shared" si="12"/>
        <v>6.3791041692480238E-7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-2.6123408293881742</v>
      </c>
      <c r="M137">
        <f t="shared" si="11"/>
        <v>-2.6123408293881742</v>
      </c>
      <c r="N137" s="13">
        <f t="shared" si="12"/>
        <v>8.2577136409412049E-7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-2.5868926002350796</v>
      </c>
      <c r="M138">
        <f t="shared" si="11"/>
        <v>-2.5868926002350796</v>
      </c>
      <c r="N138" s="13">
        <f t="shared" si="12"/>
        <v>1.0461246707567176E-6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-2.5615864297538486</v>
      </c>
      <c r="M139">
        <f t="shared" si="11"/>
        <v>-2.5615864297538486</v>
      </c>
      <c r="N139" s="13">
        <f t="shared" si="12"/>
        <v>1.3013249823978037E-6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-2.5364257255462341</v>
      </c>
      <c r="M140">
        <f t="shared" si="11"/>
        <v>-2.5364257255462341</v>
      </c>
      <c r="N140" s="13">
        <f t="shared" si="12"/>
        <v>1.5936337547523132E-6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-2.511413686104722</v>
      </c>
      <c r="M141">
        <f t="shared" si="11"/>
        <v>-2.511413686104722</v>
      </c>
      <c r="N141" s="13">
        <f t="shared" si="12"/>
        <v>1.9252010004916277E-6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-2.4865533089734631</v>
      </c>
      <c r="M142">
        <f t="shared" si="11"/>
        <v>-2.4865533089734631</v>
      </c>
      <c r="N142" s="13">
        <f t="shared" si="12"/>
        <v>2.2980480315230955E-6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-2.4618473986188487</v>
      </c>
      <c r="M143">
        <f t="shared" si="11"/>
        <v>-2.4618473986188487</v>
      </c>
      <c r="N143" s="13">
        <f t="shared" si="12"/>
        <v>2.7140512959885146E-6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-2.4372985740198754</v>
      </c>
      <c r="M144">
        <f t="shared" si="11"/>
        <v>-2.4372985740198754</v>
      </c>
      <c r="N144" s="13">
        <f t="shared" si="12"/>
        <v>3.1749273953236448E-6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-2.4129092759880524</v>
      </c>
      <c r="M145">
        <f t="shared" si="11"/>
        <v>-2.4129092759880524</v>
      </c>
      <c r="N145" s="13">
        <f t="shared" si="12"/>
        <v>3.6822193535369019E-6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-2.3886817742263089</v>
      </c>
      <c r="M146">
        <f t="shared" si="11"/>
        <v>-2.3886817742263089</v>
      </c>
      <c r="N146" s="13">
        <f t="shared" si="12"/>
        <v>4.2372841976887735E-6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-2.364618174135996</v>
      </c>
      <c r="M147">
        <f t="shared" si="11"/>
        <v>-2.364618174135996</v>
      </c>
      <c r="N147" s="13">
        <f t="shared" si="12"/>
        <v>4.8412818960424763E-6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-2.340720423380755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-2.340720423380755</v>
      </c>
      <c r="N148" s="13">
        <f t="shared" ref="N148:N211" si="19">(M148-H148)^2*O148</f>
        <v>5.4951656882957606E-6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-2.3169903182157574</v>
      </c>
      <c r="M149">
        <f t="shared" si="18"/>
        <v>-2.3169903182157574</v>
      </c>
      <c r="N149" s="13">
        <f t="shared" si="19"/>
        <v>6.1996738305558953E-6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-2.2934295095904518</v>
      </c>
      <c r="M150">
        <f t="shared" si="18"/>
        <v>-2.2934295095904518</v>
      </c>
      <c r="N150" s="13">
        <f t="shared" si="19"/>
        <v>6.9553227669841506E-6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-2.2700395090327574</v>
      </c>
      <c r="M151">
        <f t="shared" si="18"/>
        <v>-2.2700395090327574</v>
      </c>
      <c r="N151" s="13">
        <f t="shared" si="19"/>
        <v>7.7624017294348382E-6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-2.2468216943222901</v>
      </c>
      <c r="M152">
        <f t="shared" si="18"/>
        <v>-2.2468216943222901</v>
      </c>
      <c r="N152" s="13">
        <f t="shared" si="19"/>
        <v>8.6209687568642047E-6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-2.2237773149599795</v>
      </c>
      <c r="M153">
        <f t="shared" si="18"/>
        <v>-2.2237773149599795</v>
      </c>
      <c r="N153" s="13">
        <f t="shared" si="19"/>
        <v>9.5308481171768099E-6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-2.2009074974411811</v>
      </c>
      <c r="M154">
        <f t="shared" si="18"/>
        <v>-2.2009074974411811</v>
      </c>
      <c r="N154" s="13">
        <f t="shared" si="19"/>
        <v>1.0491629105881511E-5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-2.1782132503391138</v>
      </c>
      <c r="M155">
        <f t="shared" si="18"/>
        <v>-2.1782132503391138</v>
      </c>
      <c r="N155" s="13">
        <f t="shared" si="19"/>
        <v>1.1502666188090614E-5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-2.1556954692052459</v>
      </c>
      <c r="M156">
        <f t="shared" si="18"/>
        <v>-2.1556954692052459</v>
      </c>
      <c r="N156" s="13">
        <f t="shared" si="19"/>
        <v>1.2563080443771764E-5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-2.1333549412929957</v>
      </c>
      <c r="M157">
        <f t="shared" si="18"/>
        <v>-2.1333549412929957</v>
      </c>
      <c r="N157" s="13">
        <f t="shared" si="19"/>
        <v>1.3671762269488512E-5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-2.1111923501109144</v>
      </c>
      <c r="M158">
        <f t="shared" si="18"/>
        <v>-2.1111923501109144</v>
      </c>
      <c r="N158" s="13">
        <f t="shared" si="19"/>
        <v>1.4827375284573617E-5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-2.0892082798112748</v>
      </c>
      <c r="M159">
        <f t="shared" si="18"/>
        <v>-2.0892082798112748</v>
      </c>
      <c r="N159" s="13">
        <f t="shared" si="19"/>
        <v>1.6028361384606372E-5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-2.0674032194198197</v>
      </c>
      <c r="M160">
        <f t="shared" si="18"/>
        <v>-2.0674032194198197</v>
      </c>
      <c r="N160" s="13">
        <f t="shared" si="19"/>
        <v>1.7272946880850275E-5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-2.0457775669121934</v>
      </c>
      <c r="M161">
        <f t="shared" si="18"/>
        <v>-2.0457775669121934</v>
      </c>
      <c r="N161" s="13">
        <f t="shared" si="19"/>
        <v>1.8559149660642484E-5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-2.0243316331424057</v>
      </c>
      <c r="M162">
        <f t="shared" si="18"/>
        <v>-2.0243316331424057</v>
      </c>
      <c r="N162" s="13">
        <f t="shared" si="19"/>
        <v>1.9884787300670005E-5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-2.0030656456284714</v>
      </c>
      <c r="M163">
        <f t="shared" si="18"/>
        <v>-2.0030656456284714</v>
      </c>
      <c r="N163" s="13">
        <f t="shared" si="19"/>
        <v>2.1247486062862744E-5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-1.9819797522002274</v>
      </c>
      <c r="M164">
        <f t="shared" si="18"/>
        <v>-1.9819797522002274</v>
      </c>
      <c r="N164" s="13">
        <f t="shared" si="19"/>
        <v>2.2644690700331926E-5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-1.9610740245141087</v>
      </c>
      <c r="M165">
        <f t="shared" si="18"/>
        <v>-1.9610740245141087</v>
      </c>
      <c r="N165" s="13">
        <f t="shared" si="19"/>
        <v>2.4073674999901783E-5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-1.9403484614395385</v>
      </c>
      <c r="M166">
        <f t="shared" si="18"/>
        <v>-1.9403484614395385</v>
      </c>
      <c r="N166" s="13">
        <f t="shared" si="19"/>
        <v>2.5531552986604333E-5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-1.9198029923214035</v>
      </c>
      <c r="M167">
        <f t="shared" si="18"/>
        <v>-1.9198029923214035</v>
      </c>
      <c r="N167" s="13">
        <f t="shared" si="19"/>
        <v>2.7015290715343554E-5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-1.8994374801229335</v>
      </c>
      <c r="M168">
        <f t="shared" si="18"/>
        <v>-1.8994374801229335</v>
      </c>
      <c r="N168" s="13">
        <f t="shared" si="19"/>
        <v>2.8521718575034331E-5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-1.8792517244531664</v>
      </c>
      <c r="M169">
        <f t="shared" si="18"/>
        <v>-1.8792517244531664</v>
      </c>
      <c r="N169" s="13">
        <f t="shared" si="19"/>
        <v>3.0047544030772677E-5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-1.8592454644830214</v>
      </c>
      <c r="M170">
        <f t="shared" si="18"/>
        <v>-1.8592454644830214</v>
      </c>
      <c r="N170" s="13">
        <f t="shared" si="19"/>
        <v>3.1589364730859974E-5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-1.8394183817538727</v>
      </c>
      <c r="M171">
        <f t="shared" si="18"/>
        <v>-1.8394183817538727</v>
      </c>
      <c r="N171" s="13">
        <f t="shared" si="19"/>
        <v>3.3143681906357346E-5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-1.8197701028823701</v>
      </c>
      <c r="M172">
        <f t="shared" si="18"/>
        <v>-1.8197701028823701</v>
      </c>
      <c r="N172" s="13">
        <f t="shared" si="19"/>
        <v>3.4706913992750634E-5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-1.80030020216514</v>
      </c>
      <c r="M173">
        <f t="shared" si="18"/>
        <v>-1.80030020216514</v>
      </c>
      <c r="N173" s="13">
        <f t="shared" si="19"/>
        <v>3.6275410404833945E-5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-1.7810082040868667</v>
      </c>
      <c r="M174">
        <f t="shared" si="18"/>
        <v>-1.7810082040868667</v>
      </c>
      <c r="N174" s="13">
        <f t="shared" si="19"/>
        <v>3.7845465398254956E-5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-1.7618935857351188</v>
      </c>
      <c r="M175">
        <f t="shared" si="18"/>
        <v>-1.7618935857351188</v>
      </c>
      <c r="N175" s="13">
        <f t="shared" si="19"/>
        <v>3.9413331953408382E-5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-1.7429557791252008</v>
      </c>
      <c r="M176">
        <f t="shared" si="18"/>
        <v>-1.7429557791252008</v>
      </c>
      <c r="N176" s="13">
        <f t="shared" si="19"/>
        <v>4.09752356198921E-5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-1.7241941734381572</v>
      </c>
      <c r="M177">
        <f t="shared" si="18"/>
        <v>-1.7241941734381572</v>
      </c>
      <c r="N177" s="13">
        <f t="shared" si="19"/>
        <v>4.2527388262632848E-5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-1.7056081171749902</v>
      </c>
      <c r="M178">
        <f t="shared" si="18"/>
        <v>-1.7056081171749902</v>
      </c>
      <c r="N178" s="13">
        <f t="shared" si="19"/>
        <v>4.4066001653264319E-5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-1.6871969202300112</v>
      </c>
      <c r="M179">
        <f t="shared" si="18"/>
        <v>-1.6871969202300112</v>
      </c>
      <c r="N179" s="13">
        <f t="shared" si="19"/>
        <v>4.5587300853877207E-5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-1.6689598558861656</v>
      </c>
      <c r="M180">
        <f t="shared" si="18"/>
        <v>-1.6689598558861656</v>
      </c>
      <c r="N180" s="13">
        <f t="shared" si="19"/>
        <v>4.7087537342847306E-5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-1.6508961627350616</v>
      </c>
      <c r="M181">
        <f t="shared" si="18"/>
        <v>-1.6508961627350616</v>
      </c>
      <c r="N181" s="13">
        <f t="shared" si="19"/>
        <v>4.8563001836107549E-5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-1.6330050465243553</v>
      </c>
      <c r="M182">
        <f t="shared" si="18"/>
        <v>-1.6330050465243553</v>
      </c>
      <c r="N182" s="13">
        <f t="shared" si="19"/>
        <v>5.001003675989598E-5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-1.6152856819350265</v>
      </c>
      <c r="M183">
        <f t="shared" si="18"/>
        <v>-1.6152856819350265</v>
      </c>
      <c r="N183" s="13">
        <f t="shared" si="19"/>
        <v>5.142504833500347E-5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-1.5977372142910202</v>
      </c>
      <c r="M184">
        <f t="shared" si="18"/>
        <v>-1.5977372142910202</v>
      </c>
      <c r="N184" s="13">
        <f t="shared" si="19"/>
        <v>5.2804518235131543E-5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-1.580358761203625</v>
      </c>
      <c r="M185">
        <f t="shared" si="18"/>
        <v>-1.580358761203625</v>
      </c>
      <c r="N185" s="13">
        <f t="shared" si="19"/>
        <v>5.4145014785775026E-5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-1.5631494141528863</v>
      </c>
      <c r="M186">
        <f t="shared" si="18"/>
        <v>-1.5631494141528863</v>
      </c>
      <c r="N186" s="13">
        <f t="shared" si="19"/>
        <v>5.5443203673076367E-5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-1.5461082400082646</v>
      </c>
      <c r="M187">
        <f t="shared" si="18"/>
        <v>-1.5461082400082646</v>
      </c>
      <c r="N187" s="13">
        <f t="shared" si="19"/>
        <v>5.6695858135499229E-5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-1.5292342824906853</v>
      </c>
      <c r="M188">
        <f t="shared" si="18"/>
        <v>-1.5292342824906853</v>
      </c>
      <c r="N188" s="13">
        <f t="shared" si="19"/>
        <v>5.7899868614262822E-5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-1.512526563578044</v>
      </c>
      <c r="M189">
        <f t="shared" si="18"/>
        <v>-1.512526563578044</v>
      </c>
      <c r="N189" s="13">
        <f t="shared" si="19"/>
        <v>5.9052251841572481E-5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-1.4959840848561632</v>
      </c>
      <c r="M190">
        <f t="shared" si="18"/>
        <v>-1.4959840848561632</v>
      </c>
      <c r="N190" s="13">
        <f t="shared" si="19"/>
        <v>6.0150159349128915E-5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-1.4796058288171126</v>
      </c>
      <c r="M191">
        <f t="shared" si="18"/>
        <v>-1.4796058288171126</v>
      </c>
      <c r="N191" s="13">
        <f t="shared" si="19"/>
        <v>6.119088538201315E-5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-1.4633907601067788</v>
      </c>
      <c r="M192">
        <f t="shared" si="18"/>
        <v>-1.4633907601067788</v>
      </c>
      <c r="N192" s="13">
        <f t="shared" si="19"/>
        <v>6.2171874206030738E-5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-1.4473378267234533</v>
      </c>
      <c r="M193">
        <f t="shared" si="18"/>
        <v>-1.4473378267234533</v>
      </c>
      <c r="N193" s="13">
        <f t="shared" si="19"/>
        <v>6.3090726799744704E-5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-1.4314459611691892</v>
      </c>
      <c r="M194">
        <f t="shared" si="18"/>
        <v>-1.4314459611691892</v>
      </c>
      <c r="N194" s="13">
        <f t="shared" si="19"/>
        <v>6.3945206924688713E-5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-1.4157140815555938</v>
      </c>
      <c r="M195">
        <f t="shared" si="18"/>
        <v>-1.4157140815555938</v>
      </c>
      <c r="N195" s="13">
        <f t="shared" si="19"/>
        <v>6.4733246570292035E-5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-1.4001410926656692</v>
      </c>
      <c r="M196">
        <f t="shared" si="18"/>
        <v>-1.4001410926656692</v>
      </c>
      <c r="N196" s="13">
        <f t="shared" si="19"/>
        <v>6.545295077232099E-5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-1.3847258869732721</v>
      </c>
      <c r="M197">
        <f t="shared" si="18"/>
        <v>-1.3847258869732721</v>
      </c>
      <c r="N197" s="13">
        <f t="shared" si="19"/>
        <v>6.6102601805962064E-5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-1.3694673456216884</v>
      </c>
      <c r="M198">
        <f t="shared" si="18"/>
        <v>-1.3694673456216884</v>
      </c>
      <c r="N198" s="13">
        <f t="shared" si="19"/>
        <v>6.6680662757226966E-5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-1.3543643393627827</v>
      </c>
      <c r="M199">
        <f t="shared" si="18"/>
        <v>-1.3543643393627827</v>
      </c>
      <c r="N199" s="13">
        <f t="shared" si="19"/>
        <v>6.7185780478238598E-5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-1.3394157294581246</v>
      </c>
      <c r="M200">
        <f t="shared" si="18"/>
        <v>-1.3394157294581246</v>
      </c>
      <c r="N200" s="13">
        <f t="shared" si="19"/>
        <v>6.7616787934050252E-5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-1.3246203685434486</v>
      </c>
      <c r="M201">
        <f t="shared" si="18"/>
        <v>-1.3246203685434486</v>
      </c>
      <c r="N201" s="13">
        <f t="shared" si="19"/>
        <v>6.7972705950682127E-5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-1.309977101457761</v>
      </c>
      <c r="M202">
        <f t="shared" si="18"/>
        <v>-1.309977101457761</v>
      </c>
      <c r="N202" s="13">
        <f t="shared" si="19"/>
        <v>6.8252744375406186E-5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-1.2954847660383473</v>
      </c>
      <c r="M203">
        <f t="shared" si="18"/>
        <v>-1.2954847660383473</v>
      </c>
      <c r="N203" s="13">
        <f t="shared" si="19"/>
        <v>6.8456302662625902E-5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-1.2811421938829068</v>
      </c>
      <c r="M204">
        <f t="shared" si="18"/>
        <v>-1.2811421938829068</v>
      </c>
      <c r="N204" s="13">
        <f t="shared" si="19"/>
        <v>6.858296989954306E-5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-1.2669482110799997</v>
      </c>
      <c r="M205">
        <f t="shared" si="18"/>
        <v>-1.2669482110799997</v>
      </c>
      <c r="N205" s="13">
        <f t="shared" si="19"/>
        <v>6.8632524287418577E-5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-1.2529016389089267</v>
      </c>
      <c r="M206">
        <f t="shared" si="18"/>
        <v>-1.2529016389089267</v>
      </c>
      <c r="N206" s="13">
        <f t="shared" si="19"/>
        <v>6.8604932095773689E-5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-1.2390012945101607</v>
      </c>
      <c r="M207">
        <f t="shared" si="18"/>
        <v>-1.2390012945101607</v>
      </c>
      <c r="N207" s="13">
        <f t="shared" si="19"/>
        <v>6.8500346107437616E-5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-1.2252459915273703</v>
      </c>
      <c r="M208">
        <f t="shared" si="18"/>
        <v>-1.2252459915273703</v>
      </c>
      <c r="N208" s="13">
        <f t="shared" si="19"/>
        <v>6.8319103573977365E-5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-1.2116345407220686</v>
      </c>
      <c r="M209">
        <f t="shared" si="18"/>
        <v>-1.2116345407220686</v>
      </c>
      <c r="N209" s="13">
        <f t="shared" si="19"/>
        <v>6.8061723701558639E-5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-1.198165750561885</v>
      </c>
      <c r="M210">
        <f t="shared" si="18"/>
        <v>-1.198165750561885</v>
      </c>
      <c r="N210" s="13">
        <f t="shared" si="19"/>
        <v>6.7728904687916689E-5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-1.1848384277833908</v>
      </c>
      <c r="M211">
        <f t="shared" si="18"/>
        <v>-1.1848384277833908</v>
      </c>
      <c r="N211" s="13">
        <f t="shared" si="19"/>
        <v>6.7321520332513595E-5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-1.171651377930427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-1.171651377930427</v>
      </c>
      <c r="N212" s="13">
        <f t="shared" ref="N212:N275" si="26">(M212-H212)^2*O212</f>
        <v>6.6840616241474289E-5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-1.1586034058687984</v>
      </c>
      <c r="M213">
        <f t="shared" si="25"/>
        <v>-1.1586034058687984</v>
      </c>
      <c r="N213" s="13">
        <f t="shared" si="26"/>
        <v>6.6287405650434424E-5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-1.1456933162782121</v>
      </c>
      <c r="M214">
        <f t="shared" si="25"/>
        <v>-1.1456933162782121</v>
      </c>
      <c r="N214" s="13">
        <f t="shared" si="26"/>
        <v>6.5663264887908914E-5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-1.1329199141222788</v>
      </c>
      <c r="M215">
        <f t="shared" si="25"/>
        <v>-1.1329199141222788</v>
      </c>
      <c r="N215" s="13">
        <f t="shared" si="26"/>
        <v>6.4969728502560069E-5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-1.1202820050973732</v>
      </c>
      <c r="M216">
        <f t="shared" si="25"/>
        <v>-1.1202820050973732</v>
      </c>
      <c r="N216" s="13">
        <f t="shared" si="26"/>
        <v>6.4208484077932381E-5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-1.1077783960611463</v>
      </c>
      <c r="M217">
        <f t="shared" si="25"/>
        <v>-1.1077783960611463</v>
      </c>
      <c r="N217" s="13">
        <f t="shared" si="26"/>
        <v>6.3381366757719594E-5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-1.0954078954414115</v>
      </c>
      <c r="M218">
        <f t="shared" si="25"/>
        <v>-1.0954078954414115</v>
      </c>
      <c r="N218" s="13">
        <f t="shared" si="26"/>
        <v>6.2490353505582967E-5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-1.0831693136261329</v>
      </c>
      <c r="M219">
        <f t="shared" si="25"/>
        <v>-1.0831693136261329</v>
      </c>
      <c r="N219" s="13">
        <f t="shared" si="26"/>
        <v>6.1537557122620339E-5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-1.0710614633352156</v>
      </c>
      <c r="M220">
        <f t="shared" si="25"/>
        <v>-1.0710614633352156</v>
      </c>
      <c r="N220" s="13">
        <f t="shared" si="26"/>
        <v>6.0525220045960769E-5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-1.0590831599747699</v>
      </c>
      <c r="M221">
        <f t="shared" si="25"/>
        <v>-1.0590831599747699</v>
      </c>
      <c r="N221" s="13">
        <f t="shared" si="26"/>
        <v>5.9455707951254686E-5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-1.0472332219744815</v>
      </c>
      <c r="M222">
        <f t="shared" si="25"/>
        <v>-1.0472332219744815</v>
      </c>
      <c r="N222" s="13">
        <f t="shared" si="26"/>
        <v>5.8331503182312733E-5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-1.0355104711087288</v>
      </c>
      <c r="M223">
        <f t="shared" si="25"/>
        <v>-1.0355104711087288</v>
      </c>
      <c r="N223" s="13">
        <f t="shared" si="26"/>
        <v>5.7155198029981706E-5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-1.0239137328020482</v>
      </c>
      <c r="M224">
        <f t="shared" si="25"/>
        <v>-1.0239137328020482</v>
      </c>
      <c r="N224" s="13">
        <f t="shared" si="26"/>
        <v>5.5929487882350736E-5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-1.0124418364195185</v>
      </c>
      <c r="M225">
        <f t="shared" si="25"/>
        <v>-1.0124418364195185</v>
      </c>
      <c r="N225" s="13">
        <f t="shared" si="26"/>
        <v>5.4657164268096814E-5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-1.0010936155426451</v>
      </c>
      <c r="M226">
        <f t="shared" si="25"/>
        <v>-1.0010936155426451</v>
      </c>
      <c r="N226" s="13">
        <f t="shared" si="26"/>
        <v>5.3341107813778911E-5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-0.98986790823126503</v>
      </c>
      <c r="M227">
        <f t="shared" si="25"/>
        <v>-0.98986790823126503</v>
      </c>
      <c r="N227" s="13">
        <f t="shared" si="26"/>
        <v>5.1984281135974407E-5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-0.97876355727201281</v>
      </c>
      <c r="M228">
        <f t="shared" si="25"/>
        <v>-0.97876355727201281</v>
      </c>
      <c r="N228" s="13">
        <f t="shared" si="26"/>
        <v>5.0589721687998634E-5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-0.96777941041384896</v>
      </c>
      <c r="M229">
        <f t="shared" si="25"/>
        <v>-0.96777941041384896</v>
      </c>
      <c r="N229" s="13">
        <f t="shared" si="26"/>
        <v>4.9160534580683021E-5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-0.95691432059113046</v>
      </c>
      <c r="M230">
        <f t="shared" si="25"/>
        <v>-0.95691432059113046</v>
      </c>
      <c r="N230" s="13">
        <f t="shared" si="26"/>
        <v>4.7699885395964619E-5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-0.94616714613470421</v>
      </c>
      <c r="M231">
        <f t="shared" si="25"/>
        <v>-0.94616714613470421</v>
      </c>
      <c r="N231" s="13">
        <f t="shared" si="26"/>
        <v>4.6210993011382249E-5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-0.93553675097147559</v>
      </c>
      <c r="M232">
        <f t="shared" si="25"/>
        <v>-0.93553675097147559</v>
      </c>
      <c r="N232" s="13">
        <f t="shared" si="26"/>
        <v>4.4697122452687654E-5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-0.92502200481288599</v>
      </c>
      <c r="M233">
        <f t="shared" si="25"/>
        <v>-0.92502200481288599</v>
      </c>
      <c r="N233" s="13">
        <f t="shared" si="26"/>
        <v>4.3161577791432357E-5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-0.91462178333271971</v>
      </c>
      <c r="M234">
        <f t="shared" si="25"/>
        <v>-0.91462178333271971</v>
      </c>
      <c r="N234" s="13">
        <f t="shared" si="26"/>
        <v>4.1607695103437628E-5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-0.9043349683346642</v>
      </c>
      <c r="M235">
        <f t="shared" si="25"/>
        <v>-0.9043349683346642</v>
      </c>
      <c r="N235" s="13">
        <f t="shared" si="26"/>
        <v>4.003883550310214E-5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-0.89416044791000338</v>
      </c>
      <c r="M236">
        <f t="shared" si="25"/>
        <v>-0.89416044791000338</v>
      </c>
      <c r="N236" s="13">
        <f t="shared" si="26"/>
        <v>3.8458378268203812E-5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-0.88409711658581847</v>
      </c>
      <c r="M237">
        <f t="shared" si="25"/>
        <v>-0.88409711658581847</v>
      </c>
      <c r="N237" s="13">
        <f t="shared" si="26"/>
        <v>3.6869714068887443E-5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-0.874143875464088</v>
      </c>
      <c r="M238">
        <f t="shared" si="25"/>
        <v>-0.874143875464088</v>
      </c>
      <c r="N238" s="13">
        <f t="shared" si="26"/>
        <v>3.5276238313408963E-5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-0.86429963235201124</v>
      </c>
      <c r="M239">
        <f t="shared" si="25"/>
        <v>-0.86429963235201124</v>
      </c>
      <c r="N239" s="13">
        <f t="shared" si="26"/>
        <v>3.3681344623180157E-5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-0.85456330188392182</v>
      </c>
      <c r="M240">
        <f t="shared" si="25"/>
        <v>-0.85456330188392182</v>
      </c>
      <c r="N240" s="13">
        <f t="shared" si="26"/>
        <v>3.2088418448064036E-5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-0.84493380563510101</v>
      </c>
      <c r="M241">
        <f t="shared" si="25"/>
        <v>-0.84493380563510101</v>
      </c>
      <c r="N241" s="13">
        <f t="shared" si="26"/>
        <v>3.0500830832806002E-5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-0.83541007222782138</v>
      </c>
      <c r="M242">
        <f t="shared" si="25"/>
        <v>-0.83541007222782138</v>
      </c>
      <c r="N242" s="13">
        <f t="shared" si="26"/>
        <v>2.8921932344252641E-5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-0.82599103742991942</v>
      </c>
      <c r="M243">
        <f t="shared" si="25"/>
        <v>-0.82599103742991942</v>
      </c>
      <c r="N243" s="13">
        <f t="shared" si="26"/>
        <v>2.7355047168428029E-5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-0.81667564424620454</v>
      </c>
      <c r="M244">
        <f t="shared" si="25"/>
        <v>-0.81667564424620454</v>
      </c>
      <c r="N244" s="13">
        <f t="shared" si="26"/>
        <v>2.580346738575064E-5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-0.80746284300297155</v>
      </c>
      <c r="M245">
        <f t="shared" si="25"/>
        <v>-0.80746284300297155</v>
      </c>
      <c r="N245" s="13">
        <f t="shared" si="26"/>
        <v>2.4270447432081785E-5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-0.79835159142590961</v>
      </c>
      <c r="M246">
        <f t="shared" si="25"/>
        <v>-0.79835159142590961</v>
      </c>
      <c r="N246" s="13">
        <f t="shared" si="26"/>
        <v>2.2759198752263742E-5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-0.78934085471166338</v>
      </c>
      <c r="M247">
        <f t="shared" si="25"/>
        <v>-0.78934085471166338</v>
      </c>
      <c r="N247" s="13">
        <f t="shared" si="26"/>
        <v>2.1272884652375276E-5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-0.78042960559329944</v>
      </c>
      <c r="M248">
        <f t="shared" si="25"/>
        <v>-0.78042960559329944</v>
      </c>
      <c r="N248" s="13">
        <f t="shared" si="26"/>
        <v>1.9814615356160572E-5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-0.77161682439994073</v>
      </c>
      <c r="M249">
        <f t="shared" si="25"/>
        <v>-0.77161682439994073</v>
      </c>
      <c r="N249" s="13">
        <f t="shared" si="26"/>
        <v>1.8387443270214732E-5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-0.76290149911078464</v>
      </c>
      <c r="M250">
        <f t="shared" si="25"/>
        <v>-0.76290149911078464</v>
      </c>
      <c r="N250" s="13">
        <f t="shared" si="26"/>
        <v>1.6994358462192133E-5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-0.75428262540375857</v>
      </c>
      <c r="M251">
        <f t="shared" si="25"/>
        <v>-0.75428262540375857</v>
      </c>
      <c r="N251" s="13">
        <f t="shared" si="26"/>
        <v>1.5638284355275984E-5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-0.74575920669900952</v>
      </c>
      <c r="M252">
        <f t="shared" si="25"/>
        <v>-0.74575920669900952</v>
      </c>
      <c r="N252" s="13">
        <f t="shared" si="26"/>
        <v>1.4322073641885387E-5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-0.73733025419746212</v>
      </c>
      <c r="M253">
        <f t="shared" si="25"/>
        <v>-0.73733025419746212</v>
      </c>
      <c r="N253" s="13">
        <f t="shared" si="26"/>
        <v>1.3048504418669085E-5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-0.72899478691464381</v>
      </c>
      <c r="M254">
        <f t="shared" si="25"/>
        <v>-0.72899478691464381</v>
      </c>
      <c r="N254" s="13">
        <f t="shared" si="26"/>
        <v>1.1820276544404049E-5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-0.72075183170996548</v>
      </c>
      <c r="M255">
        <f t="shared" si="25"/>
        <v>-0.72075183170996548</v>
      </c>
      <c r="N255" s="13">
        <f t="shared" si="26"/>
        <v>1.0640008221945843E-5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-0.7126004233116694</v>
      </c>
      <c r="M256">
        <f t="shared" si="25"/>
        <v>-0.7126004233116694</v>
      </c>
      <c r="N256" s="13">
        <f t="shared" si="26"/>
        <v>9.510232804538624E-6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-0.70453960433761242</v>
      </c>
      <c r="M257">
        <f t="shared" si="25"/>
        <v>-0.70453960433761242</v>
      </c>
      <c r="N257" s="13">
        <f t="shared" si="26"/>
        <v>8.4333958265747715E-6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-0.69656842531206398</v>
      </c>
      <c r="M258">
        <f t="shared" si="25"/>
        <v>-0.69656842531206398</v>
      </c>
      <c r="N258" s="13">
        <f t="shared" si="26"/>
        <v>7.4118522582628864E-6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-0.68868594467870581</v>
      </c>
      <c r="M259">
        <f t="shared" si="25"/>
        <v>-0.68868594467870581</v>
      </c>
      <c r="N259" s="13">
        <f t="shared" si="26"/>
        <v>6.4478639830809781E-6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-0.68089122880997244</v>
      </c>
      <c r="M260">
        <f t="shared" si="25"/>
        <v>-0.68089122880997244</v>
      </c>
      <c r="N260" s="13">
        <f t="shared" si="26"/>
        <v>5.543597496696771E-6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-0.67318335201292101</v>
      </c>
      <c r="M261">
        <f t="shared" si="25"/>
        <v>-0.67318335201292101</v>
      </c>
      <c r="N261" s="13">
        <f t="shared" si="26"/>
        <v>4.7011218253039667E-6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-0.6655613965317555</v>
      </c>
      <c r="M262">
        <f t="shared" si="25"/>
        <v>-0.6655613965317555</v>
      </c>
      <c r="N262" s="13">
        <f t="shared" si="26"/>
        <v>3.9224066611911451E-6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-0.65802445254717967</v>
      </c>
      <c r="M263">
        <f t="shared" si="25"/>
        <v>-0.65802445254717967</v>
      </c>
      <c r="N263" s="13">
        <f t="shared" si="26"/>
        <v>3.2093207127303852E-6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-0.65057161817269937</v>
      </c>
      <c r="M264">
        <f t="shared" si="25"/>
        <v>-0.65057161817269937</v>
      </c>
      <c r="N264" s="13">
        <f t="shared" si="26"/>
        <v>2.5636302658107421E-6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-0.64320199944802969</v>
      </c>
      <c r="M265">
        <f t="shared" si="25"/>
        <v>-0.64320199944802969</v>
      </c>
      <c r="N265" s="13">
        <f t="shared" si="26"/>
        <v>1.9869979532490856E-6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-0.63591471032972346</v>
      </c>
      <c r="M266">
        <f t="shared" si="25"/>
        <v>-0.63591471032972346</v>
      </c>
      <c r="N266" s="13">
        <f t="shared" si="26"/>
        <v>1.4809817285046979E-6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-0.62870887267915787</v>
      </c>
      <c r="M267">
        <f t="shared" si="25"/>
        <v>-0.62870887267915787</v>
      </c>
      <c r="N267" s="13">
        <f t="shared" si="26"/>
        <v>1.0470340396471937E-6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-0.62158361624800385</v>
      </c>
      <c r="M268">
        <f t="shared" si="25"/>
        <v>-0.62158361624800385</v>
      </c>
      <c r="N268" s="13">
        <f t="shared" si="26"/>
        <v>6.8650119927848233E-7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-0.61453807866129084</v>
      </c>
      <c r="M269">
        <f t="shared" si="25"/>
        <v>-0.61453807866129084</v>
      </c>
      <c r="N269" s="13">
        <f t="shared" si="26"/>
        <v>4.0062294588298006E-7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-0.60757140539818011</v>
      </c>
      <c r="M270">
        <f t="shared" si="25"/>
        <v>-0.60757140539818011</v>
      </c>
      <c r="N270" s="13">
        <f t="shared" si="26"/>
        <v>1.9053219181643352E-7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-0.60068274977056169</v>
      </c>
      <c r="M271">
        <f t="shared" si="25"/>
        <v>-0.60068274977056169</v>
      </c>
      <c r="N271" s="13">
        <f t="shared" si="26"/>
        <v>5.725495292625755E-8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-0.59387127289958419</v>
      </c>
      <c r="M272">
        <f t="shared" si="25"/>
        <v>-0.59387127289958419</v>
      </c>
      <c r="N272" s="13">
        <f t="shared" si="26"/>
        <v>1.7104546362378211E-9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-0.58713614369019851</v>
      </c>
      <c r="M273">
        <f t="shared" si="25"/>
        <v>-0.58713614369019851</v>
      </c>
      <c r="N273" s="13">
        <f t="shared" si="26"/>
        <v>2.4711409133896775E-8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-0.58047653880384542</v>
      </c>
      <c r="M274">
        <f t="shared" si="25"/>
        <v>-0.58047653880384542</v>
      </c>
      <c r="N274" s="13">
        <f t="shared" si="26"/>
        <v>1.269644581416987E-7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-0.57389164262935044</v>
      </c>
      <c r="M275">
        <f t="shared" si="25"/>
        <v>-0.57389164262935044</v>
      </c>
      <c r="N275" s="13">
        <f t="shared" si="26"/>
        <v>3.0907077563685793E-7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-0.56738064725214088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-0.56738064725214088</v>
      </c>
      <c r="N276" s="13">
        <f t="shared" ref="N276:N339" si="33">(M276-H276)^2*O276</f>
        <v>5.7152682475363523E-7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-0.56094275242185532</v>
      </c>
      <c r="M277">
        <f t="shared" si="32"/>
        <v>-0.56094275242185532</v>
      </c>
      <c r="N277" s="13">
        <f t="shared" si="33"/>
        <v>9.1472526301068686E-7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-0.55457716551843672</v>
      </c>
      <c r="M278">
        <f t="shared" si="32"/>
        <v>-0.55457716551843672</v>
      </c>
      <c r="N278" s="13">
        <f t="shared" si="33"/>
        <v>1.3389559899123234E-6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-0.54828310151680604</v>
      </c>
      <c r="M279">
        <f t="shared" si="32"/>
        <v>-0.54828310151680604</v>
      </c>
      <c r="N279" s="13">
        <f t="shared" si="33"/>
        <v>1.844407330919612E-6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-0.5420597829501389</v>
      </c>
      <c r="M280">
        <f t="shared" si="32"/>
        <v>-0.5420597829501389</v>
      </c>
      <c r="N280" s="13">
        <f t="shared" si="33"/>
        <v>2.4311673517524125E-6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-0.53590643987190845</v>
      </c>
      <c r="M281">
        <f t="shared" si="32"/>
        <v>-0.53590643987190845</v>
      </c>
      <c r="N281" s="13">
        <f t="shared" si="33"/>
        <v>3.0992252968667466E-6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-0.52982230981668144</v>
      </c>
      <c r="M282">
        <f t="shared" si="32"/>
        <v>-0.52982230981668144</v>
      </c>
      <c r="N282" s="13">
        <f t="shared" si="33"/>
        <v>3.8484731460639843E-6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-0.52380663775980196</v>
      </c>
      <c r="M283">
        <f t="shared" si="32"/>
        <v>-0.52380663775980196</v>
      </c>
      <c r="N283" s="13">
        <f t="shared" si="33"/>
        <v>4.6787072830656248E-6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-0.51785867607595604</v>
      </c>
      <c r="M284">
        <f t="shared" si="32"/>
        <v>-0.51785867607595604</v>
      </c>
      <c r="N284" s="13">
        <f t="shared" si="33"/>
        <v>5.5896302699399358E-6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-0.51197768449677927</v>
      </c>
      <c r="M285">
        <f t="shared" si="32"/>
        <v>-0.51197768449677927</v>
      </c>
      <c r="N285" s="13">
        <f t="shared" si="33"/>
        <v>6.5808527212720516E-6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-0.50616293006748037</v>
      </c>
      <c r="M286">
        <f t="shared" si="32"/>
        <v>-0.50616293006748037</v>
      </c>
      <c r="N286" s="13">
        <f t="shared" si="33"/>
        <v>7.6518952720590206E-6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-0.50041368710259293</v>
      </c>
      <c r="M287">
        <f t="shared" si="32"/>
        <v>-0.50041368710259293</v>
      </c>
      <c r="N287" s="13">
        <f t="shared" si="33"/>
        <v>8.8021906331935703E-6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-0.49472923714086792</v>
      </c>
      <c r="M288">
        <f t="shared" si="32"/>
        <v>-0.49472923714086792</v>
      </c>
      <c r="N288" s="13">
        <f t="shared" si="33"/>
        <v>1.0031085728711555E-5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-0.48910886889942745</v>
      </c>
      <c r="M289">
        <f t="shared" si="32"/>
        <v>-0.48910886889942745</v>
      </c>
      <c r="N289" s="13">
        <f t="shared" si="33"/>
        <v>1.1337843908714228E-5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-0.48355187822716184</v>
      </c>
      <c r="M290">
        <f t="shared" si="32"/>
        <v>-0.48355187822716184</v>
      </c>
      <c r="N290" s="13">
        <f t="shared" si="33"/>
        <v>1.2721647232282168E-5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-0.47805756805747374</v>
      </c>
      <c r="M291">
        <f t="shared" si="32"/>
        <v>-0.47805756805747374</v>
      </c>
      <c r="N291" s="13">
        <f t="shared" si="33"/>
        <v>1.418159881448153E-5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-0.47262524836036246</v>
      </c>
      <c r="M292">
        <f t="shared" si="32"/>
        <v>-0.47262524836036246</v>
      </c>
      <c r="N292" s="13">
        <f t="shared" si="33"/>
        <v>1.5716725231898973E-5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-0.46725423609397521</v>
      </c>
      <c r="M293">
        <f t="shared" si="32"/>
        <v>-0.46725423609397521</v>
      </c>
      <c r="N293" s="13">
        <f t="shared" si="33"/>
        <v>1.7325978981034891E-5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-0.46194385515558378</v>
      </c>
      <c r="M294">
        <f t="shared" si="32"/>
        <v>-0.46194385515558378</v>
      </c>
      <c r="N294" s="13">
        <f t="shared" si="33"/>
        <v>1.9008240984129355E-5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-0.45669343633210074</v>
      </c>
      <c r="M295">
        <f t="shared" si="32"/>
        <v>-0.45669343633210074</v>
      </c>
      <c r="N295" s="13">
        <f t="shared" si="33"/>
        <v>2.0762323137046752E-5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-0.45150231725009937</v>
      </c>
      <c r="M296">
        <f t="shared" si="32"/>
        <v>-0.45150231725009937</v>
      </c>
      <c r="N296" s="13">
        <f t="shared" si="33"/>
        <v>2.2586970893925725E-5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-0.44636984232548221</v>
      </c>
      <c r="M297">
        <f t="shared" si="32"/>
        <v>-0.44636984232548221</v>
      </c>
      <c r="N297" s="13">
        <f t="shared" si="33"/>
        <v>2.4480865883539666E-5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-0.44129536271272507</v>
      </c>
      <c r="M298">
        <f t="shared" si="32"/>
        <v>-0.44129536271272507</v>
      </c>
      <c r="N298" s="13">
        <f t="shared" si="33"/>
        <v>2.6442628552279959E-5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-0.43627823625382228</v>
      </c>
      <c r="M299">
        <f t="shared" si="32"/>
        <v>-0.43627823625382228</v>
      </c>
      <c r="N299" s="13">
        <f t="shared" si="33"/>
        <v>2.8470820828924958E-5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-0.43131782742688496</v>
      </c>
      <c r="M300">
        <f t="shared" si="32"/>
        <v>-0.43131782742688496</v>
      </c>
      <c r="N300" s="13">
        <f t="shared" si="33"/>
        <v>3.0563948806478838E-5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-0.4264135072945211</v>
      </c>
      <c r="M301">
        <f t="shared" si="32"/>
        <v>-0.4264135072945211</v>
      </c>
      <c r="N301" s="13">
        <f t="shared" si="33"/>
        <v>3.272046543640466E-5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-0.42156465345195188</v>
      </c>
      <c r="M302">
        <f t="shared" si="32"/>
        <v>-0.42156465345195188</v>
      </c>
      <c r="N302" s="13">
        <f t="shared" si="33"/>
        <v>3.4938773230867481E-5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-0.4167706499749117</v>
      </c>
      <c r="M303">
        <f t="shared" si="32"/>
        <v>-0.4167706499749117</v>
      </c>
      <c r="N303" s="13">
        <f t="shared" si="33"/>
        <v>3.7217226968598822E-5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-0.41203088736739968</v>
      </c>
      <c r="M304">
        <f t="shared" si="32"/>
        <v>-0.41203088736739968</v>
      </c>
      <c r="N304" s="13">
        <f t="shared" si="33"/>
        <v>3.9554136400273815E-5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-0.40734476250925411</v>
      </c>
      <c r="M305">
        <f t="shared" si="32"/>
        <v>-0.40734476250925411</v>
      </c>
      <c r="N305" s="13">
        <f t="shared" si="33"/>
        <v>4.1947768949349714E-5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-0.4027116786036421</v>
      </c>
      <c r="M306">
        <f t="shared" si="32"/>
        <v>-0.4027116786036421</v>
      </c>
      <c r="N306" s="13">
        <f t="shared" si="33"/>
        <v>4.4396352404419082E-5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-0.39813104512440667</v>
      </c>
      <c r="M307">
        <f t="shared" si="32"/>
        <v>-0.39813104512440667</v>
      </c>
      <c r="N307" s="13">
        <f t="shared" si="33"/>
        <v>4.689807759946966E-5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-0.39360227776338508</v>
      </c>
      <c r="M308">
        <f t="shared" si="32"/>
        <v>-0.39360227776338508</v>
      </c>
      <c r="N308" s="13">
        <f t="shared" si="33"/>
        <v>4.9451101078435306E-5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-0.38912479837764691</v>
      </c>
      <c r="M309">
        <f t="shared" si="32"/>
        <v>-0.38912479837764691</v>
      </c>
      <c r="N309" s="13">
        <f t="shared" si="33"/>
        <v>5.2053547740540876E-5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-0.3846980349367437</v>
      </c>
      <c r="M310">
        <f t="shared" si="32"/>
        <v>-0.3846980349367437</v>
      </c>
      <c r="N310" s="13">
        <f t="shared" si="33"/>
        <v>5.4703513463242093E-5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-0.38032142146991549</v>
      </c>
      <c r="M311">
        <f t="shared" si="32"/>
        <v>-0.38032142146991549</v>
      </c>
      <c r="N311" s="13">
        <f t="shared" si="33"/>
        <v>5.7399067699653186E-5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-0.37599439801334467</v>
      </c>
      <c r="M312">
        <f t="shared" si="32"/>
        <v>-0.37599439801334467</v>
      </c>
      <c r="N312" s="13">
        <f t="shared" si="33"/>
        <v>6.0138256047420075E-5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-0.37171641055742638</v>
      </c>
      <c r="M313">
        <f t="shared" si="32"/>
        <v>-0.37171641055742638</v>
      </c>
      <c r="N313" s="13">
        <f t="shared" si="33"/>
        <v>6.291910278628587E-5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-0.36748691099412173</v>
      </c>
      <c r="M314">
        <f t="shared" si="32"/>
        <v>-0.36748691099412173</v>
      </c>
      <c r="N314" s="13">
        <f t="shared" si="33"/>
        <v>6.5739613381583022E-5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-0.36330535706435085</v>
      </c>
      <c r="M315">
        <f t="shared" si="32"/>
        <v>-0.36330535706435085</v>
      </c>
      <c r="N315" s="13">
        <f t="shared" si="33"/>
        <v>6.8597776951272478E-5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-0.35917121230550419</v>
      </c>
      <c r="M316">
        <f t="shared" si="32"/>
        <v>-0.35917121230550419</v>
      </c>
      <c r="N316" s="13">
        <f t="shared" si="33"/>
        <v>7.1491568694012506E-5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-0.3550839459990412</v>
      </c>
      <c r="M317">
        <f t="shared" si="32"/>
        <v>-0.3550839459990412</v>
      </c>
      <c r="N317" s="13">
        <f t="shared" si="33"/>
        <v>7.441895227610288E-5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-0.35104303311823748</v>
      </c>
      <c r="M318">
        <f t="shared" si="32"/>
        <v>-0.35104303311823748</v>
      </c>
      <c r="N318" s="13">
        <f t="shared" si="33"/>
        <v>7.737788217512043E-5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-0.34704795427603874</v>
      </c>
      <c r="M319">
        <f t="shared" si="32"/>
        <v>-0.34704795427603874</v>
      </c>
      <c r="N319" s="13">
        <f t="shared" si="33"/>
        <v>8.0366305978484096E-5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-0.3430981956730878</v>
      </c>
      <c r="M320">
        <f t="shared" si="32"/>
        <v>-0.3430981956730878</v>
      </c>
      <c r="N320" s="13">
        <f t="shared" si="33"/>
        <v>8.3382166634844821E-5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-0.33919324904590281</v>
      </c>
      <c r="M321">
        <f t="shared" si="32"/>
        <v>-0.33919324904590281</v>
      </c>
      <c r="N321" s="13">
        <f t="shared" si="33"/>
        <v>8.6423404656966893E-5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-0.33533261161525735</v>
      </c>
      <c r="M322">
        <f t="shared" si="32"/>
        <v>-0.33533261161525735</v>
      </c>
      <c r="N322" s="13">
        <f t="shared" si="33"/>
        <v>8.9487960274195114E-5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-0.33151578603471399</v>
      </c>
      <c r="M323">
        <f t="shared" si="32"/>
        <v>-0.33151578603471399</v>
      </c>
      <c r="N323" s="13">
        <f t="shared" si="33"/>
        <v>9.2573775533389891E-5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-0.32774228033939157</v>
      </c>
      <c r="M324">
        <f t="shared" si="32"/>
        <v>-0.32774228033939157</v>
      </c>
      <c r="N324" s="13">
        <f t="shared" si="33"/>
        <v>9.5678796346907445E-5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-0.32401160789491801</v>
      </c>
      <c r="M325">
        <f t="shared" si="32"/>
        <v>-0.32401160789491801</v>
      </c>
      <c r="N325" s="13">
        <f t="shared" si="33"/>
        <v>9.8800974486413956E-5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-0.32032328734663995</v>
      </c>
      <c r="M326">
        <f t="shared" si="32"/>
        <v>-0.32032328734663995</v>
      </c>
      <c r="N326" s="13">
        <f t="shared" si="33"/>
        <v>1.0193826952161986E-4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-0.31667684256902473</v>
      </c>
      <c r="M327">
        <f t="shared" si="32"/>
        <v>-0.31667684256902473</v>
      </c>
      <c r="N327" s="13">
        <f t="shared" si="33"/>
        <v>1.0508865070293642E-4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-0.3130718026153308</v>
      </c>
      <c r="M328">
        <f t="shared" si="32"/>
        <v>-0.3130718026153308</v>
      </c>
      <c r="N328" s="13">
        <f t="shared" si="33"/>
        <v>1.0825009878722803E-4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-0.3095077016675194</v>
      </c>
      <c r="M329">
        <f t="shared" si="32"/>
        <v>-0.3095077016675194</v>
      </c>
      <c r="N329" s="13">
        <f t="shared" si="33"/>
        <v>1.1142060780598923E-4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-0.30598407898642566</v>
      </c>
      <c r="M330">
        <f t="shared" si="32"/>
        <v>-0.30598407898642566</v>
      </c>
      <c r="N330" s="13">
        <f t="shared" si="33"/>
        <v>1.1459818677542178E-4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-0.30250047886219561</v>
      </c>
      <c r="M331">
        <f t="shared" si="32"/>
        <v>-0.30250047886219561</v>
      </c>
      <c r="N331" s="13">
        <f t="shared" si="33"/>
        <v>1.177808613477978E-4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-0.29905645056499652</v>
      </c>
      <c r="M332">
        <f t="shared" si="32"/>
        <v>-0.29905645056499652</v>
      </c>
      <c r="N332" s="13">
        <f t="shared" si="33"/>
        <v>1.2096667540383711E-4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-0.29565154829600798</v>
      </c>
      <c r="M333">
        <f t="shared" si="32"/>
        <v>-0.29565154829600798</v>
      </c>
      <c r="N333" s="13">
        <f t="shared" si="33"/>
        <v>1.2415369258578273E-4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-0.29228533113870003</v>
      </c>
      <c r="M334">
        <f t="shared" si="32"/>
        <v>-0.29228533113870003</v>
      </c>
      <c r="N334" s="13">
        <f t="shared" si="33"/>
        <v>1.2733999777096166E-4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-0.28895736301040303</v>
      </c>
      <c r="M335">
        <f t="shared" si="32"/>
        <v>-0.28895736301040303</v>
      </c>
      <c r="N335" s="13">
        <f t="shared" si="33"/>
        <v>1.3052369848578311E-4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-0.28566721261417738</v>
      </c>
      <c r="M336">
        <f t="shared" si="32"/>
        <v>-0.28566721261417738</v>
      </c>
      <c r="N336" s="13">
        <f t="shared" si="33"/>
        <v>1.3370292626012226E-4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-0.2824144533909867</v>
      </c>
      <c r="M337">
        <f t="shared" si="32"/>
        <v>-0.2824144533909867</v>
      </c>
      <c r="N337" s="13">
        <f t="shared" si="33"/>
        <v>1.3687583792222881E-4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-0.27919866347217887</v>
      </c>
      <c r="M338">
        <f t="shared" si="32"/>
        <v>-0.27919866347217887</v>
      </c>
      <c r="N338" s="13">
        <f t="shared" si="33"/>
        <v>1.4004061683420206E-4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-0.27601942563228216</v>
      </c>
      <c r="M339">
        <f t="shared" si="32"/>
        <v>-0.27601942563228216</v>
      </c>
      <c r="N339" s="13">
        <f t="shared" si="33"/>
        <v>1.4319547406843621E-4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-0.27287632724211752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-0.27287632724211752</v>
      </c>
      <c r="N340" s="13">
        <f t="shared" ref="N340:N403" si="40">(M340-H340)^2*O340</f>
        <v>1.4633864952517698E-4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-0.26976896022223373</v>
      </c>
      <c r="M341">
        <f t="shared" si="39"/>
        <v>-0.26976896022223373</v>
      </c>
      <c r="N341" s="13">
        <f t="shared" si="40"/>
        <v>1.494684129917104E-4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-0.26669692099666659</v>
      </c>
      <c r="M342">
        <f t="shared" si="39"/>
        <v>-0.26669692099666659</v>
      </c>
      <c r="N342" s="13">
        <f t="shared" si="40"/>
        <v>1.5258306514350702E-4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-0.26365981044702841</v>
      </c>
      <c r="M343">
        <f t="shared" si="39"/>
        <v>-0.26365981044702841</v>
      </c>
      <c r="N343" s="13">
        <f t="shared" si="40"/>
        <v>1.5568093848798887E-4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-0.26065723386692763</v>
      </c>
      <c r="M344">
        <f t="shared" si="39"/>
        <v>-0.26065723386692763</v>
      </c>
      <c r="N344" s="13">
        <f t="shared" si="40"/>
        <v>1.5876039825128691E-4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-0.25768880091672397</v>
      </c>
      <c r="M345">
        <f t="shared" si="39"/>
        <v>-0.25768880091672397</v>
      </c>
      <c r="N345" s="13">
        <f t="shared" si="40"/>
        <v>1.6181984320884785E-4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-0.25475412557862198</v>
      </c>
      <c r="M346">
        <f t="shared" si="39"/>
        <v>-0.25475412557862198</v>
      </c>
      <c r="N346" s="13">
        <f t="shared" si="40"/>
        <v>1.6485770646041612E-4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-0.25185282611209953</v>
      </c>
      <c r="M347">
        <f t="shared" si="39"/>
        <v>-0.25185282611209953</v>
      </c>
      <c r="N347" s="13">
        <f t="shared" si="40"/>
        <v>1.6787245615012229E-4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-0.24898452500968524</v>
      </c>
      <c r="M348">
        <f t="shared" si="39"/>
        <v>-0.24898452500968524</v>
      </c>
      <c r="N348" s="13">
        <f t="shared" si="40"/>
        <v>1.7086259613265843E-4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-0.24614884895307171</v>
      </c>
      <c r="M349">
        <f t="shared" si="39"/>
        <v>-0.24614884895307171</v>
      </c>
      <c r="N349" s="13">
        <f t="shared" si="40"/>
        <v>1.738266665860796E-4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-0.24334542876957943</v>
      </c>
      <c r="M350">
        <f t="shared" si="39"/>
        <v>-0.24334542876957943</v>
      </c>
      <c r="N350" s="13">
        <f t="shared" si="40"/>
        <v>1.7676324457234385E-4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-0.24057389938896365</v>
      </c>
      <c r="M351">
        <f t="shared" si="39"/>
        <v>-0.24057389938896365</v>
      </c>
      <c r="N351" s="13">
        <f t="shared" si="40"/>
        <v>1.7967094454638175E-4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-0.23783389980057282</v>
      </c>
      <c r="M352">
        <f t="shared" si="39"/>
        <v>-0.23783389980057282</v>
      </c>
      <c r="N352" s="13">
        <f t="shared" si="40"/>
        <v>1.8254841881470412E-4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-0.23512507301084987</v>
      </c>
      <c r="M353">
        <f t="shared" si="39"/>
        <v>-0.23512507301084987</v>
      </c>
      <c r="N353" s="13">
        <f t="shared" si="40"/>
        <v>1.8539435794440962E-4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-0.23244706600119083</v>
      </c>
      <c r="M354">
        <f t="shared" si="39"/>
        <v>-0.23244706600119083</v>
      </c>
      <c r="N354" s="13">
        <f t="shared" si="40"/>
        <v>1.8820749112383696E-4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-0.22979952968614681</v>
      </c>
      <c r="M355">
        <f t="shared" si="39"/>
        <v>-0.22979952968614681</v>
      </c>
      <c r="N355" s="13">
        <f t="shared" si="40"/>
        <v>1.9098658647561254E-4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-0.22718211887198109</v>
      </c>
      <c r="M356">
        <f t="shared" si="39"/>
        <v>-0.22718211887198109</v>
      </c>
      <c r="N356" s="13">
        <f t="shared" si="40"/>
        <v>1.9373045132337803E-4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-0.2245944922155762</v>
      </c>
      <c r="M357">
        <f t="shared" si="39"/>
        <v>-0.2245944922155762</v>
      </c>
      <c r="N357" s="13">
        <f t="shared" si="40"/>
        <v>1.9643793241321347E-4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-0.22203631218369196</v>
      </c>
      <c r="M358">
        <f t="shared" si="39"/>
        <v>-0.22203631218369196</v>
      </c>
      <c r="N358" s="13">
        <f t="shared" si="40"/>
        <v>1.9910791609082122E-4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-0.21950724501257582</v>
      </c>
      <c r="M359">
        <f t="shared" si="39"/>
        <v>-0.21950724501257582</v>
      </c>
      <c r="N359" s="13">
        <f t="shared" si="40"/>
        <v>2.0173932843565027E-4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-0.21700696066792449</v>
      </c>
      <c r="M360">
        <f t="shared" si="39"/>
        <v>-0.21700696066792449</v>
      </c>
      <c r="N360" s="13">
        <f t="shared" si="40"/>
        <v>2.0433113535313439E-4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-0.21453513280519607</v>
      </c>
      <c r="M361">
        <f t="shared" si="39"/>
        <v>-0.21453513280519607</v>
      </c>
      <c r="N361" s="13">
        <f t="shared" si="40"/>
        <v>2.0688234262605614E-4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-0.21209143873027397</v>
      </c>
      <c r="M362">
        <f t="shared" si="39"/>
        <v>-0.21209143873027397</v>
      </c>
      <c r="N362" s="13">
        <f t="shared" si="40"/>
        <v>2.0939199592640912E-4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-0.20967555936048099</v>
      </c>
      <c r="M363">
        <f t="shared" si="39"/>
        <v>-0.20967555936048099</v>
      </c>
      <c r="N363" s="13">
        <f t="shared" si="40"/>
        <v>2.1185918078875067E-4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-0.20728717918594289</v>
      </c>
      <c r="M364">
        <f t="shared" si="39"/>
        <v>-0.20728717918594289</v>
      </c>
      <c r="N364" s="13">
        <f t="shared" si="40"/>
        <v>2.1428302254634956E-4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-0.2049259862313012</v>
      </c>
      <c r="M365">
        <f t="shared" si="39"/>
        <v>-0.2049259862313012</v>
      </c>
      <c r="N365" s="13">
        <f t="shared" si="40"/>
        <v>2.1666268623123349E-4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-0.20259167201777525</v>
      </c>
      <c r="M366">
        <f t="shared" si="39"/>
        <v>-0.20259167201777525</v>
      </c>
      <c r="N366" s="13">
        <f t="shared" si="40"/>
        <v>2.1899737643942509E-4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-0.20028393152557006</v>
      </c>
      <c r="M367">
        <f t="shared" si="39"/>
        <v>-0.20028393152557006</v>
      </c>
      <c r="N367" s="13">
        <f t="shared" si="40"/>
        <v>2.2128633716242944E-4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-0.19800246315663228</v>
      </c>
      <c r="M368">
        <f t="shared" si="39"/>
        <v>-0.19800246315663228</v>
      </c>
      <c r="N368" s="13">
        <f t="shared" si="40"/>
        <v>2.2352885158631307E-4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-0.19574696869775082</v>
      </c>
      <c r="M369">
        <f t="shared" si="39"/>
        <v>-0.19574696869775082</v>
      </c>
      <c r="N369" s="13">
        <f t="shared" si="40"/>
        <v>2.2572424185945814E-4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-0.19351715328400149</v>
      </c>
      <c r="M370">
        <f t="shared" si="39"/>
        <v>-0.19351715328400149</v>
      </c>
      <c r="N370" s="13">
        <f t="shared" si="40"/>
        <v>2.2787186883022168E-4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-0.1913127253625351</v>
      </c>
      <c r="M371">
        <f t="shared" si="39"/>
        <v>-0.1913127253625351</v>
      </c>
      <c r="N371" s="13">
        <f t="shared" si="40"/>
        <v>2.2997113175567786E-4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-0.1891333966567072</v>
      </c>
      <c r="M372">
        <f t="shared" si="39"/>
        <v>-0.1891333966567072</v>
      </c>
      <c r="N372" s="13">
        <f t="shared" si="40"/>
        <v>2.3202146798266432E-4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-0.18697888213054858</v>
      </c>
      <c r="M373">
        <f t="shared" si="39"/>
        <v>-0.18697888213054858</v>
      </c>
      <c r="N373" s="13">
        <f t="shared" si="40"/>
        <v>2.3402235260222819E-4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-0.18484889995357165</v>
      </c>
      <c r="M374">
        <f t="shared" si="39"/>
        <v>-0.18484889995357165</v>
      </c>
      <c r="N374" s="13">
        <f t="shared" si="40"/>
        <v>2.3597329807863369E-4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-0.1827431714659197</v>
      </c>
      <c r="M375">
        <f t="shared" si="39"/>
        <v>-0.1827431714659197</v>
      </c>
      <c r="N375" s="13">
        <f t="shared" si="40"/>
        <v>2.3787385385425121E-4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-0.18066142114384628</v>
      </c>
      <c r="M376">
        <f t="shared" si="39"/>
        <v>-0.18066142114384628</v>
      </c>
      <c r="N376" s="13">
        <f t="shared" si="40"/>
        <v>2.3972360593120702E-4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-0.17860337656553152</v>
      </c>
      <c r="M377">
        <f t="shared" si="39"/>
        <v>-0.17860337656553152</v>
      </c>
      <c r="N377" s="13">
        <f t="shared" si="40"/>
        <v>2.4152217643111636E-4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-0.17656876837723004</v>
      </c>
      <c r="M378">
        <f t="shared" si="39"/>
        <v>-0.17656876837723004</v>
      </c>
      <c r="N378" s="13">
        <f t="shared" si="40"/>
        <v>2.4326922313396503E-4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-0.17455733025975045</v>
      </c>
      <c r="M379">
        <f t="shared" si="39"/>
        <v>-0.17455733025975045</v>
      </c>
      <c r="N379" s="13">
        <f t="shared" si="40"/>
        <v>2.4496443899723371E-4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-0.17256879889526047</v>
      </c>
      <c r="M380">
        <f t="shared" si="39"/>
        <v>-0.17256879889526047</v>
      </c>
      <c r="N380" s="13">
        <f t="shared" si="40"/>
        <v>2.4660755165629495E-4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-0.17060291393442392</v>
      </c>
      <c r="M381">
        <f t="shared" si="39"/>
        <v>-0.17060291393442392</v>
      </c>
      <c r="N381" s="13">
        <f t="shared" si="40"/>
        <v>2.4819832290731535E-4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-0.16865941796385767</v>
      </c>
      <c r="M382">
        <f t="shared" si="39"/>
        <v>-0.16865941796385767</v>
      </c>
      <c r="N382" s="13">
        <f t="shared" si="40"/>
        <v>2.4973654817352591E-4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-0.16673805647391413</v>
      </c>
      <c r="M383">
        <f t="shared" si="39"/>
        <v>-0.16673805647391413</v>
      </c>
      <c r="N383" s="13">
        <f t="shared" si="40"/>
        <v>2.5122205595601218E-4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-0.16483857782678613</v>
      </c>
      <c r="M384">
        <f t="shared" si="39"/>
        <v>-0.16483857782678613</v>
      </c>
      <c r="N384" s="13">
        <f t="shared" si="40"/>
        <v>2.5265470727007611E-4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-0.16296073322492688</v>
      </c>
      <c r="M385">
        <f t="shared" si="39"/>
        <v>-0.16296073322492688</v>
      </c>
      <c r="N385" s="13">
        <f t="shared" si="40"/>
        <v>2.5403439506800846E-4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-0.16110427667979091</v>
      </c>
      <c r="M386">
        <f t="shared" si="39"/>
        <v>-0.16110427667979091</v>
      </c>
      <c r="N386" s="13">
        <f t="shared" si="40"/>
        <v>2.553610436494557E-4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-0.15926896498088711</v>
      </c>
      <c r="M387">
        <f t="shared" si="39"/>
        <v>-0.15926896498088711</v>
      </c>
      <c r="N387" s="13">
        <f t="shared" si="40"/>
        <v>2.5663460806019621E-4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-0.15745455766514613</v>
      </c>
      <c r="M388">
        <f t="shared" si="39"/>
        <v>-0.15745455766514613</v>
      </c>
      <c r="N388" s="13">
        <f t="shared" si="40"/>
        <v>2.5785507348032521E-4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-0.15566081698659798</v>
      </c>
      <c r="M389">
        <f t="shared" si="39"/>
        <v>-0.15566081698659798</v>
      </c>
      <c r="N389" s="13">
        <f t="shared" si="40"/>
        <v>2.5902245460279652E-4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-0.15388750788635755</v>
      </c>
      <c r="M390">
        <f t="shared" si="39"/>
        <v>-0.15388750788635755</v>
      </c>
      <c r="N390" s="13">
        <f t="shared" si="40"/>
        <v>2.6013679500313164E-4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-0.15213439796291714</v>
      </c>
      <c r="M391">
        <f t="shared" si="39"/>
        <v>-0.15213439796291714</v>
      </c>
      <c r="N391" s="13">
        <f t="shared" si="40"/>
        <v>2.611981665012952E-4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-0.15040125744274288</v>
      </c>
      <c r="M392">
        <f t="shared" si="39"/>
        <v>-0.15040125744274288</v>
      </c>
      <c r="N392" s="13">
        <f t="shared" si="40"/>
        <v>2.622066685164879E-4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-0.14868785915117261</v>
      </c>
      <c r="M393">
        <f t="shared" si="39"/>
        <v>-0.14868785915117261</v>
      </c>
      <c r="N393" s="13">
        <f t="shared" si="40"/>
        <v>2.6316242741576792E-4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-0.14699397848361373</v>
      </c>
      <c r="M394">
        <f t="shared" si="39"/>
        <v>-0.14699397848361373</v>
      </c>
      <c r="N394" s="13">
        <f t="shared" si="40"/>
        <v>2.6406559585726193E-4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-0.14531939337703845</v>
      </c>
      <c r="M395">
        <f t="shared" si="39"/>
        <v>-0.14531939337703845</v>
      </c>
      <c r="N395" s="13">
        <f t="shared" si="40"/>
        <v>2.6491635212881793E-4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-0.14366388428177365</v>
      </c>
      <c r="M396">
        <f t="shared" si="39"/>
        <v>-0.14366388428177365</v>
      </c>
      <c r="N396" s="13">
        <f t="shared" si="40"/>
        <v>2.6571489948278395E-4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-0.14202723413358376</v>
      </c>
      <c r="M397">
        <f t="shared" si="39"/>
        <v>-0.14202723413358376</v>
      </c>
      <c r="N397" s="13">
        <f t="shared" si="40"/>
        <v>2.6646146546776883E-4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-0.14040922832604444</v>
      </c>
      <c r="M398">
        <f t="shared" si="39"/>
        <v>-0.14040922832604444</v>
      </c>
      <c r="N398" s="13">
        <f t="shared" si="40"/>
        <v>2.6715630125800395E-4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-0.13880965468320347</v>
      </c>
      <c r="M399">
        <f t="shared" si="39"/>
        <v>-0.13880965468320347</v>
      </c>
      <c r="N399" s="13">
        <f t="shared" si="40"/>
        <v>2.6779968098108434E-4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-0.13722830343252915</v>
      </c>
      <c r="M400">
        <f t="shared" si="39"/>
        <v>-0.13722830343252915</v>
      </c>
      <c r="N400" s="13">
        <f t="shared" si="40"/>
        <v>2.6839190104475821E-4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-0.13566496717813928</v>
      </c>
      <c r="M401">
        <f t="shared" si="39"/>
        <v>-0.13566496717813928</v>
      </c>
      <c r="N401" s="13">
        <f t="shared" si="40"/>
        <v>2.6893327946334191E-4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-0.1341194408743154</v>
      </c>
      <c r="M402">
        <f t="shared" si="39"/>
        <v>-0.1341194408743154</v>
      </c>
      <c r="N402" s="13">
        <f t="shared" si="40"/>
        <v>2.6942415518457199E-4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-0.13259152179929176</v>
      </c>
      <c r="M403">
        <f t="shared" si="39"/>
        <v>-0.13259152179929176</v>
      </c>
      <c r="N403" s="13">
        <f t="shared" si="40"/>
        <v>2.6986488741728818E-4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-0.1310810095293235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-0.1310810095293235</v>
      </c>
      <c r="N404" s="13">
        <f t="shared" ref="N404:N467" si="47">(M404-H404)^2*O404</f>
        <v>2.7025585496072733E-4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-0.12958770591302798</v>
      </c>
      <c r="M405">
        <f t="shared" si="46"/>
        <v>-0.12958770591302798</v>
      </c>
      <c r="N405" s="13">
        <f t="shared" si="47"/>
        <v>2.7059745553589229E-4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-0.12811141504599849</v>
      </c>
      <c r="M406">
        <f t="shared" si="46"/>
        <v>-0.12811141504599849</v>
      </c>
      <c r="N406" s="13">
        <f t="shared" si="47"/>
        <v>2.7089010511959313E-4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-0.12665194324568546</v>
      </c>
      <c r="M407">
        <f t="shared" si="46"/>
        <v>-0.12665194324568546</v>
      </c>
      <c r="N407" s="13">
        <f t="shared" si="47"/>
        <v>2.7113423728161203E-4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-0.125209099026548</v>
      </c>
      <c r="M408">
        <f t="shared" si="46"/>
        <v>-0.125209099026548</v>
      </c>
      <c r="N408" s="13">
        <f t="shared" si="47"/>
        <v>2.7133030252564279E-4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-0.12378269307546817</v>
      </c>
      <c r="M409">
        <f t="shared" si="46"/>
        <v>-0.12378269307546817</v>
      </c>
      <c r="N409" s="13">
        <f t="shared" si="47"/>
        <v>2.7147876763434592E-4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-0.12237253822742644</v>
      </c>
      <c r="M410">
        <f t="shared" si="46"/>
        <v>-0.12237253822742644</v>
      </c>
      <c r="N410" s="13">
        <f t="shared" si="47"/>
        <v>2.7158011501899888E-4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-0.12097844944144112</v>
      </c>
      <c r="M411">
        <f t="shared" si="46"/>
        <v>-0.12097844944144112</v>
      </c>
      <c r="N411" s="13">
        <f t="shared" si="47"/>
        <v>2.7163484207433342E-4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-0.1196002437767615</v>
      </c>
      <c r="M412">
        <f t="shared" si="46"/>
        <v>-0.1196002437767615</v>
      </c>
      <c r="N412" s="13">
        <f t="shared" si="47"/>
        <v>2.7164346053876404E-4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-0.11823774036931869</v>
      </c>
      <c r="M413">
        <f t="shared" si="46"/>
        <v>-0.11823774036931869</v>
      </c>
      <c r="N413" s="13">
        <f t="shared" si="47"/>
        <v>2.7160649586056244E-4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-0.11689076040842893</v>
      </c>
      <c r="M414">
        <f t="shared" si="46"/>
        <v>-0.11689076040842893</v>
      </c>
      <c r="N414" s="13">
        <f t="shared" si="47"/>
        <v>2.7152448657032427E-4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-0.11555912711374783</v>
      </c>
      <c r="M415">
        <f t="shared" si="46"/>
        <v>-0.11555912711374783</v>
      </c>
      <c r="N415" s="13">
        <f t="shared" si="47"/>
        <v>2.7139798366006198E-4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-0.11424266571247269</v>
      </c>
      <c r="M416">
        <f t="shared" si="46"/>
        <v>-0.11424266571247269</v>
      </c>
      <c r="N416" s="13">
        <f t="shared" si="47"/>
        <v>2.7122754996930189E-4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-0.11294120341679133</v>
      </c>
      <c r="M417">
        <f t="shared" si="46"/>
        <v>-0.11294120341679133</v>
      </c>
      <c r="N417" s="13">
        <f t="shared" si="47"/>
        <v>2.7101375957848021E-4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-0.11165456940157482</v>
      </c>
      <c r="M418">
        <f t="shared" si="46"/>
        <v>-0.11165456940157482</v>
      </c>
      <c r="N418" s="13">
        <f t="shared" si="47"/>
        <v>2.7075719720998852E-4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-0.1103825947823114</v>
      </c>
      <c r="M419">
        <f t="shared" si="46"/>
        <v>-0.1103825947823114</v>
      </c>
      <c r="N419" s="13">
        <f t="shared" si="47"/>
        <v>2.7045845763710237E-4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-0.10912511259327989</v>
      </c>
      <c r="M420">
        <f t="shared" si="46"/>
        <v>-0.10912511259327989</v>
      </c>
      <c r="N420" s="13">
        <f t="shared" si="47"/>
        <v>2.7011814510111452E-4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-0.10788195776596031</v>
      </c>
      <c r="M421">
        <f t="shared" si="46"/>
        <v>-0.10788195776596031</v>
      </c>
      <c r="N421" s="13">
        <f t="shared" si="47"/>
        <v>2.6973687273688723E-4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-0.10665296710767871</v>
      </c>
      <c r="M422">
        <f t="shared" si="46"/>
        <v>-0.10665296710767871</v>
      </c>
      <c r="N422" s="13">
        <f t="shared" si="47"/>
        <v>2.693152620070904E-4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-0.10543797928048537</v>
      </c>
      <c r="M423">
        <f t="shared" si="46"/>
        <v>-0.10543797928048537</v>
      </c>
      <c r="N423" s="13">
        <f t="shared" si="47"/>
        <v>2.6885394214533483E-4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-0.10423683478026206</v>
      </c>
      <c r="M424">
        <f t="shared" si="46"/>
        <v>-0.10423683478026206</v>
      </c>
      <c r="N424" s="13">
        <f t="shared" si="47"/>
        <v>2.683535496083825E-4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-0.10304937591605835</v>
      </c>
      <c r="M425">
        <f t="shared" si="46"/>
        <v>-0.10304937591605835</v>
      </c>
      <c r="N425" s="13">
        <f t="shared" si="47"/>
        <v>2.678147275376605E-4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-0.10187544678965293</v>
      </c>
      <c r="M426">
        <f t="shared" si="46"/>
        <v>-0.10187544678965293</v>
      </c>
      <c r="N426" s="13">
        <f t="shared" si="47"/>
        <v>2.6723812523022375E-4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-0.10071489327534006</v>
      </c>
      <c r="M427">
        <f t="shared" si="46"/>
        <v>-0.10071489327534006</v>
      </c>
      <c r="N427" s="13">
        <f t="shared" si="47"/>
        <v>2.6662439761936444E-4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-9.9567562999934023E-2</v>
      </c>
      <c r="M428">
        <f t="shared" si="46"/>
        <v>-9.9567562999934023E-2</v>
      </c>
      <c r="N428" s="13">
        <f t="shared" si="47"/>
        <v>2.6597420476488944E-4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-9.8433305322997725E-2</v>
      </c>
      <c r="M429">
        <f t="shared" si="46"/>
        <v>-9.8433305322997725E-2</v>
      </c>
      <c r="N429" s="13">
        <f t="shared" si="47"/>
        <v>2.652882113534235E-4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-9.7311971317283627E-2</v>
      </c>
      <c r="M430">
        <f t="shared" si="46"/>
        <v>-9.7311971317283627E-2</v>
      </c>
      <c r="N430" s="13">
        <f t="shared" si="47"/>
        <v>2.6456708620858959E-4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-9.6203413749392369E-2</v>
      </c>
      <c r="M431">
        <f t="shared" si="46"/>
        <v>-9.6203413749392369E-2</v>
      </c>
      <c r="N431" s="13">
        <f t="shared" si="47"/>
        <v>2.6381150181134809E-4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-9.5107487060643189E-2</v>
      </c>
      <c r="M432">
        <f t="shared" si="46"/>
        <v>-9.5107487060643189E-2</v>
      </c>
      <c r="N432" s="13">
        <f t="shared" si="47"/>
        <v>2.630221338305357E-4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-9.4024047348155393E-2</v>
      </c>
      <c r="M433">
        <f t="shared" si="46"/>
        <v>-9.4024047348155393E-2</v>
      </c>
      <c r="N433" s="13">
        <f t="shared" si="47"/>
        <v>2.62199660663661E-4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-9.295295234613743E-2</v>
      </c>
      <c r="M434">
        <f t="shared" si="46"/>
        <v>-9.295295234613743E-2</v>
      </c>
      <c r="N434" s="13">
        <f t="shared" si="47"/>
        <v>2.6134476298800524E-4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-9.189406140738339E-2</v>
      </c>
      <c r="M435">
        <f t="shared" si="46"/>
        <v>-9.189406140738339E-2</v>
      </c>
      <c r="N435" s="13">
        <f t="shared" si="47"/>
        <v>2.6045812332215645E-4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-9.0847235484973435E-2</v>
      </c>
      <c r="M436">
        <f t="shared" si="46"/>
        <v>-9.0847235484973435E-2</v>
      </c>
      <c r="N436" s="13">
        <f t="shared" si="47"/>
        <v>2.5954042559793152E-4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-8.9812337114175522E-2</v>
      </c>
      <c r="M437">
        <f t="shared" si="46"/>
        <v>-8.9812337114175522E-2</v>
      </c>
      <c r="N437" s="13">
        <f t="shared" si="47"/>
        <v>2.5859235474274568E-4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-8.8789230394549612E-2</v>
      </c>
      <c r="M438">
        <f t="shared" si="46"/>
        <v>-8.8789230394549612E-2</v>
      </c>
      <c r="N438" s="13">
        <f t="shared" si="47"/>
        <v>2.5761459627250335E-4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-8.7777780972246991E-2</v>
      </c>
      <c r="M439">
        <f t="shared" si="46"/>
        <v>-8.7777780972246991E-2</v>
      </c>
      <c r="N439" s="13">
        <f t="shared" si="47"/>
        <v>2.5660783589489595E-4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-8.6777856022508093E-2</v>
      </c>
      <c r="M440">
        <f t="shared" si="46"/>
        <v>-8.6777856022508093E-2</v>
      </c>
      <c r="N440" s="13">
        <f t="shared" si="47"/>
        <v>2.5557275912322909E-4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-8.5789324232353206E-2</v>
      </c>
      <c r="M441">
        <f t="shared" si="46"/>
        <v>-8.5789324232353206E-2</v>
      </c>
      <c r="N441" s="13">
        <f t="shared" si="47"/>
        <v>2.545100509007078E-4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-8.4812055783465554E-2</v>
      </c>
      <c r="M442">
        <f t="shared" si="46"/>
        <v>-8.4812055783465554E-2</v>
      </c>
      <c r="N442" s="13">
        <f t="shared" si="47"/>
        <v>2.5342039523514493E-4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-8.3845922335264625E-2</v>
      </c>
      <c r="M443">
        <f t="shared" si="46"/>
        <v>-8.3845922335264625E-2</v>
      </c>
      <c r="N443" s="13">
        <f t="shared" si="47"/>
        <v>2.5230447484412286E-4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-8.289079700816708E-2</v>
      </c>
      <c r="M444">
        <f t="shared" si="46"/>
        <v>-8.289079700816708E-2</v>
      </c>
      <c r="N444" s="13">
        <f t="shared" si="47"/>
        <v>2.5116297081048656E-4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-8.1946554367034394E-2</v>
      </c>
      <c r="M445">
        <f t="shared" si="46"/>
        <v>-8.1946554367034394E-2</v>
      </c>
      <c r="N445" s="13">
        <f t="shared" si="47"/>
        <v>2.499965622482196E-4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-8.1013070404804474E-2</v>
      </c>
      <c r="M446">
        <f t="shared" si="46"/>
        <v>-8.1013070404804474E-2</v>
      </c>
      <c r="N446" s="13">
        <f t="shared" si="47"/>
        <v>2.4880592597855951E-4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-8.0090222526305432E-2</v>
      </c>
      <c r="M447">
        <f t="shared" si="46"/>
        <v>-8.0090222526305432E-2</v>
      </c>
      <c r="N447" s="13">
        <f t="shared" si="47"/>
        <v>2.4759173621635711E-4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-7.9177889532249981E-2</v>
      </c>
      <c r="M448">
        <f t="shared" si="46"/>
        <v>-7.9177889532249981E-2</v>
      </c>
      <c r="N448" s="13">
        <f t="shared" si="47"/>
        <v>2.463546642665664E-4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-7.8275951603408431E-2</v>
      </c>
      <c r="M449">
        <f t="shared" si="46"/>
        <v>-7.8275951603408431E-2</v>
      </c>
      <c r="N449" s="13">
        <f t="shared" si="47"/>
        <v>2.4509537823083979E-4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-7.7384290284957566E-2</v>
      </c>
      <c r="M450">
        <f t="shared" si="46"/>
        <v>-7.7384290284957566E-2</v>
      </c>
      <c r="N450" s="13">
        <f t="shared" si="47"/>
        <v>2.4381454272406807E-4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-7.6502788471005195E-2</v>
      </c>
      <c r="M451">
        <f t="shared" si="46"/>
        <v>-7.6502788471005195E-2</v>
      </c>
      <c r="N451" s="13">
        <f t="shared" si="47"/>
        <v>2.4251281860088254E-4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-7.5631330389287099E-2</v>
      </c>
      <c r="M452">
        <f t="shared" si="46"/>
        <v>-7.5631330389287099E-2</v>
      </c>
      <c r="N452" s="13">
        <f t="shared" si="47"/>
        <v>2.4119086269192965E-4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-7.4769801586035051E-2</v>
      </c>
      <c r="M453">
        <f t="shared" si="46"/>
        <v>-7.4769801586035051E-2</v>
      </c>
      <c r="N453" s="13">
        <f t="shared" si="47"/>
        <v>2.3984932754988447E-4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-7.3918088911014229E-2</v>
      </c>
      <c r="M454">
        <f t="shared" si="46"/>
        <v>-7.3918088911014229E-2</v>
      </c>
      <c r="N454" s="13">
        <f t="shared" si="47"/>
        <v>2.3848886120506052E-4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-7.307608050272818E-2</v>
      </c>
      <c r="M455">
        <f t="shared" si="46"/>
        <v>-7.307608050272818E-2</v>
      </c>
      <c r="N455" s="13">
        <f t="shared" si="47"/>
        <v>2.3711010693054085E-4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-7.2243665773789184E-2</v>
      </c>
      <c r="M456">
        <f t="shared" si="46"/>
        <v>-7.2243665773789184E-2</v>
      </c>
      <c r="N456" s="13">
        <f t="shared" si="47"/>
        <v>2.3571370301667794E-4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-7.1420735396452578E-2</v>
      </c>
      <c r="M457">
        <f t="shared" si="46"/>
        <v>-7.1420735396452578E-2</v>
      </c>
      <c r="N457" s="13">
        <f t="shared" si="47"/>
        <v>2.3430028255487886E-4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-7.0607181288313128E-2</v>
      </c>
      <c r="M458">
        <f t="shared" si="46"/>
        <v>-7.0607181288313128E-2</v>
      </c>
      <c r="N458" s="13">
        <f t="shared" si="47"/>
        <v>2.3287047323053241E-4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-6.980289659816287E-2</v>
      </c>
      <c r="M459">
        <f t="shared" si="46"/>
        <v>-6.980289659816287E-2</v>
      </c>
      <c r="N459" s="13">
        <f t="shared" si="47"/>
        <v>2.3142489712499057E-4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-6.9007775692005627E-2</v>
      </c>
      <c r="M460">
        <f t="shared" si="46"/>
        <v>-6.9007775692005627E-2</v>
      </c>
      <c r="N460" s="13">
        <f t="shared" si="47"/>
        <v>2.299641705263984E-4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-6.8221714139230283E-2</v>
      </c>
      <c r="M461">
        <f t="shared" si="46"/>
        <v>-6.8221714139230283E-2</v>
      </c>
      <c r="N461" s="13">
        <f t="shared" si="47"/>
        <v>2.2848890374932616E-4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-6.7444608698938674E-2</v>
      </c>
      <c r="M462">
        <f t="shared" si="46"/>
        <v>-6.7444608698938674E-2</v>
      </c>
      <c r="N462" s="13">
        <f t="shared" si="47"/>
        <v>2.2699970096302853E-4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-6.6676357306427028E-2</v>
      </c>
      <c r="M463">
        <f t="shared" si="46"/>
        <v>-6.6676357306427028E-2</v>
      </c>
      <c r="N463" s="13">
        <f t="shared" si="47"/>
        <v>2.2549716002817944E-4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-6.5916859059819422E-2</v>
      </c>
      <c r="M464">
        <f t="shared" si="46"/>
        <v>-6.5916859059819422E-2</v>
      </c>
      <c r="N464" s="13">
        <f t="shared" si="47"/>
        <v>2.2398187234197063E-4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-6.5166014206852141E-2</v>
      </c>
      <c r="M465">
        <f t="shared" si="46"/>
        <v>-6.5166014206852141E-2</v>
      </c>
      <c r="N465" s="13">
        <f t="shared" si="47"/>
        <v>2.2245442269143244E-4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-6.4423724131805415E-2</v>
      </c>
      <c r="M466">
        <f t="shared" si="46"/>
        <v>-6.4423724131805415E-2</v>
      </c>
      <c r="N466" s="13">
        <f t="shared" si="47"/>
        <v>2.2091538911478637E-4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-6.3689891342583627E-2</v>
      </c>
      <c r="M467">
        <f t="shared" si="46"/>
        <v>-6.3689891342583627E-2</v>
      </c>
      <c r="N467" s="13">
        <f t="shared" si="47"/>
        <v>2.1936534277074992E-4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-6.2964419457940138E-2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-6.2964419457940138E-2</v>
      </c>
      <c r="N468" s="13">
        <f t="shared" ref="N468:N469" si="53">(M468-H468)^2*O468</f>
        <v>2.1780484781559788E-4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-6.2247213194846558E-2</v>
      </c>
      <c r="M469">
        <f t="shared" si="52"/>
        <v>-6.2247213194846558E-2</v>
      </c>
      <c r="N469" s="13">
        <f t="shared" si="53"/>
        <v>2.1623446128785125E-4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5.644484116824807</v>
      </c>
      <c r="N4" s="12" t="s">
        <v>22</v>
      </c>
      <c r="O4" s="4">
        <v>5.644484116824807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2.0341280115380136</v>
      </c>
      <c r="N5" s="12" t="s">
        <v>23</v>
      </c>
      <c r="O5" s="4">
        <v>2.0341280115380136</v>
      </c>
      <c r="P5" t="s">
        <v>50</v>
      </c>
      <c r="Q5" s="28" t="s">
        <v>29</v>
      </c>
      <c r="R5" s="29">
        <f>L10</f>
        <v>2.4627182667040017</v>
      </c>
      <c r="S5" s="29">
        <f>L4</f>
        <v>5.644484116824807</v>
      </c>
      <c r="T5" s="29">
        <f>L5</f>
        <v>2.0341280115380136</v>
      </c>
      <c r="U5" s="29">
        <f>L6</f>
        <v>0.45922065214264129</v>
      </c>
      <c r="V5" s="29">
        <f>L7</f>
        <v>3.8605200923057676</v>
      </c>
      <c r="W5" s="30">
        <f>SQRT(2)*2/SQRT(3)*$L$10</f>
        <v>4.0216020891041468</v>
      </c>
      <c r="X5" s="30">
        <f>(SQRT(2)*2/SQRT(3)*$L$10+SQRT(11)/2*2/SQRT(3)*$L$10)/2</f>
        <v>4.3686742718611882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0.45922065214264129</v>
      </c>
      <c r="N6" s="12" t="s">
        <v>26</v>
      </c>
      <c r="O6" s="4">
        <v>0.45922065214264129</v>
      </c>
      <c r="P6" t="s">
        <v>50</v>
      </c>
    </row>
    <row r="7" spans="1:27" x14ac:dyDescent="0.4">
      <c r="A7" s="2" t="s">
        <v>1</v>
      </c>
      <c r="B7" s="5">
        <v>6.3559999999999999</v>
      </c>
      <c r="D7" s="2" t="s">
        <v>31</v>
      </c>
      <c r="E7" s="1">
        <v>2</v>
      </c>
      <c r="F7" t="s">
        <v>272</v>
      </c>
      <c r="K7" s="2" t="s">
        <v>27</v>
      </c>
      <c r="L7" s="4">
        <f>O7</f>
        <v>3.8605200923057676</v>
      </c>
      <c r="N7" s="12" t="s">
        <v>27</v>
      </c>
      <c r="O7" s="4">
        <v>3.8605200923057676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273</v>
      </c>
      <c r="Q8" s="26" t="s">
        <v>276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2.7748912973067936</v>
      </c>
      <c r="Q9" s="28" t="s">
        <v>247</v>
      </c>
      <c r="R9" s="29">
        <f>L10</f>
        <v>2.4627182667040017</v>
      </c>
      <c r="S9" s="29">
        <f>O4</f>
        <v>5.644484116824807</v>
      </c>
      <c r="T9" s="29">
        <f>O5</f>
        <v>2.0341280115380136</v>
      </c>
      <c r="U9" s="29">
        <f>O6</f>
        <v>0.45922065214264129</v>
      </c>
      <c r="V9" s="29">
        <f>O7</f>
        <v>3.8605200923057676</v>
      </c>
      <c r="W9" s="30">
        <f>SQRT(2)*2/SQRT(3)*$L$10</f>
        <v>4.0216020891041468</v>
      </c>
      <c r="X9" s="30">
        <f>(SQRT(2)*2/SQRT(3)*$L$10+SQRT(11)/2*2/SQRT(3)*$L$10)/2</f>
        <v>4.3686742718611882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4.4352080084413346E-2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274</v>
      </c>
      <c r="N11" s="64" t="s">
        <v>261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0.40432083574031769</v>
      </c>
      <c r="D14" s="3" t="s">
        <v>14</v>
      </c>
      <c r="E14" s="4">
        <f>-(1+$E$13+$E$5*$E$13^3)*EXP(-$E$13)</f>
        <v>-1</v>
      </c>
      <c r="O14" s="6"/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0.30789996808816222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1.2929033696961163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1.2929033696961163</v>
      </c>
      <c r="N19" s="13">
        <f>(M19-H19)^2*O19</f>
        <v>2.0624927176295663E-2</v>
      </c>
      <c r="O19" s="13">
        <v>1</v>
      </c>
      <c r="P19" s="14">
        <f>SUMSQ(N26:N295)</f>
        <v>2.3124330572109495E-5</v>
      </c>
      <c r="Q19" s="1" t="s">
        <v>65</v>
      </c>
      <c r="R19" s="19">
        <f>O4/(O4-O5)*-B4/SQRT(L9)</f>
        <v>4.6740590601147192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0.73307824670246546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0.73307824670246546</v>
      </c>
      <c r="N20" s="13">
        <f t="shared" ref="N20:N83" si="5">(M20-H20)^2*O20</f>
        <v>1.5229555920454057E-2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0.19876109038715128</v>
      </c>
      <c r="M21">
        <f t="shared" si="4"/>
        <v>0.19876109038715128</v>
      </c>
      <c r="N21" s="13">
        <f t="shared" si="5"/>
        <v>1.1065663605214784E-2</v>
      </c>
      <c r="O21" s="13">
        <v>1</v>
      </c>
      <c r="Q21" s="16" t="s">
        <v>57</v>
      </c>
      <c r="R21" s="19">
        <f>(O7/O6)/(O4/O5)</f>
        <v>3.0295521395284086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0.20112501478221834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-0.31102708077729702</v>
      </c>
      <c r="M22">
        <f t="shared" si="4"/>
        <v>-0.31102708077729702</v>
      </c>
      <c r="N22" s="13">
        <f t="shared" si="5"/>
        <v>7.8879397505239555E-3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-0.7972284768056852</v>
      </c>
      <c r="M23">
        <f t="shared" si="4"/>
        <v>-0.7972284768056852</v>
      </c>
      <c r="N23" s="13">
        <f t="shared" si="5"/>
        <v>5.4944269317289433E-3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-1.2607499473787875</v>
      </c>
      <c r="M24">
        <f t="shared" si="4"/>
        <v>-1.2607499473787875</v>
      </c>
      <c r="N24" s="13">
        <f t="shared" si="5"/>
        <v>3.7196118879443004E-3</v>
      </c>
      <c r="O24" s="13">
        <v>1</v>
      </c>
      <c r="Q24" s="17" t="s">
        <v>61</v>
      </c>
      <c r="R24" s="19">
        <f>O5/(O4-O5)*-B4/L9</f>
        <v>0.59552942853676927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-1.7024643368282248</v>
      </c>
      <c r="M25">
        <f t="shared" si="4"/>
        <v>-1.7024643368282248</v>
      </c>
      <c r="N25" s="13">
        <f t="shared" si="5"/>
        <v>2.4285235916455352E-3</v>
      </c>
      <c r="O25" s="13">
        <v>1</v>
      </c>
      <c r="Q25" s="17" t="s">
        <v>62</v>
      </c>
      <c r="R25" s="19">
        <f>O4/(O4-O5)*-B4/SQRT(L9)</f>
        <v>4.6740590601147192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-2.123211785259663</v>
      </c>
      <c r="M26">
        <f t="shared" si="4"/>
        <v>-2.123211785259663</v>
      </c>
      <c r="N26" s="13">
        <f t="shared" si="5"/>
        <v>1.5117023960185491E-3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-2.5238009780450419</v>
      </c>
      <c r="M27">
        <f t="shared" si="4"/>
        <v>-2.5238009780450419</v>
      </c>
      <c r="N27" s="13">
        <f t="shared" si="5"/>
        <v>8.8092154031223831E-4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-2.9050103458191359</v>
      </c>
      <c r="M28">
        <f t="shared" si="4"/>
        <v>-2.9050103458191359</v>
      </c>
      <c r="N28" s="13">
        <f t="shared" si="5"/>
        <v>4.6555740768707384E-4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4.3796784887102298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-3.2675892170234633</v>
      </c>
      <c r="M29">
        <f t="shared" si="4"/>
        <v>-3.2675892170234633</v>
      </c>
      <c r="N29" s="13">
        <f t="shared" si="5"/>
        <v>2.0951822848185779E-4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17.123183308533704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-3.6122589249529149</v>
      </c>
      <c r="M30">
        <f t="shared" si="4"/>
        <v>-3.6122589249529149</v>
      </c>
      <c r="N30" s="13">
        <f t="shared" si="5"/>
        <v>6.8652612027910522E-5</v>
      </c>
      <c r="O30" s="13">
        <v>1</v>
      </c>
      <c r="V30" s="22" t="s">
        <v>22</v>
      </c>
      <c r="W30" s="1">
        <f>1/(O5*W25^2)</f>
        <v>3.3283016475136362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-3.9397138711764406</v>
      </c>
      <c r="M31">
        <f t="shared" si="4"/>
        <v>-3.9397138711764406</v>
      </c>
      <c r="N31" s="13">
        <f t="shared" si="5"/>
        <v>8.5695571752002262E-6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-4.2506225471233314</v>
      </c>
      <c r="M32">
        <f t="shared" si="4"/>
        <v>-4.2506225471233314</v>
      </c>
      <c r="N32" s="13">
        <f t="shared" si="5"/>
        <v>2.8106001093761336E-6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-4.5456285155496694</v>
      </c>
      <c r="M33">
        <f t="shared" si="4"/>
        <v>-4.5456285155496694</v>
      </c>
      <c r="N33" s="13">
        <f t="shared" si="5"/>
        <v>3.1322654182153878E-5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-4.8253513535265586</v>
      </c>
      <c r="M34">
        <f t="shared" si="4"/>
        <v>-4.8253513535265586</v>
      </c>
      <c r="N34" s="13">
        <f t="shared" si="5"/>
        <v>7.9187010367837772E-5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-5.0903875585216749</v>
      </c>
      <c r="M35">
        <f t="shared" si="4"/>
        <v>-5.0903875585216749</v>
      </c>
      <c r="N35" s="13">
        <f t="shared" si="5"/>
        <v>1.3556601413947076E-4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-5.3413114190789521</v>
      </c>
      <c r="M36">
        <f t="shared" si="4"/>
        <v>-5.3413114190789521</v>
      </c>
      <c r="N36" s="13">
        <f t="shared" si="5"/>
        <v>1.928342175643311E-4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-5.5786758515371222</v>
      </c>
      <c r="M37">
        <f t="shared" si="4"/>
        <v>-5.5786758515371222</v>
      </c>
      <c r="N37" s="13">
        <f t="shared" si="5"/>
        <v>2.458654152295877E-4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-5.8030132041668736</v>
      </c>
      <c r="M38">
        <f t="shared" si="4"/>
        <v>-5.8030132041668736</v>
      </c>
      <c r="N38" s="13">
        <f t="shared" si="5"/>
        <v>2.914509898924252E-4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-6.014836030048043</v>
      </c>
      <c r="M39">
        <f t="shared" si="4"/>
        <v>-6.014836030048043</v>
      </c>
      <c r="N39" s="13">
        <f t="shared" si="5"/>
        <v>3.2782848998974979E-4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-6.214637829952018</v>
      </c>
      <c r="M40">
        <f t="shared" si="4"/>
        <v>-6.214637829952018</v>
      </c>
      <c r="N40" s="13">
        <f t="shared" si="5"/>
        <v>3.543023996040827E-4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-6.4028937664418457</v>
      </c>
      <c r="M41">
        <f t="shared" si="4"/>
        <v>-6.4028937664418457</v>
      </c>
      <c r="N41" s="13">
        <f t="shared" si="5"/>
        <v>3.7094169823077947E-4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-6.5800613503507623</v>
      </c>
      <c r="M42">
        <f t="shared" si="4"/>
        <v>-6.5800613503507623</v>
      </c>
      <c r="N42" s="13">
        <f t="shared" si="5"/>
        <v>3.7834109216069507E-4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-6.746581100751456</v>
      </c>
      <c r="M43">
        <f t="shared" si="4"/>
        <v>-6.746581100751456</v>
      </c>
      <c r="N43" s="13">
        <f t="shared" si="5"/>
        <v>3.7743477532628576E-4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-6.902877179481651</v>
      </c>
      <c r="M44">
        <f t="shared" si="4"/>
        <v>-6.902877179481651</v>
      </c>
      <c r="N44" s="13">
        <f t="shared" si="5"/>
        <v>3.6935328363231279E-4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-7.0493580012468691</v>
      </c>
      <c r="M45">
        <f t="shared" si="4"/>
        <v>-7.0493580012468691</v>
      </c>
      <c r="N45" s="13">
        <f t="shared" si="5"/>
        <v>3.5531547720068872E-4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-7.1864168202784651</v>
      </c>
      <c r="M46">
        <f t="shared" si="4"/>
        <v>-7.1864168202784651</v>
      </c>
      <c r="N46" s="13">
        <f t="shared" si="5"/>
        <v>3.3654894963850172E-4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-7.3144322944843854</v>
      </c>
      <c r="M47">
        <f t="shared" si="4"/>
        <v>-7.3144322944843854</v>
      </c>
      <c r="N47" s="13">
        <f t="shared" si="5"/>
        <v>3.142332488523095E-4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-7.4337690279908344</v>
      </c>
      <c r="M48">
        <f t="shared" si="4"/>
        <v>-7.4337690279908344</v>
      </c>
      <c r="N48" s="13">
        <f t="shared" si="5"/>
        <v>2.894612233198578E-4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-7.5447780929357489</v>
      </c>
      <c r="M49">
        <f t="shared" si="4"/>
        <v>-7.5447780929357489</v>
      </c>
      <c r="N49" s="13">
        <f t="shared" si="5"/>
        <v>2.6321460158622062E-4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-7.6477975313392008</v>
      </c>
      <c r="M50">
        <f t="shared" si="4"/>
        <v>-7.6477975313392008</v>
      </c>
      <c r="N50" s="13">
        <f t="shared" si="5"/>
        <v>2.3635058899535813E-4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-7.7431528378416363</v>
      </c>
      <c r="M51">
        <f t="shared" si="4"/>
        <v>-7.7431528378416363</v>
      </c>
      <c r="N51" s="13">
        <f t="shared" si="5"/>
        <v>2.0959684009104568E-4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-7.8311574240680315</v>
      </c>
      <c r="M52">
        <f t="shared" si="4"/>
        <v>-7.8311574240680315</v>
      </c>
      <c r="N52" s="13">
        <f t="shared" si="5"/>
        <v>1.8355265147885404E-4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-7.9121130653449558</v>
      </c>
      <c r="M53">
        <f t="shared" si="4"/>
        <v>-7.9121130653449558</v>
      </c>
      <c r="N53" s="13">
        <f t="shared" si="5"/>
        <v>1.5869463036084311E-4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-7.9863103304671821</v>
      </c>
      <c r="M54">
        <f t="shared" si="4"/>
        <v>-7.9863103304671821</v>
      </c>
      <c r="N54" s="13">
        <f t="shared" si="5"/>
        <v>1.3538543893207728E-4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-8.0540289951822039</v>
      </c>
      <c r="M55">
        <f t="shared" si="4"/>
        <v>-8.0540289951822039</v>
      </c>
      <c r="N55" s="13">
        <f t="shared" si="5"/>
        <v>1.1388450363746818E-4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-8.1155384400331823</v>
      </c>
      <c r="M56">
        <f t="shared" si="4"/>
        <v>-8.1155384400331823</v>
      </c>
      <c r="N56" s="13">
        <f t="shared" si="5"/>
        <v>9.4359818893548724E-5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-8.1710980331748182</v>
      </c>
      <c r="M57">
        <f t="shared" si="4"/>
        <v>-8.1710980331748182</v>
      </c>
      <c r="N57" s="13">
        <f t="shared" si="5"/>
        <v>7.6900174328540873E-5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-8.2209574987513463</v>
      </c>
      <c r="M58">
        <f t="shared" si="4"/>
        <v>-8.2209574987513463</v>
      </c>
      <c r="N58" s="13">
        <f t="shared" si="5"/>
        <v>6.1527298906880322E-5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-8.2653572714017933</v>
      </c>
      <c r="M59">
        <f t="shared" si="4"/>
        <v>-8.2653572714017933</v>
      </c>
      <c r="N59" s="13">
        <f t="shared" si="5"/>
        <v>4.8207549785967485E-5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-8.3045288374345816</v>
      </c>
      <c r="M60">
        <f t="shared" si="4"/>
        <v>-8.3045288374345816</v>
      </c>
      <c r="N60" s="13">
        <f t="shared" si="5"/>
        <v>3.6862882936798477E-5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-8.338695063191496</v>
      </c>
      <c r="M61">
        <f t="shared" si="4"/>
        <v>-8.338695063191496</v>
      </c>
      <c r="N61" s="13">
        <f t="shared" si="5"/>
        <v>2.7380930405417381E-5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-8.3680705110997931</v>
      </c>
      <c r="M62">
        <f t="shared" si="4"/>
        <v>-8.3680705110997931</v>
      </c>
      <c r="N62" s="13">
        <f t="shared" si="5"/>
        <v>1.9624078984080849E-5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-8.3928617438910997</v>
      </c>
      <c r="M63">
        <f t="shared" si="4"/>
        <v>-8.3928617438910997</v>
      </c>
      <c r="N63" s="13">
        <f t="shared" si="5"/>
        <v>1.3437499938687239E-5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-8.4132676174462997</v>
      </c>
      <c r="M64">
        <f t="shared" si="4"/>
        <v>-8.4132676174462997</v>
      </c>
      <c r="N64" s="13">
        <f t="shared" si="5"/>
        <v>8.6561218025432523E-6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-8.4294795627069874</v>
      </c>
      <c r="M65">
        <f t="shared" si="4"/>
        <v>-8.4294795627069874</v>
      </c>
      <c r="N65" s="13">
        <f t="shared" si="5"/>
        <v>5.1105702509871399E-6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-8.4416818570763787</v>
      </c>
      <c r="M66">
        <f t="shared" si="4"/>
        <v>-8.4416818570763787</v>
      </c>
      <c r="N66" s="13">
        <f t="shared" si="5"/>
        <v>2.6321225567387375E-6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-8.4500518857154105</v>
      </c>
      <c r="M67">
        <f t="shared" si="4"/>
        <v>-8.4500518857154105</v>
      </c>
      <c r="N67" s="13">
        <f t="shared" si="5"/>
        <v>1.0567406482699641E-6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-8.4547603931235553</v>
      </c>
      <c r="M68">
        <f t="shared" si="4"/>
        <v>-8.4547603931235553</v>
      </c>
      <c r="N68" s="13">
        <f t="shared" si="5"/>
        <v>2.2825768640139738E-3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-8.4559717253781006</v>
      </c>
      <c r="M69">
        <f t="shared" si="4"/>
        <v>-8.4559717253781006</v>
      </c>
      <c r="N69" s="56">
        <f t="shared" si="5"/>
        <v>7.9945424352666309E-6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-8.4538440633907932</v>
      </c>
      <c r="M70">
        <f t="shared" si="4"/>
        <v>-8.4538440633907932</v>
      </c>
      <c r="N70" s="13">
        <f t="shared" si="5"/>
        <v>2.405246694793407E-3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-8.4485296475262821</v>
      </c>
      <c r="M71">
        <f t="shared" si="4"/>
        <v>-8.4485296475262821</v>
      </c>
      <c r="N71" s="13">
        <f t="shared" si="5"/>
        <v>8.2676836535934026E-7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-8.4401749939131001</v>
      </c>
      <c r="M72">
        <f t="shared" si="4"/>
        <v>-8.4401749939131001</v>
      </c>
      <c r="N72" s="13">
        <f t="shared" si="5"/>
        <v>1.6526704073540346E-6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-8.4289211027646722</v>
      </c>
      <c r="M73">
        <f t="shared" si="4"/>
        <v>-8.4289211027646722</v>
      </c>
      <c r="N73" s="13">
        <f t="shared" si="5"/>
        <v>2.6253675631170787E-6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-8.414903659015323</v>
      </c>
      <c r="M74">
        <f t="shared" si="4"/>
        <v>-8.414903659015323</v>
      </c>
      <c r="N74" s="13">
        <f t="shared" si="5"/>
        <v>3.6658227730740773E-6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-8.3982532255639182</v>
      </c>
      <c r="M75">
        <f t="shared" si="4"/>
        <v>-8.3982532255639182</v>
      </c>
      <c r="N75" s="13">
        <f t="shared" si="5"/>
        <v>4.7083597462232652E-6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-8.379095429406485</v>
      </c>
      <c r="M76">
        <f t="shared" si="4"/>
        <v>-8.379095429406485</v>
      </c>
      <c r="N76" s="13">
        <f t="shared" si="5"/>
        <v>5.6999650255790835E-6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-8.3575511409276579</v>
      </c>
      <c r="M77">
        <f t="shared" si="4"/>
        <v>-8.3575511409276579</v>
      </c>
      <c r="N77" s="13">
        <f t="shared" si="5"/>
        <v>6.5994134706156632E-6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-8.3337366466104577</v>
      </c>
      <c r="M78">
        <f t="shared" si="4"/>
        <v>-8.3337366466104577</v>
      </c>
      <c r="N78" s="13">
        <f t="shared" si="5"/>
        <v>7.3762668740915447E-6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-8.3077638154134288</v>
      </c>
      <c r="M79">
        <f t="shared" si="4"/>
        <v>-8.3077638154134288</v>
      </c>
      <c r="N79" s="13">
        <f t="shared" si="5"/>
        <v>8.0097893164060241E-6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-8.2797402590545399</v>
      </c>
      <c r="M80">
        <f t="shared" si="4"/>
        <v>-8.2797402590545399</v>
      </c>
      <c r="N80" s="13">
        <f t="shared" si="5"/>
        <v>8.487816969284866E-6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-8.2497694864316582</v>
      </c>
      <c r="M81">
        <f t="shared" si="4"/>
        <v>-8.2497694864316582</v>
      </c>
      <c r="N81" s="13">
        <f t="shared" si="5"/>
        <v>8.8056144751922927E-6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-8.2179510524005863</v>
      </c>
      <c r="M82">
        <f t="shared" si="4"/>
        <v>-8.2179510524005863</v>
      </c>
      <c r="N82" s="13">
        <f t="shared" si="5"/>
        <v>8.964744804078837E-6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-8.1843807011228371</v>
      </c>
      <c r="M83">
        <f t="shared" si="4"/>
        <v>-8.1843807011228371</v>
      </c>
      <c r="N83" s="13">
        <f t="shared" si="5"/>
        <v>8.9719746630349366E-6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-8.1491505041870766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-8.1491505041870766</v>
      </c>
      <c r="N84" s="13">
        <f t="shared" ref="N84:N147" si="12">(M84-H84)^2*O84</f>
        <v>8.8382331279569032E-6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-8.112348993700266</v>
      </c>
      <c r="M85">
        <f t="shared" si="11"/>
        <v>-8.112348993700266</v>
      </c>
      <c r="N85" s="13">
        <f t="shared" si="12"/>
        <v>8.577637185311019E-6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-8.0740612905367826</v>
      </c>
      <c r="M86">
        <f t="shared" si="11"/>
        <v>-8.0740612905367826</v>
      </c>
      <c r="N86" s="13">
        <f t="shared" si="12"/>
        <v>8.2065943176405796E-6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-8.0343692279265824</v>
      </c>
      <c r="M87">
        <f t="shared" si="11"/>
        <v>-8.0343692279265824</v>
      </c>
      <c r="N87" s="13">
        <f t="shared" si="12"/>
        <v>7.7429891248880439E-6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-7.9933514705563447</v>
      </c>
      <c r="M88">
        <f t="shared" si="11"/>
        <v>-7.9933514705563447</v>
      </c>
      <c r="N88" s="13">
        <f t="shared" si="12"/>
        <v>7.2054582317528256E-6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-7.9510836293508875</v>
      </c>
      <c r="M89">
        <f t="shared" si="11"/>
        <v>-7.9510836293508875</v>
      </c>
      <c r="N89" s="13">
        <f t="shared" si="12"/>
        <v>6.6127553656131174E-6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-7.9076383720955885</v>
      </c>
      <c r="M90">
        <f t="shared" si="11"/>
        <v>-7.9076383720955885</v>
      </c>
      <c r="N90" s="13">
        <f t="shared" si="12"/>
        <v>5.9832064797991587E-6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-7.8630855300543914</v>
      </c>
      <c r="M91">
        <f t="shared" si="11"/>
        <v>-7.8630855300543914</v>
      </c>
      <c r="N91" s="13">
        <f t="shared" si="12"/>
        <v>5.3342531138728221E-6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-7.8174922007319756</v>
      </c>
      <c r="M92">
        <f t="shared" si="11"/>
        <v>-7.8174922007319756</v>
      </c>
      <c r="N92" s="13">
        <f t="shared" si="12"/>
        <v>4.6820808021029061E-6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-7.7709228469230176</v>
      </c>
      <c r="M93">
        <f t="shared" si="11"/>
        <v>-7.7709228469230176</v>
      </c>
      <c r="N93" s="13">
        <f t="shared" si="12"/>
        <v>4.0413282348008818E-6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-7.723439392185858</v>
      </c>
      <c r="M94">
        <f t="shared" si="11"/>
        <v>-7.723439392185858</v>
      </c>
      <c r="N94" s="13">
        <f t="shared" si="12"/>
        <v>3.4248720183402624E-6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-7.6751013128727834</v>
      </c>
      <c r="M95">
        <f t="shared" si="11"/>
        <v>-7.6751013128727834</v>
      </c>
      <c r="N95" s="13">
        <f t="shared" si="12"/>
        <v>2.8436812409604978E-6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-7.6259657268438783</v>
      </c>
      <c r="M96">
        <f t="shared" si="11"/>
        <v>-7.6259657268438783</v>
      </c>
      <c r="N96" s="13">
        <f t="shared" si="12"/>
        <v>2.3067356093841741E-6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-7.5760874789867607</v>
      </c>
      <c r="M97">
        <f t="shared" si="11"/>
        <v>-7.5760874789867607</v>
      </c>
      <c r="N97" s="13">
        <f t="shared" si="12"/>
        <v>1.8210006488729405E-6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-7.5255192236596402</v>
      </c>
      <c r="M98">
        <f t="shared" si="11"/>
        <v>-7.5255192236596402</v>
      </c>
      <c r="N98" s="13">
        <f t="shared" si="12"/>
        <v>1.3914533365704846E-6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-7.4743115041707924</v>
      </c>
      <c r="M99">
        <f t="shared" si="11"/>
        <v>-7.4743115041707924</v>
      </c>
      <c r="N99" s="13">
        <f t="shared" si="12"/>
        <v>1.0211515412791055E-6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-7.4225128294032583</v>
      </c>
      <c r="M100">
        <f t="shared" si="11"/>
        <v>-7.4225128294032583</v>
      </c>
      <c r="N100" s="13">
        <f t="shared" si="12"/>
        <v>7.1134075320411196E-7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-7.3701697476892694</v>
      </c>
      <c r="M101">
        <f t="shared" si="11"/>
        <v>-7.3701697476892694</v>
      </c>
      <c r="N101" s="13">
        <f t="shared" si="12"/>
        <v>4.6159178718750807E-7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-7.3173269180352003</v>
      </c>
      <c r="M102">
        <f t="shared" si="11"/>
        <v>-7.3173269180352003</v>
      </c>
      <c r="N102" s="13">
        <f t="shared" si="12"/>
        <v>2.6996341439428337E-7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-7.2640271787937962</v>
      </c>
      <c r="M103">
        <f t="shared" si="11"/>
        <v>-7.2640271787937962</v>
      </c>
      <c r="N103" s="13">
        <f t="shared" si="12"/>
        <v>1.3318420709435512E-7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-7.2103116138768986</v>
      </c>
      <c r="M104">
        <f t="shared" si="11"/>
        <v>-7.2103116138768986</v>
      </c>
      <c r="N104" s="13">
        <f t="shared" si="12"/>
        <v>4.6848254186847248E-8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-7.1562196165983352</v>
      </c>
      <c r="M105">
        <f t="shared" si="11"/>
        <v>-7.1562196165983352</v>
      </c>
      <c r="N105" s="13">
        <f t="shared" si="12"/>
        <v>5.6198105916014574E-9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-7.1017889512333019</v>
      </c>
      <c r="M106">
        <f t="shared" si="11"/>
        <v>-7.1017889512333019</v>
      </c>
      <c r="N106" s="13">
        <f t="shared" si="12"/>
        <v>3.4423702754044169E-9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-7.0470558123771969</v>
      </c>
      <c r="M107">
        <f t="shared" si="11"/>
        <v>-7.0470558123771969</v>
      </c>
      <c r="N107" s="13">
        <f t="shared" si="12"/>
        <v>3.3748091811039313E-8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-6.9920548821839628</v>
      </c>
      <c r="M108">
        <f t="shared" si="11"/>
        <v>-6.9920548821839628</v>
      </c>
      <c r="N108" s="13">
        <f t="shared" si="12"/>
        <v>8.9663948592606046E-8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-6.9368193855607414</v>
      </c>
      <c r="M109">
        <f t="shared" si="11"/>
        <v>-6.9368193855607414</v>
      </c>
      <c r="N109" s="13">
        <f t="shared" si="12"/>
        <v>1.6421141661039046E-7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-6.8813811433929848</v>
      </c>
      <c r="M110">
        <f t="shared" si="11"/>
        <v>-6.8813811433929848</v>
      </c>
      <c r="N110" s="13">
        <f t="shared" si="12"/>
        <v>2.5049694507853828E-7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-6.8257706238712768</v>
      </c>
      <c r="M111">
        <f t="shared" si="11"/>
        <v>-6.8257706238712768</v>
      </c>
      <c r="N111" s="13">
        <f t="shared" si="12"/>
        <v>3.4189087448139195E-7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-6.7700169919884825</v>
      </c>
      <c r="M112">
        <f t="shared" si="11"/>
        <v>-6.7700169919884825</v>
      </c>
      <c r="N112" s="13">
        <f t="shared" si="12"/>
        <v>4.3219286874586553E-4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-6.7141481572732955</v>
      </c>
      <c r="M113">
        <f t="shared" si="11"/>
        <v>-6.7141481572732955</v>
      </c>
      <c r="N113" s="13">
        <f t="shared" si="12"/>
        <v>5.1578231024405625E-4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-6.6581908198238269</v>
      </c>
      <c r="M114">
        <f t="shared" si="11"/>
        <v>-6.6581908198238269</v>
      </c>
      <c r="N114" s="13">
        <f t="shared" si="12"/>
        <v>5.8775246572141215E-4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-6.6021705147024186</v>
      </c>
      <c r="M115">
        <f t="shared" si="11"/>
        <v>-6.6021705147024186</v>
      </c>
      <c r="N115" s="13">
        <f t="shared" si="12"/>
        <v>6.4402756602333633E-7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-6.5461116547507379</v>
      </c>
      <c r="M116">
        <f t="shared" si="11"/>
        <v>-6.5461116547507379</v>
      </c>
      <c r="N116" s="13">
        <f t="shared" si="12"/>
        <v>6.8146225196661158E-7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-6.4900375718818619</v>
      </c>
      <c r="M117">
        <f t="shared" si="11"/>
        <v>-6.4900375718818619</v>
      </c>
      <c r="N117" s="13">
        <f t="shared" si="12"/>
        <v>6.9792312146115368E-7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-6.4339705569041286</v>
      </c>
      <c r="M118">
        <f t="shared" si="11"/>
        <v>-6.4339705569041286</v>
      </c>
      <c r="N118" s="13">
        <f t="shared" si="12"/>
        <v>6.9235236931705274E-7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-6.3779318979293409</v>
      </c>
      <c r="M119">
        <f t="shared" si="11"/>
        <v>-6.3779318979293409</v>
      </c>
      <c r="N119" s="13">
        <f t="shared" si="12"/>
        <v>6.6481374071704679E-7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-6.3219419174161251</v>
      </c>
      <c r="M120">
        <f t="shared" si="11"/>
        <v>-6.3219419174161251</v>
      </c>
      <c r="N120" s="13">
        <f t="shared" si="12"/>
        <v>6.1652122283132541E-7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-6.2660200078972768</v>
      </c>
      <c r="M121">
        <f t="shared" si="11"/>
        <v>-6.2660200078972768</v>
      </c>
      <c r="N121" s="13">
        <f t="shared" si="12"/>
        <v>5.4985107683015444E-7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-6.2101846664381393</v>
      </c>
      <c r="M122">
        <f t="shared" si="11"/>
        <v>-6.2101846664381393</v>
      </c>
      <c r="N122" s="13">
        <f t="shared" si="12"/>
        <v>4.6833796552955944E-7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-6.1544535278714028</v>
      </c>
      <c r="M123">
        <f t="shared" si="11"/>
        <v>-6.1544535278714028</v>
      </c>
      <c r="N123" s="13">
        <f t="shared" si="12"/>
        <v>3.766560615673326E-7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-6.0988433968519713</v>
      </c>
      <c r="M124">
        <f t="shared" si="11"/>
        <v>-6.0988433968519713</v>
      </c>
      <c r="N124" s="13">
        <f t="shared" si="12"/>
        <v>2.8058612773505369E-7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-6.0433702787739509</v>
      </c>
      <c r="M125">
        <f t="shared" si="11"/>
        <v>-6.0433702787739509</v>
      </c>
      <c r="N125" s="13">
        <f t="shared" si="12"/>
        <v>1.8696964680733458E-7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-5.9880494095903556</v>
      </c>
      <c r="M126">
        <f t="shared" si="11"/>
        <v>-5.9880494095903556</v>
      </c>
      <c r="N126" s="13">
        <f t="shared" si="12"/>
        <v>1.0365114425951334E-7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-5.9328952845745437</v>
      </c>
      <c r="M127">
        <f t="shared" si="11"/>
        <v>-5.9328952845745437</v>
      </c>
      <c r="N127" s="13">
        <f t="shared" si="12"/>
        <v>3.9409894564154978E-8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-5.8779216860610415</v>
      </c>
      <c r="M128">
        <f t="shared" si="11"/>
        <v>-5.8779216860610415</v>
      </c>
      <c r="N128" s="13">
        <f t="shared" si="12"/>
        <v>3.8822322976144699E-9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-5.8231417102020027</v>
      </c>
      <c r="M129">
        <f t="shared" si="11"/>
        <v>-5.8231417102020027</v>
      </c>
      <c r="N129" s="13">
        <f t="shared" si="12"/>
        <v>7.4757043149896115E-9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-5.768567792774288</v>
      </c>
      <c r="M130">
        <f t="shared" si="11"/>
        <v>-5.768567792774288</v>
      </c>
      <c r="N130" s="13">
        <f t="shared" si="12"/>
        <v>6.127630011300947E-8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-5.7142117340707745</v>
      </c>
      <c r="M131">
        <f t="shared" si="11"/>
        <v>-5.7142117340707745</v>
      </c>
      <c r="N131" s="13">
        <f t="shared" si="12"/>
        <v>1.7694998583108372E-7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-5.6600847229084321</v>
      </c>
      <c r="M132">
        <f t="shared" si="11"/>
        <v>-5.6600847229084321</v>
      </c>
      <c r="N132" s="13">
        <f t="shared" si="12"/>
        <v>3.6663974436118446E-7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-5.6061973597843746</v>
      </c>
      <c r="M133">
        <f t="shared" si="11"/>
        <v>-5.6061973597843746</v>
      </c>
      <c r="N133" s="13">
        <f t="shared" si="12"/>
        <v>6.4285929123710914E-7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-5.5525596792100931</v>
      </c>
      <c r="M134">
        <f t="shared" si="11"/>
        <v>-5.5525596792100931</v>
      </c>
      <c r="N134" s="13">
        <f t="shared" si="12"/>
        <v>1.0183845944936359E-6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-5.4991811712528893</v>
      </c>
      <c r="M135">
        <f t="shared" si="11"/>
        <v>-5.4991811712528893</v>
      </c>
      <c r="N135" s="13">
        <f t="shared" si="12"/>
        <v>1.5061442779416981E-6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-5.4460708023125468</v>
      </c>
      <c r="M136">
        <f t="shared" si="11"/>
        <v>-5.4460708023125468</v>
      </c>
      <c r="N136" s="13">
        <f t="shared" si="12"/>
        <v>2.1191099322608724E-6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-5.3932370351602161</v>
      </c>
      <c r="M137">
        <f t="shared" si="11"/>
        <v>-5.3932370351602161</v>
      </c>
      <c r="N137" s="13">
        <f t="shared" si="12"/>
        <v>2.8701872984206234E-6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-5.3406878482655893</v>
      </c>
      <c r="M138">
        <f t="shared" si="11"/>
        <v>-5.3406878482655893</v>
      </c>
      <c r="N138" s="13">
        <f t="shared" si="12"/>
        <v>3.7721092234566435E-6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-5.2884307544374032</v>
      </c>
      <c r="M139">
        <f t="shared" si="11"/>
        <v>-5.2884307544374032</v>
      </c>
      <c r="N139" s="13">
        <f t="shared" si="12"/>
        <v>4.837331222014941E-6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-5.2364728188015039</v>
      </c>
      <c r="M140">
        <f t="shared" si="11"/>
        <v>-5.2364728188015039</v>
      </c>
      <c r="N140" s="13">
        <f t="shared" si="12"/>
        <v>6.0779304069890764E-6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-5.1848206761397888</v>
      </c>
      <c r="M141">
        <f t="shared" si="11"/>
        <v>-5.1848206761397888</v>
      </c>
      <c r="N141" s="13">
        <f t="shared" si="12"/>
        <v>7.5055084823734895E-6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-5.1334805476125069</v>
      </c>
      <c r="M142">
        <f t="shared" si="11"/>
        <v>-5.1334805476125069</v>
      </c>
      <c r="N142" s="13">
        <f t="shared" si="12"/>
        <v>9.131099419565831E-6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-5.0824582568856052</v>
      </c>
      <c r="M143">
        <f t="shared" si="11"/>
        <v>-5.0824582568856052</v>
      </c>
      <c r="N143" s="13">
        <f t="shared" si="12"/>
        <v>1.0965082367365061E-5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-5.0317592456840545</v>
      </c>
      <c r="M144">
        <f t="shared" si="11"/>
        <v>-5.0317592456840545</v>
      </c>
      <c r="N144" s="13">
        <f t="shared" si="12"/>
        <v>1.3017100274529488E-5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-4.9813885887912956</v>
      </c>
      <c r="M145">
        <f t="shared" si="11"/>
        <v>-4.9813885887912956</v>
      </c>
      <c r="N145" s="13">
        <f t="shared" si="12"/>
        <v>1.5295984634667523E-5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-4.9313510085142322</v>
      </c>
      <c r="M146">
        <f t="shared" si="11"/>
        <v>-4.9313510085142322</v>
      </c>
      <c r="N146" s="13">
        <f t="shared" si="12"/>
        <v>1.7809686695216283E-5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-4.8816508886325947</v>
      </c>
      <c r="M147">
        <f t="shared" si="11"/>
        <v>-4.8816508886325947</v>
      </c>
      <c r="N147" s="13">
        <f t="shared" si="12"/>
        <v>2.056521540555917E-5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-4.8322922878506613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-4.8322922878506613</v>
      </c>
      <c r="N148" s="13">
        <f t="shared" ref="N148:N211" si="19">(M148-H148)^2*O148</f>
        <v>2.3568582317126812E-5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-4.7832789527688737</v>
      </c>
      <c r="M149">
        <f t="shared" si="18"/>
        <v>-4.7832789527688737</v>
      </c>
      <c r="N149" s="13">
        <f t="shared" si="19"/>
        <v>2.6824753586038802E-5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-4.7346143303921</v>
      </c>
      <c r="M150">
        <f t="shared" si="18"/>
        <v>-4.7346143303921</v>
      </c>
      <c r="N150" s="13">
        <f t="shared" si="19"/>
        <v>3.0337609172051569E-5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-4.6863015801908148</v>
      </c>
      <c r="M151">
        <f t="shared" si="18"/>
        <v>-4.6863015801908148</v>
      </c>
      <c r="N151" s="13">
        <f t="shared" si="19"/>
        <v>3.4109909272407708E-5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-4.6383435857308148</v>
      </c>
      <c r="M152">
        <f t="shared" si="18"/>
        <v>-4.6383435857308148</v>
      </c>
      <c r="N152" s="13">
        <f t="shared" si="19"/>
        <v>3.8143267977891265E-5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-4.5907429658866139</v>
      </c>
      <c r="M153">
        <f t="shared" si="18"/>
        <v>-4.5907429658866139</v>
      </c>
      <c r="N153" s="13">
        <f t="shared" si="19"/>
        <v>4.2438134089852173E-5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-4.5435020856530128</v>
      </c>
      <c r="M154">
        <f t="shared" si="18"/>
        <v>-4.5435020856530128</v>
      </c>
      <c r="N154" s="13">
        <f t="shared" si="19"/>
        <v>4.6993778994345906E-5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-4.4966230665689606</v>
      </c>
      <c r="M155">
        <f t="shared" si="18"/>
        <v>-4.4966230665689606</v>
      </c>
      <c r="N155" s="13">
        <f t="shared" si="19"/>
        <v>5.1808291445562572E-5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-4.4501077967672371</v>
      </c>
      <c r="M156">
        <f t="shared" si="18"/>
        <v>-4.4501077967672371</v>
      </c>
      <c r="N156" s="13">
        <f t="shared" si="19"/>
        <v>5.6878579076797059E-5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-4.4039579406629841</v>
      </c>
      <c r="M157">
        <f t="shared" si="18"/>
        <v>-4.4039579406629841</v>
      </c>
      <c r="N157" s="13">
        <f t="shared" si="19"/>
        <v>6.2200376421315065E-5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-4.3581749482937981</v>
      </c>
      <c r="M158">
        <f t="shared" si="18"/>
        <v>-4.3581749482937981</v>
      </c>
      <c r="N158" s="13">
        <f t="shared" si="19"/>
        <v>6.7768259195392748E-5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-4.3127600643234549</v>
      </c>
      <c r="M159">
        <f t="shared" si="18"/>
        <v>-4.3127600643234549</v>
      </c>
      <c r="N159" s="13">
        <f t="shared" si="19"/>
        <v>7.357566457052582E-5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-4.2677143367210775</v>
      </c>
      <c r="M160">
        <f t="shared" si="18"/>
        <v>-4.2677143367210775</v>
      </c>
      <c r="N160" s="13">
        <f t="shared" si="19"/>
        <v>7.9614917136670306E-5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-4.223038625127046</v>
      </c>
      <c r="M161">
        <f t="shared" si="18"/>
        <v>-4.223038625127046</v>
      </c>
      <c r="N161" s="13">
        <f t="shared" si="19"/>
        <v>8.5877260239465981E-5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-4.1787336089165885</v>
      </c>
      <c r="M162">
        <f t="shared" si="18"/>
        <v>-4.1787336089165885</v>
      </c>
      <c r="N162" s="13">
        <f t="shared" si="19"/>
        <v>9.2352892357444488E-5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-4.134799794971598</v>
      </c>
      <c r="M163">
        <f t="shared" si="18"/>
        <v>-4.134799794971598</v>
      </c>
      <c r="N163" s="13">
        <f t="shared" si="19"/>
        <v>9.9031008170823712E-5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-4.0912375251708637</v>
      </c>
      <c r="M164">
        <f t="shared" si="18"/>
        <v>-4.0912375251708637</v>
      </c>
      <c r="N164" s="13">
        <f t="shared" si="19"/>
        <v>1.0589984396330682E-4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-4.0480469836085353</v>
      </c>
      <c r="M165">
        <f t="shared" si="18"/>
        <v>-4.0480469836085353</v>
      </c>
      <c r="N165" s="13">
        <f t="shared" si="19"/>
        <v>1.1294672698970323E-4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-4.0052282035502902</v>
      </c>
      <c r="M166">
        <f t="shared" si="18"/>
        <v>-4.0052282035502902</v>
      </c>
      <c r="N166" s="13">
        <f t="shared" si="19"/>
        <v>1.2015812843710866E-4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-3.9627810741363723</v>
      </c>
      <c r="M167">
        <f t="shared" si="18"/>
        <v>-3.9627810741363723</v>
      </c>
      <c r="N167" s="13">
        <f t="shared" si="19"/>
        <v>1.2751971960425377E-4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-3.9207053468403013</v>
      </c>
      <c r="M168">
        <f t="shared" si="18"/>
        <v>-3.9207053468403013</v>
      </c>
      <c r="N168" s="13">
        <f t="shared" si="19"/>
        <v>1.3501643092308469E-4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-3.8790006416917922</v>
      </c>
      <c r="M169">
        <f t="shared" si="18"/>
        <v>-3.8790006416917922</v>
      </c>
      <c r="N169" s="13">
        <f t="shared" si="19"/>
        <v>1.4263251344788635E-4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-3.837666453272115</v>
      </c>
      <c r="M170">
        <f t="shared" si="18"/>
        <v>-3.837666453272115</v>
      </c>
      <c r="N170" s="13">
        <f t="shared" si="19"/>
        <v>1.5035160244119991E-4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-3.7967021564898058</v>
      </c>
      <c r="M171">
        <f t="shared" si="18"/>
        <v>-3.7967021564898058</v>
      </c>
      <c r="N171" s="13">
        <f t="shared" si="19"/>
        <v>1.5815678269088593E-4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-3.7561070121443985</v>
      </c>
      <c r="M172">
        <f t="shared" si="18"/>
        <v>-3.7561070121443985</v>
      </c>
      <c r="N172" s="13">
        <f t="shared" si="19"/>
        <v>1.6603065520005074E-4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-3.7158801722855967</v>
      </c>
      <c r="M173">
        <f t="shared" si="18"/>
        <v>-3.7158801722855967</v>
      </c>
      <c r="N173" s="13">
        <f t="shared" si="19"/>
        <v>1.7395540489926128E-4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-3.6760206853749628</v>
      </c>
      <c r="M174">
        <f t="shared" si="18"/>
        <v>-3.6760206853749628</v>
      </c>
      <c r="N174" s="13">
        <f t="shared" si="19"/>
        <v>1.8191286904259397E-4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-3.636527501257075</v>
      </c>
      <c r="M175">
        <f t="shared" si="18"/>
        <v>-3.636527501257075</v>
      </c>
      <c r="N175" s="13">
        <f t="shared" si="19"/>
        <v>1.8988460595710519E-4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-3.5973994759467645</v>
      </c>
      <c r="M176">
        <f t="shared" si="18"/>
        <v>-3.5973994759467645</v>
      </c>
      <c r="N176" s="13">
        <f t="shared" si="19"/>
        <v>1.9785196383050345E-4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-3.5586353762388474</v>
      </c>
      <c r="M177">
        <f t="shared" si="18"/>
        <v>-3.5586353762388474</v>
      </c>
      <c r="N177" s="13">
        <f t="shared" si="19"/>
        <v>2.0579614923385523E-4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-3.5202338841465743</v>
      </c>
      <c r="M178">
        <f t="shared" si="18"/>
        <v>-3.5202338841465743</v>
      </c>
      <c r="N178" s="13">
        <f t="shared" si="19"/>
        <v>2.1369829508958207E-4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-3.4821936011747439</v>
      </c>
      <c r="M179">
        <f t="shared" si="18"/>
        <v>-3.4821936011747439</v>
      </c>
      <c r="N179" s="13">
        <f t="shared" si="19"/>
        <v>2.2153952781143907E-4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-3.4445130524332757</v>
      </c>
      <c r="M180">
        <f t="shared" si="18"/>
        <v>-3.4445130524332757</v>
      </c>
      <c r="N180" s="13">
        <f t="shared" si="19"/>
        <v>2.2930103335660763E-4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-3.4071906905968152</v>
      </c>
      <c r="M181">
        <f t="shared" si="18"/>
        <v>-3.4071906905968152</v>
      </c>
      <c r="N181" s="13">
        <f t="shared" si="19"/>
        <v>2.3696412194697868E-4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-3.3702248997157254</v>
      </c>
      <c r="M182">
        <f t="shared" si="18"/>
        <v>-3.3702248997157254</v>
      </c>
      <c r="N182" s="13">
        <f t="shared" si="19"/>
        <v>2.4451029123307236E-4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-3.3336139988836933</v>
      </c>
      <c r="M183">
        <f t="shared" si="18"/>
        <v>-3.3336139988836933</v>
      </c>
      <c r="N183" s="13">
        <f t="shared" si="19"/>
        <v>2.5192128768870142E-4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-3.2973562457669412</v>
      </c>
      <c r="M184">
        <f t="shared" si="18"/>
        <v>-3.2973562457669412</v>
      </c>
      <c r="N184" s="13">
        <f t="shared" si="19"/>
        <v>2.5917916604282918E-4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-3.2614498399998881</v>
      </c>
      <c r="M185">
        <f t="shared" si="18"/>
        <v>-3.2614498399998881</v>
      </c>
      <c r="N185" s="13">
        <f t="shared" si="19"/>
        <v>2.6626634657064743E-4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-3.2258929264519405</v>
      </c>
      <c r="M186">
        <f t="shared" si="18"/>
        <v>-3.2258929264519405</v>
      </c>
      <c r="N186" s="13">
        <f t="shared" si="19"/>
        <v>2.7316567008202065E-4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-3.1906835983699224</v>
      </c>
      <c r="M187">
        <f t="shared" si="18"/>
        <v>-3.1906835983699224</v>
      </c>
      <c r="N187" s="13">
        <f t="shared" si="19"/>
        <v>2.7986045046241118E-4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-3.1558199004004828</v>
      </c>
      <c r="M188">
        <f t="shared" si="18"/>
        <v>-3.1558199004004828</v>
      </c>
      <c r="N188" s="13">
        <f t="shared" si="19"/>
        <v>2.8633452463816826E-4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-3.1212998314967355</v>
      </c>
      <c r="M189">
        <f t="shared" si="18"/>
        <v>-3.1212998314967355</v>
      </c>
      <c r="N189" s="13">
        <f t="shared" si="19"/>
        <v>2.9257229985058723E-4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-3.0871213477131079</v>
      </c>
      <c r="M190">
        <f t="shared" si="18"/>
        <v>-3.0871213477131079</v>
      </c>
      <c r="N190" s="13">
        <f t="shared" si="19"/>
        <v>2.9855879814551874E-4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-3.0532823648924174</v>
      </c>
      <c r="M191">
        <f t="shared" si="18"/>
        <v>-3.0532823648924174</v>
      </c>
      <c r="N191" s="13">
        <f t="shared" si="19"/>
        <v>3.0427969799110737E-4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-3.0197807612488918</v>
      </c>
      <c r="M192">
        <f t="shared" si="18"/>
        <v>-3.0197807612488918</v>
      </c>
      <c r="N192" s="13">
        <f t="shared" si="19"/>
        <v>3.0972137295981684E-4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-2.9866143798508036</v>
      </c>
      <c r="M193">
        <f t="shared" si="18"/>
        <v>-2.9866143798508036</v>
      </c>
      <c r="N193" s="13">
        <f t="shared" si="19"/>
        <v>3.1487092742011572E-4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-2.9537810310062631</v>
      </c>
      <c r="M194">
        <f t="shared" si="18"/>
        <v>-2.9537810310062631</v>
      </c>
      <c r="N194" s="13">
        <f t="shared" si="19"/>
        <v>3.197162291984186E-4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-2.9212784945555637</v>
      </c>
      <c r="M195">
        <f t="shared" si="18"/>
        <v>-2.9212784945555637</v>
      </c>
      <c r="N195" s="13">
        <f t="shared" si="19"/>
        <v>3.2424593918494409E-4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-2.8891045220733687</v>
      </c>
      <c r="M196">
        <f t="shared" si="18"/>
        <v>-2.8891045220733687</v>
      </c>
      <c r="N196" s="13">
        <f t="shared" si="19"/>
        <v>3.2844953787055747E-4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-2.8572568389839423</v>
      </c>
      <c r="M197">
        <f t="shared" si="18"/>
        <v>-2.8572568389839423</v>
      </c>
      <c r="N197" s="13">
        <f t="shared" si="19"/>
        <v>3.3231734881203096E-4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-2.8257331465924249</v>
      </c>
      <c r="M198">
        <f t="shared" si="18"/>
        <v>-2.8257331465924249</v>
      </c>
      <c r="N198" s="13">
        <f t="shared" si="19"/>
        <v>3.358405590383009E-4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-2.7945311240352226</v>
      </c>
      <c r="M199">
        <f t="shared" si="18"/>
        <v>-2.7945311240352226</v>
      </c>
      <c r="N199" s="13">
        <f t="shared" si="19"/>
        <v>3.3901123641522725E-4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-2.7636484301522515</v>
      </c>
      <c r="M200">
        <f t="shared" si="18"/>
        <v>-2.7636484301522515</v>
      </c>
      <c r="N200" s="13">
        <f t="shared" si="19"/>
        <v>3.4182234400400647E-4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-2.73308270528389</v>
      </c>
      <c r="M201">
        <f t="shared" si="18"/>
        <v>-2.73308270528389</v>
      </c>
      <c r="N201" s="13">
        <f t="shared" si="19"/>
        <v>3.4426775145155429E-4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-2.7028315729952608</v>
      </c>
      <c r="M202">
        <f t="shared" si="18"/>
        <v>-2.7028315729952608</v>
      </c>
      <c r="N202" s="13">
        <f t="shared" si="19"/>
        <v>3.4634224346424624E-4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-2.6728926417304195</v>
      </c>
      <c r="M203">
        <f t="shared" si="18"/>
        <v>-2.6728926417304195</v>
      </c>
      <c r="N203" s="13">
        <f t="shared" si="19"/>
        <v>3.4804152542316304E-4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-2.6432635063989771</v>
      </c>
      <c r="M204">
        <f t="shared" si="18"/>
        <v>-2.6432635063989771</v>
      </c>
      <c r="N204" s="13">
        <f t="shared" si="19"/>
        <v>3.493622262060768E-4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-2.6139417498974655</v>
      </c>
      <c r="M205">
        <f t="shared" si="18"/>
        <v>-2.6139417498974655</v>
      </c>
      <c r="N205" s="13">
        <f t="shared" si="19"/>
        <v>3.5030189829246669E-4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-2.5849249445678892</v>
      </c>
      <c r="M206">
        <f t="shared" si="18"/>
        <v>-2.5849249445678892</v>
      </c>
      <c r="N206" s="13">
        <f t="shared" si="19"/>
        <v>3.5085901522687469E-4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-2.5562106535956048</v>
      </c>
      <c r="M207">
        <f t="shared" si="18"/>
        <v>-2.5562106535956048</v>
      </c>
      <c r="N207" s="13">
        <f t="shared" si="19"/>
        <v>3.5103296653002868E-4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-2.5277964323487003</v>
      </c>
      <c r="M208">
        <f t="shared" si="18"/>
        <v>-2.5277964323487003</v>
      </c>
      <c r="N208" s="13">
        <f t="shared" si="19"/>
        <v>3.5082405014790754E-4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-2.4996798296610416</v>
      </c>
      <c r="M209">
        <f t="shared" si="18"/>
        <v>-2.4996798296610416</v>
      </c>
      <c r="N209" s="13">
        <f t="shared" si="19"/>
        <v>3.5023346253230622E-4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-2.4718583890608796</v>
      </c>
      <c r="M210">
        <f t="shared" si="18"/>
        <v>-2.4718583890608796</v>
      </c>
      <c r="N210" s="13">
        <f t="shared" si="19"/>
        <v>3.4926328645624836E-4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-2.4443296499470737</v>
      </c>
      <c r="M211">
        <f t="shared" si="18"/>
        <v>-2.4443296499470737</v>
      </c>
      <c r="N211" s="13">
        <f t="shared" si="19"/>
        <v>3.4791647666436969E-4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-2.4170911487147464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-2.4170911487147464</v>
      </c>
      <c r="N212" s="13">
        <f t="shared" ref="N212:N275" si="26">(M212-H212)^2*O212</f>
        <v>3.4619684346669943E-4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-2.3901404198322025</v>
      </c>
      <c r="M213">
        <f t="shared" si="25"/>
        <v>-2.3901404198322025</v>
      </c>
      <c r="N213" s="13">
        <f t="shared" si="26"/>
        <v>3.4410903438407289E-4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-2.3634749968708766</v>
      </c>
      <c r="M214">
        <f t="shared" si="25"/>
        <v>-2.3634749968708766</v>
      </c>
      <c r="N214" s="13">
        <f t="shared" si="26"/>
        <v>3.4165851395611649E-4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-2.3370924134899798</v>
      </c>
      <c r="M215">
        <f t="shared" si="25"/>
        <v>-2.3370924134899798</v>
      </c>
      <c r="N215" s="13">
        <f t="shared" si="26"/>
        <v>3.3885154182437794E-4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-2.3109902043774988</v>
      </c>
      <c r="M216">
        <f t="shared" si="25"/>
        <v>-2.3109902043774988</v>
      </c>
      <c r="N216" s="13">
        <f t="shared" si="26"/>
        <v>3.3569514920430641E-4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-2.2851659061491079</v>
      </c>
      <c r="M217">
        <f t="shared" si="25"/>
        <v>-2.2851659061491079</v>
      </c>
      <c r="N217" s="13">
        <f t="shared" si="26"/>
        <v>3.321971138599763E-4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-2.2596170582065307</v>
      </c>
      <c r="M218">
        <f t="shared" si="25"/>
        <v>-2.2596170582065307</v>
      </c>
      <c r="N218" s="13">
        <f t="shared" si="26"/>
        <v>3.2836593369662187E-4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-2.2343412035568364</v>
      </c>
      <c r="M219">
        <f t="shared" si="25"/>
        <v>-2.2343412035568364</v>
      </c>
      <c r="N219" s="13">
        <f t="shared" si="26"/>
        <v>3.2421079908339479E-4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-2.2093358895940343</v>
      </c>
      <c r="M220">
        <f t="shared" si="25"/>
        <v>-2.2093358895940343</v>
      </c>
      <c r="N220" s="13">
        <f t="shared" si="26"/>
        <v>3.1974156402364703E-4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-2.1845986688444174</v>
      </c>
      <c r="M221">
        <f t="shared" si="25"/>
        <v>-2.1845986688444174</v>
      </c>
      <c r="N221" s="13">
        <f t="shared" si="26"/>
        <v>3.1496871628124341E-4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-2.1601270996769109</v>
      </c>
      <c r="M222">
        <f t="shared" si="25"/>
        <v>-2.1601270996769109</v>
      </c>
      <c r="N222" s="13">
        <f t="shared" si="26"/>
        <v>3.0990334657820037E-4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-2.1359187469797551</v>
      </c>
      <c r="M223">
        <f t="shared" si="25"/>
        <v>-2.1359187469797551</v>
      </c>
      <c r="N223" s="13">
        <f t="shared" si="26"/>
        <v>3.0455711697107703E-4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-2.1119711828047154</v>
      </c>
      <c r="M224">
        <f t="shared" si="25"/>
        <v>-2.1119711828047154</v>
      </c>
      <c r="N224" s="13">
        <f t="shared" si="26"/>
        <v>2.9894222851658999E-4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-2.0882819869800442</v>
      </c>
      <c r="M225">
        <f t="shared" si="25"/>
        <v>-2.0882819869800442</v>
      </c>
      <c r="N225" s="13">
        <f t="shared" si="26"/>
        <v>2.9307138833107915E-4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-2.0648487476933299</v>
      </c>
      <c r="M226">
        <f t="shared" si="25"/>
        <v>-2.0648487476933299</v>
      </c>
      <c r="N226" s="13">
        <f t="shared" si="26"/>
        <v>2.8695777614851331E-4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-2.041669062045349</v>
      </c>
      <c r="M227">
        <f t="shared" si="25"/>
        <v>-2.041669062045349</v>
      </c>
      <c r="N227" s="13">
        <f t="shared" si="26"/>
        <v>2.8061501047843492E-4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-2.0187405365759892</v>
      </c>
      <c r="M228">
        <f t="shared" si="25"/>
        <v>-2.0187405365759892</v>
      </c>
      <c r="N228" s="13">
        <f t="shared" si="26"/>
        <v>2.7405711446254455E-4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-1.9960607877632874</v>
      </c>
      <c r="M229">
        <f t="shared" si="25"/>
        <v>-1.9960607877632874</v>
      </c>
      <c r="N229" s="13">
        <f t="shared" si="26"/>
        <v>2.6729848152575331E-4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-1.9736274424965794</v>
      </c>
      <c r="M230">
        <f t="shared" si="25"/>
        <v>-1.9736274424965794</v>
      </c>
      <c r="N230" s="13">
        <f t="shared" si="26"/>
        <v>2.6035384091407471E-4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-1.9514381385247197</v>
      </c>
      <c r="M231">
        <f t="shared" si="25"/>
        <v>-1.9514381385247197</v>
      </c>
      <c r="N231" s="13">
        <f t="shared" si="26"/>
        <v>2.5323822321002287E-4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-1.9294905248803162</v>
      </c>
      <c r="M232">
        <f t="shared" si="25"/>
        <v>-1.9294905248803162</v>
      </c>
      <c r="N232" s="13">
        <f t="shared" si="26"/>
        <v>2.4596692591049256E-4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-1.9077822622808751</v>
      </c>
      <c r="M233">
        <f t="shared" si="25"/>
        <v>-1.9077822622808751</v>
      </c>
      <c r="N233" s="13">
        <f t="shared" si="26"/>
        <v>2.3855547915072043E-4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-1.8863110235077234</v>
      </c>
      <c r="M234">
        <f t="shared" si="25"/>
        <v>-1.8863110235077234</v>
      </c>
      <c r="N234" s="13">
        <f t="shared" si="26"/>
        <v>2.3101961165353696E-4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-1.8650744937635426</v>
      </c>
      <c r="M235">
        <f t="shared" si="25"/>
        <v>-1.8650744937635426</v>
      </c>
      <c r="N235" s="13">
        <f t="shared" si="26"/>
        <v>2.2337521697967833E-4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-1.844070371009336</v>
      </c>
      <c r="M236">
        <f t="shared" si="25"/>
        <v>-1.844070371009336</v>
      </c>
      <c r="N236" s="13">
        <f t="shared" si="26"/>
        <v>2.1563832015105653E-4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-1.8232963662815991</v>
      </c>
      <c r="M237">
        <f t="shared" si="25"/>
        <v>-1.8232963662815991</v>
      </c>
      <c r="N237" s="13">
        <f t="shared" si="26"/>
        <v>2.0782504471577394E-4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-1.8027502039904562</v>
      </c>
      <c r="M238">
        <f t="shared" si="25"/>
        <v>-1.8027502039904562</v>
      </c>
      <c r="N238" s="13">
        <f t="shared" si="26"/>
        <v>1.9995158031914983E-4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-1.7824296221994897</v>
      </c>
      <c r="M239">
        <f t="shared" si="25"/>
        <v>-1.7824296221994897</v>
      </c>
      <c r="N239" s="13">
        <f t="shared" si="26"/>
        <v>1.920341508419312E-4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-1.7623323728879565</v>
      </c>
      <c r="M240">
        <f t="shared" si="25"/>
        <v>-1.7623323728879565</v>
      </c>
      <c r="N240" s="13">
        <f t="shared" si="26"/>
        <v>1.8408898316320751E-4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-1.7424562221960898</v>
      </c>
      <c r="M241">
        <f t="shared" si="25"/>
        <v>-1.7424562221960898</v>
      </c>
      <c r="N241" s="13">
        <f t="shared" si="26"/>
        <v>1.7613227660070671E-4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-1.7227989506541102</v>
      </c>
      <c r="M242">
        <f t="shared" si="25"/>
        <v>-1.7227989506541102</v>
      </c>
      <c r="N242" s="13">
        <f t="shared" si="26"/>
        <v>1.6818017307963757E-4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-1.7033583533956154</v>
      </c>
      <c r="M243">
        <f t="shared" si="25"/>
        <v>-1.7033583533956154</v>
      </c>
      <c r="N243" s="13">
        <f t="shared" si="26"/>
        <v>1.602487280743396E-4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-1.68413224035593</v>
      </c>
      <c r="M244">
        <f t="shared" si="25"/>
        <v>-1.68413224035593</v>
      </c>
      <c r="N244" s="13">
        <f t="shared" si="26"/>
        <v>1.5235388236695994E-4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-1.6651184364560112</v>
      </c>
      <c r="M245">
        <f t="shared" si="25"/>
        <v>-1.6651184364560112</v>
      </c>
      <c r="N245" s="13">
        <f t="shared" si="26"/>
        <v>1.4451143466095417E-4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-1.6463147817724986</v>
      </c>
      <c r="M246">
        <f t="shared" si="25"/>
        <v>-1.6463147817724986</v>
      </c>
      <c r="N246" s="13">
        <f t="shared" si="26"/>
        <v>1.3673701508480651E-4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-1.6277191316944077</v>
      </c>
      <c r="M247">
        <f t="shared" si="25"/>
        <v>-1.6277191316944077</v>
      </c>
      <c r="N247" s="13">
        <f t="shared" si="26"/>
        <v>1.2904605961862962E-4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-1.6093293570670655</v>
      </c>
      <c r="M248">
        <f t="shared" si="25"/>
        <v>-1.6093293570670655</v>
      </c>
      <c r="N248" s="13">
        <f t="shared" si="26"/>
        <v>1.2145378547056815E-4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-1.5911433443237324</v>
      </c>
      <c r="M249">
        <f t="shared" si="25"/>
        <v>-1.5911433443237324</v>
      </c>
      <c r="N249" s="13">
        <f t="shared" si="26"/>
        <v>1.1397516742973234E-4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-1.573158995605449</v>
      </c>
      <c r="M250">
        <f t="shared" si="25"/>
        <v>-1.573158995605449</v>
      </c>
      <c r="N250" s="13">
        <f t="shared" si="26"/>
        <v>1.0662491521615655E-4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-1.5553742288695533</v>
      </c>
      <c r="M251">
        <f t="shared" si="25"/>
        <v>-1.5553742288695533</v>
      </c>
      <c r="N251" s="13">
        <f t="shared" si="26"/>
        <v>9.9417451847386683E-5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-1.5377869779873501</v>
      </c>
      <c r="M252">
        <f t="shared" si="25"/>
        <v>-1.5377869779873501</v>
      </c>
      <c r="N252" s="13">
        <f t="shared" si="26"/>
        <v>9.236689303652307E-5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-1.5203951928313577</v>
      </c>
      <c r="M253">
        <f t="shared" si="25"/>
        <v>-1.5203951928313577</v>
      </c>
      <c r="N253" s="13">
        <f t="shared" si="26"/>
        <v>8.5487027634947543E-5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-1.503196839352577</v>
      </c>
      <c r="M254">
        <f t="shared" si="25"/>
        <v>-1.503196839352577</v>
      </c>
      <c r="N254" s="13">
        <f t="shared" si="26"/>
        <v>7.8791299128819464E-5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-1.4861898996481606</v>
      </c>
      <c r="M255">
        <f t="shared" si="25"/>
        <v>-1.4861898996481606</v>
      </c>
      <c r="N255" s="13">
        <f t="shared" si="26"/>
        <v>7.2292788197066078E-5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-1.4693723720199361</v>
      </c>
      <c r="M256">
        <f t="shared" si="25"/>
        <v>-1.4693723720199361</v>
      </c>
      <c r="N256" s="13">
        <f t="shared" si="26"/>
        <v>6.6004196334074704E-5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-1.4527422710240983</v>
      </c>
      <c r="M257">
        <f t="shared" si="25"/>
        <v>-1.4527422710240983</v>
      </c>
      <c r="N257" s="13">
        <f t="shared" si="26"/>
        <v>5.99378305398652E-5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-1.4362976275125003</v>
      </c>
      <c r="M258">
        <f t="shared" si="25"/>
        <v>-1.4362976275125003</v>
      </c>
      <c r="N258" s="13">
        <f t="shared" si="26"/>
        <v>5.4105589076055416E-5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-1.4200364886658614</v>
      </c>
      <c r="M259">
        <f t="shared" si="25"/>
        <v>-1.4200364886658614</v>
      </c>
      <c r="N259" s="13">
        <f t="shared" si="26"/>
        <v>4.851894828502113E-5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-1.4039569180192504</v>
      </c>
      <c r="M260">
        <f t="shared" si="25"/>
        <v>-1.4039569180192504</v>
      </c>
      <c r="N260" s="13">
        <f t="shared" si="26"/>
        <v>4.3188950466609105E-5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-1.3880569954801834</v>
      </c>
      <c r="M261">
        <f t="shared" si="25"/>
        <v>-1.3880569954801834</v>
      </c>
      <c r="N261" s="13">
        <f t="shared" si="26"/>
        <v>3.8126192804905465E-5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-1.3723348173396228</v>
      </c>
      <c r="M262">
        <f t="shared" si="25"/>
        <v>-1.3723348173396228</v>
      </c>
      <c r="N262" s="13">
        <f t="shared" si="26"/>
        <v>3.3340817335754398E-5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-1.3567884962762453</v>
      </c>
      <c r="M263">
        <f t="shared" si="25"/>
        <v>-1.3567884962762453</v>
      </c>
      <c r="N263" s="13">
        <f t="shared" si="26"/>
        <v>2.8842501942954966E-5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-1.3414161613542044</v>
      </c>
      <c r="M264">
        <f t="shared" si="25"/>
        <v>-1.3414161613542044</v>
      </c>
      <c r="N264" s="13">
        <f t="shared" si="26"/>
        <v>2.4640452370705922E-5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-1.3262159580147324</v>
      </c>
      <c r="M265">
        <f t="shared" si="25"/>
        <v>-1.3262159580147324</v>
      </c>
      <c r="N265" s="13">
        <f t="shared" si="26"/>
        <v>2.0743395236591201E-5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-1.3111860480618325</v>
      </c>
      <c r="M266">
        <f t="shared" si="25"/>
        <v>-1.3111860480618325</v>
      </c>
      <c r="N266" s="13">
        <f t="shared" si="26"/>
        <v>1.7159572028928805E-5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-1.2963246096423162</v>
      </c>
      <c r="M267">
        <f t="shared" si="25"/>
        <v>-1.2963246096423162</v>
      </c>
      <c r="N267" s="13">
        <f t="shared" si="26"/>
        <v>1.3896734070481774E-5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-1.2816298372204824</v>
      </c>
      <c r="M268">
        <f t="shared" si="25"/>
        <v>-1.2816298372204824</v>
      </c>
      <c r="N268" s="13">
        <f t="shared" si="26"/>
        <v>1.0962138428799129E-5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-1.2670999415476343</v>
      </c>
      <c r="M269">
        <f t="shared" si="25"/>
        <v>-1.2670999415476343</v>
      </c>
      <c r="N269" s="13">
        <f t="shared" si="26"/>
        <v>8.3625447529491628E-6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-1.2527331496267173</v>
      </c>
      <c r="M270">
        <f t="shared" si="25"/>
        <v>-1.2527331496267173</v>
      </c>
      <c r="N270" s="13">
        <f t="shared" si="26"/>
        <v>6.1042130144134147E-6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-1.2385277046722813</v>
      </c>
      <c r="M271">
        <f t="shared" si="25"/>
        <v>-1.2385277046722813</v>
      </c>
      <c r="N271" s="13">
        <f t="shared" si="26"/>
        <v>4.1929021294292218E-6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-1.2244818660659957</v>
      </c>
      <c r="M272">
        <f t="shared" si="25"/>
        <v>-1.2244818660659957</v>
      </c>
      <c r="N272" s="13">
        <f t="shared" si="26"/>
        <v>2.6338694388864816E-6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-1.2105939093079339</v>
      </c>
      <c r="M273">
        <f t="shared" si="25"/>
        <v>-1.2105939093079339</v>
      </c>
      <c r="N273" s="13">
        <f t="shared" si="26"/>
        <v>1.4318710208874302E-6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-1.1968621259638301</v>
      </c>
      <c r="M274">
        <f t="shared" si="25"/>
        <v>-1.1968621259638301</v>
      </c>
      <c r="N274" s="13">
        <f t="shared" si="26"/>
        <v>5.9116281054471253E-7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-1.1832848236085092</v>
      </c>
      <c r="M275">
        <f t="shared" si="25"/>
        <v>-1.1832848236085092</v>
      </c>
      <c r="N275" s="13">
        <f t="shared" si="26"/>
        <v>1.1550250069810782E-7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-1.1698603257656737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-1.1698603257656737</v>
      </c>
      <c r="N276" s="13">
        <f t="shared" ref="N276:N339" si="33">(M276-H276)^2*O276</f>
        <v>8.1521967409716361E-9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-1.1565869718442316</v>
      </c>
      <c r="M277">
        <f t="shared" si="32"/>
        <v>-1.1565869718442316</v>
      </c>
      <c r="N277" s="13">
        <f t="shared" si="33"/>
        <v>2.7188179813877574E-7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-1.1434631170713572</v>
      </c>
      <c r="M278">
        <f t="shared" si="32"/>
        <v>-1.1434631170713572</v>
      </c>
      <c r="N278" s="13">
        <f t="shared" si="33"/>
        <v>9.0897307885145664E-7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-1.1304871324224661</v>
      </c>
      <c r="M279">
        <f t="shared" si="32"/>
        <v>-1.1304871324224661</v>
      </c>
      <c r="N279" s="13">
        <f t="shared" si="33"/>
        <v>1.9212244384778564E-6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-1.1176574045481493</v>
      </c>
      <c r="M280">
        <f t="shared" si="32"/>
        <v>-1.1176574045481493</v>
      </c>
      <c r="N280" s="13">
        <f t="shared" si="33"/>
        <v>3.3099562956335095E-6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-1.1049723356984693</v>
      </c>
      <c r="M281">
        <f t="shared" si="32"/>
        <v>-1.1049723356984693</v>
      </c>
      <c r="N281" s="13">
        <f t="shared" si="33"/>
        <v>5.0760170949477246E-6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-1.092430343644498</v>
      </c>
      <c r="M282">
        <f t="shared" si="32"/>
        <v>-1.092430343644498</v>
      </c>
      <c r="N282" s="13">
        <f t="shared" si="33"/>
        <v>7.2197898987523036E-6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-1.080029861597456</v>
      </c>
      <c r="M283">
        <f t="shared" si="32"/>
        <v>-1.080029861597456</v>
      </c>
      <c r="N283" s="13">
        <f t="shared" si="33"/>
        <v>9.7411995346931662E-6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-1.0677693381254036</v>
      </c>
      <c r="M284">
        <f t="shared" si="32"/>
        <v>-1.0677693381254036</v>
      </c>
      <c r="N284" s="13">
        <f t="shared" si="33"/>
        <v>1.2639720270252653E-5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-1.0556472370678431</v>
      </c>
      <c r="M285">
        <f t="shared" si="32"/>
        <v>-1.0556472370678431</v>
      </c>
      <c r="N285" s="13">
        <f t="shared" si="33"/>
        <v>1.5914383985396858E-5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-1.0436620374481462</v>
      </c>
      <c r="M286">
        <f t="shared" si="32"/>
        <v>-1.0436620374481462</v>
      </c>
      <c r="N286" s="13">
        <f t="shared" si="33"/>
        <v>1.956378881455576E-5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-1.0318122333840853</v>
      </c>
      <c r="M287">
        <f t="shared" si="32"/>
        <v>-1.0318122333840853</v>
      </c>
      <c r="N287" s="13">
        <f t="shared" si="33"/>
        <v>2.3586108229285571E-5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-1.0200963339964619</v>
      </c>
      <c r="M288">
        <f t="shared" si="32"/>
        <v>-1.0200963339964619</v>
      </c>
      <c r="N288" s="13">
        <f t="shared" si="33"/>
        <v>2.7979100533471919E-5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-1.0085128633161051</v>
      </c>
      <c r="M289">
        <f t="shared" si="32"/>
        <v>-1.0085128633161051</v>
      </c>
      <c r="N289" s="13">
        <f t="shared" si="33"/>
        <v>3.2740118742601663E-5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-0.99706036018918842</v>
      </c>
      <c r="M290">
        <f t="shared" si="32"/>
        <v>-0.99706036018918842</v>
      </c>
      <c r="N290" s="13">
        <f t="shared" si="33"/>
        <v>3.7866120819596305E-5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-0.98573737818111196</v>
      </c>
      <c r="M291">
        <f t="shared" si="32"/>
        <v>-0.98573737818111196</v>
      </c>
      <c r="N291" s="13">
        <f t="shared" si="33"/>
        <v>4.3353680239654782E-5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-0.97454248547889266</v>
      </c>
      <c r="M292">
        <f t="shared" si="32"/>
        <v>-0.97454248547889266</v>
      </c>
      <c r="N292" s="13">
        <f t="shared" si="33"/>
        <v>4.919899685695689E-5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-0.96347426479237419</v>
      </c>
      <c r="M293">
        <f t="shared" si="32"/>
        <v>-0.96347426479237419</v>
      </c>
      <c r="N293" s="13">
        <f t="shared" si="33"/>
        <v>5.5397908046719304E-5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-0.9525313132541473</v>
      </c>
      <c r="M294">
        <f t="shared" si="32"/>
        <v>-0.9525313132541473</v>
      </c>
      <c r="N294" s="13">
        <f t="shared" si="33"/>
        <v>6.1945900096411065E-5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-0.94171224231841688</v>
      </c>
      <c r="M295">
        <f t="shared" si="32"/>
        <v>-0.94171224231841688</v>
      </c>
      <c r="N295" s="13">
        <f t="shared" si="33"/>
        <v>6.8838119820352202E-5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-0.93101567765876969</v>
      </c>
      <c r="M296">
        <f t="shared" si="32"/>
        <v>-0.93101567765876969</v>
      </c>
      <c r="N296" s="13">
        <f t="shared" si="33"/>
        <v>7.606938637275701E-5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-0.92044025906510241</v>
      </c>
      <c r="M297">
        <f t="shared" si="32"/>
        <v>-0.92044025906510241</v>
      </c>
      <c r="N297" s="13">
        <f t="shared" si="33"/>
        <v>8.3634203234304107E-5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-0.90998464033961579</v>
      </c>
      <c r="M298">
        <f t="shared" si="32"/>
        <v>-0.90998464033961579</v>
      </c>
      <c r="N298" s="13">
        <f t="shared" si="33"/>
        <v>9.1526770348742591E-5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-0.89964748919208126</v>
      </c>
      <c r="M299">
        <f t="shared" si="32"/>
        <v>-0.89964748919208126</v>
      </c>
      <c r="N299" s="13">
        <f t="shared" si="33"/>
        <v>9.9740996385405271E-5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-0.88942748713432818</v>
      </c>
      <c r="M300">
        <f t="shared" si="32"/>
        <v>-0.88942748713432818</v>
      </c>
      <c r="N300" s="13">
        <f t="shared" si="33"/>
        <v>1.0827051110559038E-4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-0.87932332937419488</v>
      </c>
      <c r="M301">
        <f t="shared" si="32"/>
        <v>-0.87932332937419488</v>
      </c>
      <c r="N301" s="13">
        <f t="shared" si="33"/>
        <v>1.1710867781011982E-4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-0.86933372470885517</v>
      </c>
      <c r="M302">
        <f t="shared" si="32"/>
        <v>-0.86933372470885517</v>
      </c>
      <c r="N302" s="13">
        <f t="shared" si="33"/>
        <v>1.2624860584670982E-4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-0.85945739541763733</v>
      </c>
      <c r="M303">
        <f t="shared" si="32"/>
        <v>-0.85945739541763733</v>
      </c>
      <c r="N303" s="13">
        <f t="shared" si="33"/>
        <v>1.356831631566137E-4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-0.84969307715445197</v>
      </c>
      <c r="M304">
        <f t="shared" si="32"/>
        <v>-0.84969307715445197</v>
      </c>
      <c r="N304" s="13">
        <f t="shared" si="33"/>
        <v>1.4540498883992039E-4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-0.840039518839785</v>
      </c>
      <c r="M305">
        <f t="shared" si="32"/>
        <v>-0.840039518839785</v>
      </c>
      <c r="N305" s="13">
        <f t="shared" si="33"/>
        <v>1.5540650572030447E-4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-0.83049548255246664</v>
      </c>
      <c r="M306">
        <f t="shared" si="32"/>
        <v>-0.83049548255246664</v>
      </c>
      <c r="N306" s="13">
        <f t="shared" si="33"/>
        <v>1.6567993289061053E-4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-0.82105974342105958</v>
      </c>
      <c r="M307">
        <f t="shared" si="32"/>
        <v>-0.82105974342105958</v>
      </c>
      <c r="N307" s="13">
        <f t="shared" si="33"/>
        <v>1.7621729822070125E-4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-0.81173108951514295</v>
      </c>
      <c r="M308">
        <f t="shared" si="32"/>
        <v>-0.81173108951514295</v>
      </c>
      <c r="N308" s="13">
        <f t="shared" si="33"/>
        <v>1.8701045081103313E-4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-0.80250832173635744</v>
      </c>
      <c r="M309">
        <f t="shared" si="32"/>
        <v>-0.80250832173635744</v>
      </c>
      <c r="N309" s="13">
        <f t="shared" si="33"/>
        <v>1.9805107337425923E-4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-0.79339025370942828</v>
      </c>
      <c r="M310">
        <f t="shared" si="32"/>
        <v>-0.79339025370942828</v>
      </c>
      <c r="N310" s="13">
        <f t="shared" si="33"/>
        <v>2.0933069452986816E-4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-0.7843757116730381</v>
      </c>
      <c r="M311">
        <f t="shared" si="32"/>
        <v>-0.7843757116730381</v>
      </c>
      <c r="N311" s="13">
        <f t="shared" si="33"/>
        <v>2.2084070099622646E-4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-0.77546353437074034</v>
      </c>
      <c r="M312">
        <f t="shared" si="32"/>
        <v>-0.77546353437074034</v>
      </c>
      <c r="N312" s="13">
        <f t="shared" si="33"/>
        <v>2.3257234966529204E-4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-0.76665257294186495</v>
      </c>
      <c r="M313">
        <f t="shared" si="32"/>
        <v>-0.76665257294186495</v>
      </c>
      <c r="N313" s="13">
        <f t="shared" si="33"/>
        <v>2.4451677954682587E-4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-0.75794169081254126</v>
      </c>
      <c r="M314">
        <f t="shared" si="32"/>
        <v>-0.75794169081254126</v>
      </c>
      <c r="N314" s="13">
        <f t="shared" si="33"/>
        <v>2.5666502356821817E-4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-0.74932976358674985</v>
      </c>
      <c r="M315">
        <f t="shared" si="32"/>
        <v>-0.74932976358674985</v>
      </c>
      <c r="N315" s="13">
        <f t="shared" si="33"/>
        <v>2.6900802021808903E-4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-0.74081567893758438</v>
      </c>
      <c r="M316">
        <f t="shared" si="32"/>
        <v>-0.74081567893758438</v>
      </c>
      <c r="N316" s="13">
        <f t="shared" si="33"/>
        <v>2.8153662502184389E-4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-0.7323983364986375</v>
      </c>
      <c r="M317">
        <f t="shared" si="32"/>
        <v>-0.7323983364986375</v>
      </c>
      <c r="N317" s="13">
        <f t="shared" si="33"/>
        <v>2.9424162183780026E-4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-0.72407664775566993</v>
      </c>
      <c r="M318">
        <f t="shared" si="32"/>
        <v>-0.72407664775566993</v>
      </c>
      <c r="N318" s="13">
        <f t="shared" si="33"/>
        <v>3.0711373396408599E-4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-0.71584953593843414</v>
      </c>
      <c r="M319">
        <f t="shared" si="32"/>
        <v>-0.71584953593843414</v>
      </c>
      <c r="N319" s="13">
        <f t="shared" si="33"/>
        <v>3.2014363504593543E-4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-0.70771593591284321</v>
      </c>
      <c r="M320">
        <f t="shared" si="32"/>
        <v>-0.70771593591284321</v>
      </c>
      <c r="N320" s="13">
        <f t="shared" si="33"/>
        <v>3.3332195977498153E-4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-0.69967479407339728</v>
      </c>
      <c r="M321">
        <f t="shared" si="32"/>
        <v>-0.69967479407339728</v>
      </c>
      <c r="N321" s="13">
        <f t="shared" si="33"/>
        <v>3.4663931437185839E-4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-0.69172506823599844</v>
      </c>
      <c r="M322">
        <f t="shared" si="32"/>
        <v>-0.69172506823599844</v>
      </c>
      <c r="N322" s="13">
        <f t="shared" si="33"/>
        <v>3.6008628684391046E-4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-0.68386572753105523</v>
      </c>
      <c r="M323">
        <f t="shared" si="32"/>
        <v>-0.68386572753105523</v>
      </c>
      <c r="N323" s="13">
        <f t="shared" si="33"/>
        <v>3.7365345701195529E-4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-0.67609575229702157</v>
      </c>
      <c r="M324">
        <f t="shared" si="32"/>
        <v>-0.67609575229702157</v>
      </c>
      <c r="N324" s="13">
        <f t="shared" si="33"/>
        <v>3.8733140629820773E-4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-0.66841413397430904</v>
      </c>
      <c r="M325">
        <f t="shared" si="32"/>
        <v>-0.66841413397430904</v>
      </c>
      <c r="N325" s="13">
        <f t="shared" si="33"/>
        <v>4.0111072727053035E-4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-0.66081987499968176</v>
      </c>
      <c r="M326">
        <f t="shared" si="32"/>
        <v>-0.66081987499968176</v>
      </c>
      <c r="N326" s="13">
        <f t="shared" si="33"/>
        <v>4.1498203293679299E-4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-0.65331198870103313</v>
      </c>
      <c r="M327">
        <f t="shared" si="32"/>
        <v>-0.65331198870103313</v>
      </c>
      <c r="N327" s="13">
        <f t="shared" si="33"/>
        <v>4.2893596578524374E-4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-0.6458894991926909</v>
      </c>
      <c r="M328">
        <f t="shared" si="32"/>
        <v>-0.6458894991926909</v>
      </c>
      <c r="N328" s="13">
        <f t="shared" si="33"/>
        <v>4.4296320656617372E-4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-0.63855144127118779</v>
      </c>
      <c r="M329">
        <f t="shared" si="32"/>
        <v>-0.63855144127118779</v>
      </c>
      <c r="N329" s="13">
        <f t="shared" si="33"/>
        <v>4.5705448281100052E-4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-0.63129686031155052</v>
      </c>
      <c r="M330">
        <f t="shared" si="32"/>
        <v>-0.63129686031155052</v>
      </c>
      <c r="N330" s="13">
        <f t="shared" si="33"/>
        <v>4.7120057708614256E-4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-0.62412481216411764</v>
      </c>
      <c r="M331">
        <f t="shared" si="32"/>
        <v>-0.62412481216411764</v>
      </c>
      <c r="N331" s="13">
        <f t="shared" si="33"/>
        <v>4.8539233497853007E-4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-0.61703436305189241</v>
      </c>
      <c r="M332">
        <f t="shared" si="32"/>
        <v>-0.61703436305189241</v>
      </c>
      <c r="N332" s="13">
        <f t="shared" si="33"/>
        <v>4.9962067281040178E-4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-0.61002458946847116</v>
      </c>
      <c r="M333">
        <f t="shared" si="32"/>
        <v>-0.61002458946847116</v>
      </c>
      <c r="N333" s="13">
        <f t="shared" si="33"/>
        <v>5.1387658508244779E-4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-0.60309457807652778</v>
      </c>
      <c r="M334">
        <f t="shared" si="32"/>
        <v>-0.60309457807652778</v>
      </c>
      <c r="N334" s="13">
        <f t="shared" si="33"/>
        <v>5.2815115164263229E-4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-0.5962434256068988</v>
      </c>
      <c r="M335">
        <f t="shared" si="32"/>
        <v>-0.5962434256068988</v>
      </c>
      <c r="N335" s="13">
        <f t="shared" si="33"/>
        <v>5.4243554458133529E-4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-0.58947023875826332</v>
      </c>
      <c r="M336">
        <f t="shared" si="32"/>
        <v>-0.58947023875826332</v>
      </c>
      <c r="N336" s="13">
        <f t="shared" si="33"/>
        <v>5.5672103485120659E-4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-0.58277413409743695</v>
      </c>
      <c r="M337">
        <f t="shared" si="32"/>
        <v>-0.58277413409743695</v>
      </c>
      <c r="N337" s="13">
        <f t="shared" si="33"/>
        <v>5.7099899861247144E-4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-0.57615423796029264</v>
      </c>
      <c r="M338">
        <f t="shared" si="32"/>
        <v>-0.57615423796029264</v>
      </c>
      <c r="N338" s="13">
        <f t="shared" si="33"/>
        <v>5.8526092330365542E-4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-0.56960968635330578</v>
      </c>
      <c r="M339">
        <f t="shared" si="32"/>
        <v>-0.56960968635330578</v>
      </c>
      <c r="N339" s="13">
        <f t="shared" si="33"/>
        <v>5.9949841343826806E-4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-0.56313962485575919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-0.56313962485575919</v>
      </c>
      <c r="N340" s="13">
        <f t="shared" ref="N340:N403" si="40">(M340-H340)^2*O340</f>
        <v>6.1370319612938417E-4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-0.55674320852258674</v>
      </c>
      <c r="M341">
        <f t="shared" si="39"/>
        <v>-0.55674320852258674</v>
      </c>
      <c r="N341" s="13">
        <f t="shared" si="40"/>
        <v>6.2786712634251571E-4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-0.55041960178788785</v>
      </c>
      <c r="M342">
        <f t="shared" si="39"/>
        <v>-0.55041960178788785</v>
      </c>
      <c r="N342" s="13">
        <f t="shared" si="40"/>
        <v>6.4198219187918478E-4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-0.54416797836911102</v>
      </c>
      <c r="M343">
        <f t="shared" si="39"/>
        <v>-0.54416797836911102</v>
      </c>
      <c r="N343" s="13">
        <f t="shared" si="40"/>
        <v>6.5604051809337494E-4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-0.53798752117190862</v>
      </c>
      <c r="M344">
        <f t="shared" si="39"/>
        <v>-0.53798752117190862</v>
      </c>
      <c r="N344" s="13">
        <f t="shared" si="40"/>
        <v>6.7003437234232181E-4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-0.53187742219568135</v>
      </c>
      <c r="M345">
        <f t="shared" si="39"/>
        <v>-0.53187742219568135</v>
      </c>
      <c r="N345" s="13">
        <f t="shared" si="40"/>
        <v>6.8395616817558034E-4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-0.52583688243981308</v>
      </c>
      <c r="M346">
        <f t="shared" si="39"/>
        <v>-0.52583688243981308</v>
      </c>
      <c r="N346" s="13">
        <f t="shared" si="40"/>
        <v>6.9779846926435417E-4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-0.51986511181059292</v>
      </c>
      <c r="M347">
        <f t="shared" si="39"/>
        <v>-0.51986511181059292</v>
      </c>
      <c r="N347" s="13">
        <f t="shared" si="40"/>
        <v>7.1155399307431502E-4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-0.5139613290288515</v>
      </c>
      <c r="M348">
        <f t="shared" si="39"/>
        <v>-0.5139613290288515</v>
      </c>
      <c r="N348" s="13">
        <f t="shared" si="40"/>
        <v>7.2521561428603748E-4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-0.50812476153828612</v>
      </c>
      <c r="M349">
        <f t="shared" si="39"/>
        <v>-0.50812476153828612</v>
      </c>
      <c r="N349" s="13">
        <f t="shared" si="40"/>
        <v>7.3877636796550021E-4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-0.50235464541451091</v>
      </c>
      <c r="M350">
        <f t="shared" si="39"/>
        <v>-0.50235464541451091</v>
      </c>
      <c r="N350" s="13">
        <f t="shared" si="40"/>
        <v>7.5222945248968687E-4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-0.49665022527480768</v>
      </c>
      <c r="M351">
        <f t="shared" si="39"/>
        <v>-0.49665022527480768</v>
      </c>
      <c r="N351" s="13">
        <f t="shared" si="40"/>
        <v>7.6556823223036818E-4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-0.49101075418859969</v>
      </c>
      <c r="M352">
        <f t="shared" si="39"/>
        <v>-0.49101075418859969</v>
      </c>
      <c r="N352" s="13">
        <f t="shared" si="40"/>
        <v>7.7878624000067868E-4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-0.48543549358864291</v>
      </c>
      <c r="M353">
        <f t="shared" si="39"/>
        <v>-0.48543549358864291</v>
      </c>
      <c r="N353" s="13">
        <f t="shared" si="40"/>
        <v>7.9187717926905703E-4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-0.47992371318293603</v>
      </c>
      <c r="M354">
        <f t="shared" si="39"/>
        <v>-0.47992371318293603</v>
      </c>
      <c r="N354" s="13">
        <f t="shared" si="40"/>
        <v>8.0483492614427329E-4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-0.47447469086735677</v>
      </c>
      <c r="M355">
        <f t="shared" si="39"/>
        <v>-0.47447469086735677</v>
      </c>
      <c r="N355" s="13">
        <f t="shared" si="40"/>
        <v>8.1765353113724714E-4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-0.46908771263902405</v>
      </c>
      <c r="M356">
        <f t="shared" si="39"/>
        <v>-0.46908771263902405</v>
      </c>
      <c r="N356" s="13">
        <f t="shared" si="40"/>
        <v>8.3032722070361397E-4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-0.46376207251038021</v>
      </c>
      <c r="M357">
        <f t="shared" si="39"/>
        <v>-0.46376207251038021</v>
      </c>
      <c r="N357" s="13">
        <f t="shared" si="40"/>
        <v>8.4285039857219057E-4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-0.45849707242400872</v>
      </c>
      <c r="M358">
        <f t="shared" si="39"/>
        <v>-0.45849707242400872</v>
      </c>
      <c r="N358" s="13">
        <f t="shared" si="40"/>
        <v>8.5521764686457679E-4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-0.4532920221681736</v>
      </c>
      <c r="M359">
        <f t="shared" si="39"/>
        <v>-0.4532920221681736</v>
      </c>
      <c r="N359" s="13">
        <f t="shared" si="40"/>
        <v>8.6742372701055829E-4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-0.44814623929309089</v>
      </c>
      <c r="M360">
        <f t="shared" si="39"/>
        <v>-0.44814623929309089</v>
      </c>
      <c r="N360" s="13">
        <f t="shared" si="40"/>
        <v>8.7946358046498265E-4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-0.4430590490279242</v>
      </c>
      <c r="M361">
        <f t="shared" si="39"/>
        <v>-0.4430590490279242</v>
      </c>
      <c r="N361" s="13">
        <f t="shared" si="40"/>
        <v>8.9133232923063299E-4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-0.43802978419851252</v>
      </c>
      <c r="M362">
        <f t="shared" si="39"/>
        <v>-0.43802978419851252</v>
      </c>
      <c r="N362" s="13">
        <f t="shared" si="40"/>
        <v>9.0302527619338761E-4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-0.43305778514582371</v>
      </c>
      <c r="M363">
        <f t="shared" si="39"/>
        <v>-0.43305778514582371</v>
      </c>
      <c r="N363" s="13">
        <f t="shared" si="40"/>
        <v>9.1453790527410328E-4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-0.42814239964513151</v>
      </c>
      <c r="M364">
        <f t="shared" si="39"/>
        <v>-0.42814239964513151</v>
      </c>
      <c r="N364" s="13">
        <f t="shared" si="40"/>
        <v>9.2586588140305297E-4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-0.42328298282592619</v>
      </c>
      <c r="M365">
        <f t="shared" si="39"/>
        <v>-0.42328298282592619</v>
      </c>
      <c r="N365" s="13">
        <f t="shared" si="40"/>
        <v>9.3700505032260197E-4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-0.41847889709253977</v>
      </c>
      <c r="M366">
        <f t="shared" si="39"/>
        <v>-0.41847889709253977</v>
      </c>
      <c r="N366" s="13">
        <f t="shared" si="40"/>
        <v>9.4795143822283827E-4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-0.41372951204550179</v>
      </c>
      <c r="M367">
        <f t="shared" si="39"/>
        <v>-0.41372951204550179</v>
      </c>
      <c r="N367" s="13">
        <f t="shared" si="40"/>
        <v>9.5870125121641557E-4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-0.40903420440361205</v>
      </c>
      <c r="M368">
        <f t="shared" si="39"/>
        <v>-0.40903420440361205</v>
      </c>
      <c r="N368" s="13">
        <f t="shared" si="40"/>
        <v>9.6925087465757397E-4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-0.4043923579267345</v>
      </c>
      <c r="M369">
        <f t="shared" si="39"/>
        <v>-0.4043923579267345</v>
      </c>
      <c r="N369" s="13">
        <f t="shared" si="40"/>
        <v>9.7959687231105662E-4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-0.39980336333930844</v>
      </c>
      <c r="M370">
        <f t="shared" si="39"/>
        <v>-0.39980336333930844</v>
      </c>
      <c r="N370" s="13">
        <f t="shared" si="40"/>
        <v>9.8973598537635565E-4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-0.39526661825457227</v>
      </c>
      <c r="M371">
        <f t="shared" si="39"/>
        <v>-0.39526661825457227</v>
      </c>
      <c r="N371" s="13">
        <f t="shared" si="40"/>
        <v>9.9966513137253314E-4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-0.39078152709950315</v>
      </c>
      <c r="M372">
        <f t="shared" si="39"/>
        <v>-0.39078152709950315</v>
      </c>
      <c r="N372" s="13">
        <f t="shared" si="40"/>
        <v>1.0093814028895121E-3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-0.38634750104046506</v>
      </c>
      <c r="M373">
        <f t="shared" si="39"/>
        <v>-0.38634750104046506</v>
      </c>
      <c r="N373" s="13">
        <f t="shared" si="40"/>
        <v>1.0188820662107463E-3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-0.38196395790956095</v>
      </c>
      <c r="M374">
        <f t="shared" si="39"/>
        <v>-0.38196395790956095</v>
      </c>
      <c r="N374" s="13">
        <f t="shared" si="40"/>
        <v>1.0281645598128164E-3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-0.37763032213169578</v>
      </c>
      <c r="M375">
        <f t="shared" si="39"/>
        <v>-0.37763032213169578</v>
      </c>
      <c r="N375" s="13">
        <f t="shared" si="40"/>
        <v>1.0372264927476134E-3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-0.37334602465233363</v>
      </c>
      <c r="M376">
        <f t="shared" si="39"/>
        <v>-0.37334602465233363</v>
      </c>
      <c r="N376" s="13">
        <f t="shared" si="40"/>
        <v>1.0460656429117513E-3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-0.36911050286595748</v>
      </c>
      <c r="M377">
        <f t="shared" si="39"/>
        <v>-0.36911050286595748</v>
      </c>
      <c r="N377" s="13">
        <f t="shared" si="40"/>
        <v>1.054679955209015E-3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-0.36492320054522082</v>
      </c>
      <c r="M378">
        <f t="shared" si="39"/>
        <v>-0.36492320054522082</v>
      </c>
      <c r="N378" s="13">
        <f t="shared" si="40"/>
        <v>1.0630675396107309E-3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-0.36078356777079146</v>
      </c>
      <c r="M379">
        <f t="shared" si="39"/>
        <v>-0.36078356777079146</v>
      </c>
      <c r="N379" s="13">
        <f t="shared" si="40"/>
        <v>1.0712266691191561E-3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-0.35669106086188407</v>
      </c>
      <c r="M380">
        <f t="shared" si="39"/>
        <v>-0.35669106086188407</v>
      </c>
      <c r="N380" s="13">
        <f t="shared" si="40"/>
        <v>1.0791557776393137E-3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-0.35264514230747324</v>
      </c>
      <c r="M381">
        <f t="shared" si="39"/>
        <v>-0.35264514230747324</v>
      </c>
      <c r="N381" s="13">
        <f t="shared" si="40"/>
        <v>1.0868534577634916E-3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-0.34864528069819034</v>
      </c>
      <c r="M382">
        <f t="shared" si="39"/>
        <v>-0.34864528069819034</v>
      </c>
      <c r="N382" s="13">
        <f t="shared" si="40"/>
        <v>1.0943184584743196E-3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-0.34469095065889355</v>
      </c>
      <c r="M383">
        <f t="shared" si="39"/>
        <v>-0.34469095065889355</v>
      </c>
      <c r="N383" s="13">
        <f t="shared" si="40"/>
        <v>1.1015496827703102E-3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-0.34078163278191254</v>
      </c>
      <c r="M384">
        <f t="shared" si="39"/>
        <v>-0.34078163278191254</v>
      </c>
      <c r="N384" s="13">
        <f t="shared" si="40"/>
        <v>1.1085461852192802E-3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-0.3369168135609602</v>
      </c>
      <c r="M385">
        <f t="shared" si="39"/>
        <v>-0.3369168135609602</v>
      </c>
      <c r="N385" s="13">
        <f t="shared" si="40"/>
        <v>1.115307169444047E-3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-0.3330959853257075</v>
      </c>
      <c r="M386">
        <f t="shared" si="39"/>
        <v>-0.3330959853257075</v>
      </c>
      <c r="N386" s="13">
        <f t="shared" si="40"/>
        <v>1.1218319855448445E-3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-0.32931864617702067</v>
      </c>
      <c r="M387">
        <f t="shared" si="39"/>
        <v>-0.32931864617702067</v>
      </c>
      <c r="N387" s="13">
        <f t="shared" si="40"/>
        <v>1.1281201274634678E-3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-0.32558429992285143</v>
      </c>
      <c r="M388">
        <f t="shared" si="39"/>
        <v>-0.32558429992285143</v>
      </c>
      <c r="N388" s="13">
        <f t="shared" si="40"/>
        <v>1.1341712302928486E-3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-0.32189245601477995</v>
      </c>
      <c r="M389">
        <f t="shared" si="39"/>
        <v>-0.32189245601477995</v>
      </c>
      <c r="N389" s="13">
        <f t="shared" si="40"/>
        <v>1.1399850675370647E-3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-0.31824262948520576</v>
      </c>
      <c r="M390">
        <f t="shared" si="39"/>
        <v>-0.31824262948520576</v>
      </c>
      <c r="N390" s="13">
        <f t="shared" si="40"/>
        <v>1.1455615483255306E-3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-0.31463434088517611</v>
      </c>
      <c r="M391">
        <f t="shared" si="39"/>
        <v>-0.31463434088517611</v>
      </c>
      <c r="N391" s="13">
        <f t="shared" si="40"/>
        <v>1.1509007145855746E-3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-0.31106711622286093</v>
      </c>
      <c r="M392">
        <f t="shared" si="39"/>
        <v>-0.31106711622286093</v>
      </c>
      <c r="N392" s="13">
        <f t="shared" si="40"/>
        <v>1.1560027381778495E-3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-0.30754048690265134</v>
      </c>
      <c r="M393">
        <f t="shared" si="39"/>
        <v>-0.30754048690265134</v>
      </c>
      <c r="N393" s="13">
        <f t="shared" si="40"/>
        <v>1.1608679179977545E-3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-0.30405398966489455</v>
      </c>
      <c r="M394">
        <f t="shared" si="39"/>
        <v>-0.30405398966489455</v>
      </c>
      <c r="N394" s="13">
        <f t="shared" si="40"/>
        <v>1.1654966770473648E-3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-0.30060716652624936</v>
      </c>
      <c r="M395">
        <f t="shared" si="39"/>
        <v>-0.30060716652624936</v>
      </c>
      <c r="N395" s="13">
        <f t="shared" si="40"/>
        <v>1.1698895594814116E-3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-0.29719956472066134</v>
      </c>
      <c r="M396">
        <f t="shared" si="39"/>
        <v>-0.29719956472066134</v>
      </c>
      <c r="N396" s="13">
        <f t="shared" si="40"/>
        <v>1.1740472276306067E-3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-0.29383073664095383</v>
      </c>
      <c r="M397">
        <f t="shared" si="39"/>
        <v>-0.29383073664095383</v>
      </c>
      <c r="N397" s="13">
        <f t="shared" si="40"/>
        <v>1.1779704590064509E-3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-0.2905002397810294</v>
      </c>
      <c r="M398">
        <f t="shared" si="39"/>
        <v>-0.2905002397810294</v>
      </c>
      <c r="N398" s="13">
        <f t="shared" si="40"/>
        <v>1.1816601432904077E-3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-0.28720763667867272</v>
      </c>
      <c r="M399">
        <f t="shared" si="39"/>
        <v>-0.28720763667867272</v>
      </c>
      <c r="N399" s="13">
        <f t="shared" si="40"/>
        <v>1.1851172793109492E-3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-0.28395249485896129</v>
      </c>
      <c r="M400">
        <f t="shared" si="39"/>
        <v>-0.28395249485896129</v>
      </c>
      <c r="N400" s="13">
        <f t="shared" si="40"/>
        <v>1.1883429720120141E-3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-0.28073438677826285</v>
      </c>
      <c r="M401">
        <f t="shared" si="39"/>
        <v>-0.28073438677826285</v>
      </c>
      <c r="N401" s="13">
        <f t="shared" si="40"/>
        <v>1.1913384294152814E-3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-0.27755288976883313</v>
      </c>
      <c r="M402">
        <f t="shared" si="39"/>
        <v>-0.27755288976883313</v>
      </c>
      <c r="N402" s="13">
        <f t="shared" si="40"/>
        <v>1.1941049595802044E-3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-0.27440758598399112</v>
      </c>
      <c r="M403">
        <f t="shared" si="39"/>
        <v>-0.27440758598399112</v>
      </c>
      <c r="N403" s="13">
        <f t="shared" si="40"/>
        <v>1.1966439675637724E-3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-0.27129806234388093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-0.27129806234388093</v>
      </c>
      <c r="N404" s="13">
        <f t="shared" ref="N404:N467" si="47">(M404-H404)^2*O404</f>
        <v>1.1989569523835177E-3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-0.26822391048180921</v>
      </c>
      <c r="M405">
        <f t="shared" si="46"/>
        <v>-0.26822391048180921</v>
      </c>
      <c r="N405" s="13">
        <f t="shared" si="47"/>
        <v>1.2010455039862915E-3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-0.26518472669115206</v>
      </c>
      <c r="M406">
        <f t="shared" si="46"/>
        <v>-0.26518472669115206</v>
      </c>
      <c r="N406" s="13">
        <f t="shared" si="47"/>
        <v>1.2029113002251324E-3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-0.26218011187283058</v>
      </c>
      <c r="M407">
        <f t="shared" si="46"/>
        <v>-0.26218011187283058</v>
      </c>
      <c r="N407" s="13">
        <f t="shared" si="47"/>
        <v>1.2045561038472269E-3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-0.25920967148334617</v>
      </c>
      <c r="M408">
        <f t="shared" si="46"/>
        <v>-0.25920967148334617</v>
      </c>
      <c r="N408" s="13">
        <f t="shared" si="47"/>
        <v>1.2059817594949004E-3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-0.25627301548337689</v>
      </c>
      <c r="M409">
        <f t="shared" si="46"/>
        <v>-0.25627301548337689</v>
      </c>
      <c r="N409" s="13">
        <f t="shared" si="47"/>
        <v>1.2071901907224889E-3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-0.25336975828691977</v>
      </c>
      <c r="M410">
        <f t="shared" si="46"/>
        <v>-0.25336975828691977</v>
      </c>
      <c r="N410" s="13">
        <f t="shared" si="47"/>
        <v>1.2081833970307018E-3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-0.25049951871098508</v>
      </c>
      <c r="M411">
        <f t="shared" si="46"/>
        <v>-0.25049951871098508</v>
      </c>
      <c r="N411" s="13">
        <f t="shared" si="47"/>
        <v>1.2089634509210841E-3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-0.24766191992583178</v>
      </c>
      <c r="M412">
        <f t="shared" si="46"/>
        <v>-0.24766191992583178</v>
      </c>
      <c r="N412" s="13">
        <f t="shared" si="47"/>
        <v>1.209532494972572E-3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-0.24485658940573798</v>
      </c>
      <c r="M413">
        <f t="shared" si="46"/>
        <v>-0.24485658940573798</v>
      </c>
      <c r="N413" s="13">
        <f t="shared" si="47"/>
        <v>1.2098927389416001E-3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-0.24208315888030707</v>
      </c>
      <c r="M414">
        <f t="shared" si="46"/>
        <v>-0.24208315888030707</v>
      </c>
      <c r="N414" s="13">
        <f t="shared" si="47"/>
        <v>1.2100464568883546E-3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-0.23934126428630076</v>
      </c>
      <c r="M415">
        <f t="shared" si="46"/>
        <v>-0.23934126428630076</v>
      </c>
      <c r="N415" s="13">
        <f t="shared" si="47"/>
        <v>1.2099959843303665E-3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-0.2366305457199927</v>
      </c>
      <c r="M416">
        <f t="shared" si="46"/>
        <v>-0.2366305457199927</v>
      </c>
      <c r="N416" s="13">
        <f t="shared" si="47"/>
        <v>1.2097437154252597E-3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-0.23395064739004431</v>
      </c>
      <c r="M417">
        <f t="shared" si="46"/>
        <v>-0.23395064739004431</v>
      </c>
      <c r="N417" s="13">
        <f t="shared" si="47"/>
        <v>1.2092921001844446E-3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-0.23130121757088964</v>
      </c>
      <c r="M418">
        <f t="shared" si="46"/>
        <v>-0.23130121757088964</v>
      </c>
      <c r="N418" s="13">
        <f t="shared" si="47"/>
        <v>1.2086436417189121E-3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-0.22868190855663131</v>
      </c>
      <c r="M419">
        <f t="shared" si="46"/>
        <v>-0.22868190855663131</v>
      </c>
      <c r="N419" s="13">
        <f t="shared" si="47"/>
        <v>1.2078008935188253E-3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-0.22609237661543941</v>
      </c>
      <c r="M420">
        <f t="shared" si="46"/>
        <v>-0.22609237661543941</v>
      </c>
      <c r="N420" s="13">
        <f t="shared" si="47"/>
        <v>1.2067664567681682E-3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-0.22353228194444905</v>
      </c>
      <c r="M421">
        <f t="shared" si="46"/>
        <v>-0.22353228194444905</v>
      </c>
      <c r="N421" s="13">
        <f t="shared" si="47"/>
        <v>1.2055429776955437E-3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-0.22100128862515292</v>
      </c>
      <c r="M422">
        <f t="shared" si="46"/>
        <v>-0.22100128862515292</v>
      </c>
      <c r="N422" s="13">
        <f t="shared" si="47"/>
        <v>1.2041331449626415E-3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-0.21849906457928125</v>
      </c>
      <c r="M423">
        <f t="shared" si="46"/>
        <v>-0.21849906457928125</v>
      </c>
      <c r="N423" s="13">
        <f t="shared" si="47"/>
        <v>1.2025396870909515E-3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-0.21602528152516912</v>
      </c>
      <c r="M424">
        <f t="shared" si="46"/>
        <v>-0.21602528152516912</v>
      </c>
      <c r="N424" s="13">
        <f t="shared" si="47"/>
        <v>1.2007653699283645E-3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-0.21357961493460262</v>
      </c>
      <c r="M425">
        <f t="shared" si="46"/>
        <v>-0.21357961493460262</v>
      </c>
      <c r="N425" s="13">
        <f t="shared" si="47"/>
        <v>1.1988129941561056E-3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-0.21116174399013884</v>
      </c>
      <c r="M426">
        <f t="shared" si="46"/>
        <v>-0.21116174399013884</v>
      </c>
      <c r="N426" s="13">
        <f t="shared" si="47"/>
        <v>1.1966853928370446E-3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-0.20877135154290025</v>
      </c>
      <c r="M427">
        <f t="shared" si="46"/>
        <v>-0.20877135154290025</v>
      </c>
      <c r="N427" s="13">
        <f t="shared" si="47"/>
        <v>1.1943854290063581E-3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-0.20640812407083103</v>
      </c>
      <c r="M428">
        <f t="shared" si="46"/>
        <v>-0.20640812407083103</v>
      </c>
      <c r="N428" s="13">
        <f t="shared" si="47"/>
        <v>1.1919159933049353E-3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-0.20407175163741834</v>
      </c>
      <c r="M429">
        <f t="shared" si="46"/>
        <v>-0.20407175163741834</v>
      </c>
      <c r="N429" s="13">
        <f t="shared" si="47"/>
        <v>1.1892800016565126E-3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-0.20176192785086874</v>
      </c>
      <c r="M430">
        <f t="shared" si="46"/>
        <v>-0.20176192785086874</v>
      </c>
      <c r="N430" s="13">
        <f t="shared" si="47"/>
        <v>1.1864803929890204E-3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-0.19947834982373661</v>
      </c>
      <c r="M431">
        <f t="shared" si="46"/>
        <v>-0.19947834982373661</v>
      </c>
      <c r="N431" s="13">
        <f t="shared" si="47"/>
        <v>1.1835201270004869E-3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-0.19722071813300343</v>
      </c>
      <c r="M432">
        <f t="shared" si="46"/>
        <v>-0.19722071813300343</v>
      </c>
      <c r="N432" s="13">
        <f t="shared" si="47"/>
        <v>1.1804021819705394E-3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-0.19498873678059503</v>
      </c>
      <c r="M433">
        <f t="shared" si="46"/>
        <v>-0.19498873678059503</v>
      </c>
      <c r="N433" s="13">
        <f t="shared" si="47"/>
        <v>1.1771295526170594E-3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-0.19278211315434488</v>
      </c>
      <c r="M434">
        <f t="shared" si="46"/>
        <v>-0.19278211315434488</v>
      </c>
      <c r="N434" s="13">
        <f t="shared" si="47"/>
        <v>1.1737052479993666E-3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-0.19060055798938522</v>
      </c>
      <c r="M435">
        <f t="shared" si="46"/>
        <v>-0.19060055798938522</v>
      </c>
      <c r="N435" s="13">
        <f t="shared" si="47"/>
        <v>1.1701322894673131E-3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-0.18844378532997236</v>
      </c>
      <c r="M436">
        <f t="shared" si="46"/>
        <v>-0.18844378532997236</v>
      </c>
      <c r="N436" s="13">
        <f t="shared" si="47"/>
        <v>1.1664137086571332E-3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-0.18631151249173666</v>
      </c>
      <c r="M437">
        <f t="shared" si="46"/>
        <v>-0.18631151249173666</v>
      </c>
      <c r="N437" s="13">
        <f t="shared" si="47"/>
        <v>1.1625525455341052E-3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-0.18420346002435356</v>
      </c>
      <c r="M438">
        <f t="shared" si="46"/>
        <v>-0.18420346002435356</v>
      </c>
      <c r="N438" s="13">
        <f t="shared" si="47"/>
        <v>1.1585518464820024E-3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-0.18211935167463181</v>
      </c>
      <c r="M439">
        <f t="shared" si="46"/>
        <v>-0.18211935167463181</v>
      </c>
      <c r="N439" s="13">
        <f t="shared" si="47"/>
        <v>1.1544146624396785E-3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-0.18005891435001503</v>
      </c>
      <c r="M440">
        <f t="shared" si="46"/>
        <v>-0.18005891435001503</v>
      </c>
      <c r="N440" s="13">
        <f t="shared" si="47"/>
        <v>1.1501440470846826E-3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-0.1780218780824904</v>
      </c>
      <c r="M441">
        <f t="shared" si="46"/>
        <v>-0.1780218780824904</v>
      </c>
      <c r="N441" s="13">
        <f t="shared" si="47"/>
        <v>1.1457430550639626E-3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-0.17600797599290408</v>
      </c>
      <c r="M442">
        <f t="shared" si="46"/>
        <v>-0.17600797599290408</v>
      </c>
      <c r="N442" s="13">
        <f t="shared" si="47"/>
        <v>1.1412147402716781E-3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-0.17401694425567418</v>
      </c>
      <c r="M443">
        <f t="shared" si="46"/>
        <v>-0.17401694425567418</v>
      </c>
      <c r="N443" s="13">
        <f t="shared" si="47"/>
        <v>1.1365621541739603E-3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-0.17204852206390062</v>
      </c>
      <c r="M444">
        <f t="shared" si="46"/>
        <v>-0.17204852206390062</v>
      </c>
      <c r="N444" s="13">
        <f t="shared" si="47"/>
        <v>1.1317883441804392E-3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-0.17010245159486803</v>
      </c>
      <c r="M445">
        <f t="shared" si="46"/>
        <v>-0.17010245159486803</v>
      </c>
      <c r="N445" s="13">
        <f t="shared" si="47"/>
        <v>1.1268963520627445E-3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-0.16817847797593388</v>
      </c>
      <c r="M446">
        <f t="shared" si="46"/>
        <v>-0.16817847797593388</v>
      </c>
      <c r="N446" s="13">
        <f t="shared" si="47"/>
        <v>1.1218892124191826E-3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-0.16627634925080276</v>
      </c>
      <c r="M447">
        <f t="shared" si="46"/>
        <v>-0.16627634925080276</v>
      </c>
      <c r="N447" s="13">
        <f t="shared" si="47"/>
        <v>1.1167699511860296E-3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-0.16439581634617909</v>
      </c>
      <c r="M448">
        <f t="shared" si="46"/>
        <v>-0.16439581634617909</v>
      </c>
      <c r="N448" s="13">
        <f t="shared" si="47"/>
        <v>1.1115415841946542E-3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-0.16253663303879418</v>
      </c>
      <c r="M449">
        <f t="shared" si="46"/>
        <v>-0.16253663303879418</v>
      </c>
      <c r="N449" s="13">
        <f t="shared" si="47"/>
        <v>1.1062071157744166E-3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-0.1606985559228078</v>
      </c>
      <c r="M450">
        <f t="shared" si="46"/>
        <v>-0.1606985559228078</v>
      </c>
      <c r="N450" s="13">
        <f t="shared" si="47"/>
        <v>1.1007695374010424E-3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-0.15888134437757453</v>
      </c>
      <c r="M451">
        <f t="shared" si="46"/>
        <v>-0.15888134437757453</v>
      </c>
      <c r="N451" s="13">
        <f t="shared" si="47"/>
        <v>1.0952318263900227E-3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-0.15708476053577655</v>
      </c>
      <c r="M452">
        <f t="shared" si="46"/>
        <v>-0.15708476053577655</v>
      </c>
      <c r="N452" s="13">
        <f t="shared" si="47"/>
        <v>1.0895969446347057E-3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-0.1553085692519138</v>
      </c>
      <c r="M453">
        <f t="shared" si="46"/>
        <v>-0.1553085692519138</v>
      </c>
      <c r="N453" s="13">
        <f t="shared" si="47"/>
        <v>1.0838678373886696E-3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-0.15355253807115146</v>
      </c>
      <c r="M454">
        <f t="shared" si="46"/>
        <v>-0.15355253807115146</v>
      </c>
      <c r="N454" s="13">
        <f t="shared" si="47"/>
        <v>1.078047432091872E-3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-0.15181643719852045</v>
      </c>
      <c r="M455">
        <f t="shared" si="46"/>
        <v>-0.15181643719852045</v>
      </c>
      <c r="N455" s="13">
        <f t="shared" si="47"/>
        <v>1.072138637240359E-3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-0.15010003946846442</v>
      </c>
      <c r="M456">
        <f t="shared" si="46"/>
        <v>-0.15010003946846442</v>
      </c>
      <c r="N456" s="13">
        <f t="shared" si="47"/>
        <v>1.0661443412986647E-3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-0.14840312031473354</v>
      </c>
      <c r="M457">
        <f t="shared" si="46"/>
        <v>-0.14840312031473354</v>
      </c>
      <c r="N457" s="13">
        <f t="shared" si="47"/>
        <v>1.0600674116548296E-3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-0.1467254577406176</v>
      </c>
      <c r="M458">
        <f t="shared" si="46"/>
        <v>-0.1467254577406176</v>
      </c>
      <c r="N458" s="13">
        <f t="shared" si="47"/>
        <v>1.0539106936171755E-3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-0.14506683228951769</v>
      </c>
      <c r="M459">
        <f t="shared" si="46"/>
        <v>-0.14506683228951769</v>
      </c>
      <c r="N459" s="13">
        <f t="shared" si="47"/>
        <v>1.0476770094524847E-3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-0.14342702701585086</v>
      </c>
      <c r="M460">
        <f t="shared" si="46"/>
        <v>-0.14342702701585086</v>
      </c>
      <c r="N460" s="13">
        <f t="shared" si="47"/>
        <v>1.0413691574650136E-3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-0.14180582745628464</v>
      </c>
      <c r="M461">
        <f t="shared" si="46"/>
        <v>-0.14180582745628464</v>
      </c>
      <c r="N461" s="13">
        <f t="shared" si="47"/>
        <v>1.0349899111156398E-3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-0.14020302160129913</v>
      </c>
      <c r="M462">
        <f t="shared" si="46"/>
        <v>-0.14020302160129913</v>
      </c>
      <c r="N462" s="13">
        <f t="shared" si="47"/>
        <v>1.0285420181808142E-3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-0.13861839986707147</v>
      </c>
      <c r="M463">
        <f t="shared" si="46"/>
        <v>-0.13861839986707147</v>
      </c>
      <c r="N463" s="13">
        <f t="shared" si="47"/>
        <v>1.0220281999504404E-3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-0.13705175506767853</v>
      </c>
      <c r="M464">
        <f t="shared" si="46"/>
        <v>-0.13705175506767853</v>
      </c>
      <c r="N464" s="13">
        <f t="shared" si="47"/>
        <v>1.0154511504641918E-3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-0.13550288238761796</v>
      </c>
      <c r="M465">
        <f t="shared" si="46"/>
        <v>-0.13550288238761796</v>
      </c>
      <c r="N465" s="13">
        <f t="shared" si="47"/>
        <v>1.0088135357857319E-3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-0.1339715793546393</v>
      </c>
      <c r="M466">
        <f t="shared" si="46"/>
        <v>-0.1339715793546393</v>
      </c>
      <c r="N466" s="13">
        <f t="shared" si="47"/>
        <v>1.0021179933140209E-3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-0.13245764581288641</v>
      </c>
      <c r="M467">
        <f t="shared" si="46"/>
        <v>-0.13245764581288641</v>
      </c>
      <c r="N467" s="13">
        <f t="shared" si="47"/>
        <v>9.9536713113124392E-4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-0.13096088389634356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-0.13096088389634356</v>
      </c>
      <c r="N468" s="13">
        <f t="shared" ref="N468:N469" si="53">(M468-H468)^2*O468</f>
        <v>9.8856352738655611E-4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-0.1294810980025852</v>
      </c>
      <c r="M469">
        <f t="shared" si="52"/>
        <v>-0.1294810980025852</v>
      </c>
      <c r="N469" s="13">
        <f t="shared" si="53"/>
        <v>9.8170972971507774E-4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O14" sqref="O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8.4564298792220907</v>
      </c>
      <c r="N4" s="12" t="s">
        <v>22</v>
      </c>
      <c r="O4" s="4">
        <v>8.4564298792220907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3.3457279836615621</v>
      </c>
      <c r="N5" s="12" t="s">
        <v>23</v>
      </c>
      <c r="O5" s="4">
        <v>3.3457279836615621</v>
      </c>
      <c r="P5" t="s">
        <v>50</v>
      </c>
      <c r="Q5" s="28" t="s">
        <v>29</v>
      </c>
      <c r="R5" s="29">
        <f>L10</f>
        <v>3.1607808685122785</v>
      </c>
      <c r="S5" s="29">
        <f>L4</f>
        <v>8.4564298792220907</v>
      </c>
      <c r="T5" s="29">
        <f>L5</f>
        <v>3.3457279836615621</v>
      </c>
      <c r="U5" s="29">
        <f>L6</f>
        <v>9.1308639928711785E-2</v>
      </c>
      <c r="V5" s="29">
        <f>L7</f>
        <v>0.76912265865719343</v>
      </c>
      <c r="W5" s="30">
        <f>SQRT(4/3+$H$11^2/4)*$H$4</f>
        <v>4.499991370869747</v>
      </c>
      <c r="X5" s="30">
        <f>(SQRT(4/3+$H$11^2/4)*$H$4+$H$5)/2</f>
        <v>4.813341185434874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9.1308639928711785E-2</v>
      </c>
      <c r="N6" s="12" t="s">
        <v>26</v>
      </c>
      <c r="O6" s="4">
        <v>9.1308639928711785E-2</v>
      </c>
      <c r="P6" t="s">
        <v>50</v>
      </c>
    </row>
    <row r="7" spans="1:27" x14ac:dyDescent="0.4">
      <c r="A7" s="2" t="s">
        <v>1</v>
      </c>
      <c r="B7" s="5">
        <v>5.133</v>
      </c>
      <c r="D7" s="2" t="s">
        <v>31</v>
      </c>
      <c r="E7" s="1">
        <v>2</v>
      </c>
      <c r="F7" t="s">
        <v>272</v>
      </c>
      <c r="K7" s="2" t="s">
        <v>27</v>
      </c>
      <c r="L7" s="4">
        <f>O7</f>
        <v>0.76912265865719343</v>
      </c>
      <c r="N7" s="12" t="s">
        <v>27</v>
      </c>
      <c r="O7" s="4">
        <v>0.76912265865719343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276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2.5275306063487504</v>
      </c>
      <c r="Q9" s="28" t="s">
        <v>29</v>
      </c>
      <c r="R9" s="29">
        <f>L10</f>
        <v>3.1607808685122785</v>
      </c>
      <c r="S9" s="29">
        <f>O4</f>
        <v>8.4564298792220907</v>
      </c>
      <c r="T9" s="29">
        <f>O5</f>
        <v>3.3457279836615621</v>
      </c>
      <c r="U9" s="29">
        <f>O6</f>
        <v>9.1308639928711785E-2</v>
      </c>
      <c r="V9" s="29">
        <f>O7</f>
        <v>0.76912265865719343</v>
      </c>
      <c r="W9" s="30">
        <f>SQRT(4/3+$H$11^2/4)*$H$4</f>
        <v>4.499991370869747</v>
      </c>
      <c r="X9" s="30">
        <f>(SQRT(4/3+$H$11^2/4)*$H$4+$H$5)/2</f>
        <v>4.813341185434874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3</v>
      </c>
      <c r="O10" s="1">
        <f>((SQRT(O9))^3/(O9-1)+(SQRT(1/O9)^3/(1/O9-1))-2)/6</f>
        <v>3.6470431774523838E-2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261</v>
      </c>
      <c r="O11" s="20">
        <f>G118</f>
        <v>3.7344115604815813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4.93568535860609E-2</v>
      </c>
      <c r="D14" s="3" t="s">
        <v>14</v>
      </c>
      <c r="E14" s="4">
        <f>-(1+$E$13+$E$5*$E$13^3)*EXP(-$E$13)</f>
        <v>-1</v>
      </c>
      <c r="G14" s="22" t="s">
        <v>260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8.9193253674452327E-2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0.17008797903227091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0.17008797903227091</v>
      </c>
      <c r="N19" s="13">
        <f>(M19-H19)^2*O19</f>
        <v>1.9886907176825205E-4</v>
      </c>
      <c r="O19" s="13">
        <v>1</v>
      </c>
      <c r="P19" s="14">
        <f>SUMSQ(N26:N295)</f>
        <v>1.8719459429543012E-9</v>
      </c>
      <c r="Q19" s="1" t="s">
        <v>65</v>
      </c>
      <c r="R19" s="19">
        <f>O4/(O4-O5)*-B4/SQRT(L9)</f>
        <v>0.76138478961184275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7.1348532042981638E-2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7.1348532042981638E-2</v>
      </c>
      <c r="N20" s="13">
        <f t="shared" ref="N20:N83" si="5">(M20-H20)^2*O20</f>
        <v>1.5340843939531698E-4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-2.3102248201236186E-2</v>
      </c>
      <c r="M21">
        <f t="shared" si="4"/>
        <v>-2.3102248201236186E-2</v>
      </c>
      <c r="N21" s="13">
        <f t="shared" si="5"/>
        <v>1.1716973497261142E-4</v>
      </c>
      <c r="O21" s="13">
        <v>1</v>
      </c>
      <c r="Q21" s="16" t="s">
        <v>57</v>
      </c>
      <c r="R21" s="19">
        <f>(O7/O6)/(O4/O5)</f>
        <v>3.3326316071045703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-0.13147000803318409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-0.11341529410628759</v>
      </c>
      <c r="M22">
        <f t="shared" si="4"/>
        <v>-0.11341529410628759</v>
      </c>
      <c r="N22" s="13">
        <f t="shared" si="5"/>
        <v>8.848976405927402E-5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-0.19973652177564638</v>
      </c>
      <c r="M23">
        <f t="shared" si="4"/>
        <v>-0.19973652177564638</v>
      </c>
      <c r="N23" s="13">
        <f t="shared" si="5"/>
        <v>6.5974589208408655E-5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-0.28220699554109796</v>
      </c>
      <c r="M24">
        <f t="shared" si="4"/>
        <v>-0.28220699554109796</v>
      </c>
      <c r="N24" s="13">
        <f t="shared" si="5"/>
        <v>4.8459987877657455E-5</v>
      </c>
      <c r="O24" s="13">
        <v>1</v>
      </c>
      <c r="Q24" s="17" t="s">
        <v>61</v>
      </c>
      <c r="R24" s="19">
        <f>O5/(O4-O5)*-B4/L9</f>
        <v>8.695952328630864E-2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-0.3609630870736158</v>
      </c>
      <c r="M25">
        <f t="shared" si="4"/>
        <v>-0.3609630870736158</v>
      </c>
      <c r="N25" s="13">
        <f t="shared" si="5"/>
        <v>3.4977230932375098E-5</v>
      </c>
      <c r="O25" s="13">
        <v>1</v>
      </c>
      <c r="Q25" s="17" t="s">
        <v>62</v>
      </c>
      <c r="R25" s="19">
        <f>O4/(O4-O5)*-B4/SQRT(L9)</f>
        <v>0.76138478961184275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-0.4361366292554214</v>
      </c>
      <c r="M26">
        <f t="shared" si="4"/>
        <v>-0.4361366292554214</v>
      </c>
      <c r="N26" s="13">
        <f t="shared" si="5"/>
        <v>2.4723519671471474E-5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-0.50785506498783928</v>
      </c>
      <c r="M27">
        <f t="shared" si="4"/>
        <v>-0.50785506498783928</v>
      </c>
      <c r="N27" s="13">
        <f t="shared" si="5"/>
        <v>1.7036496160827336E-5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-0.57624159110392714</v>
      </c>
      <c r="M28">
        <f t="shared" si="4"/>
        <v>-0.57624159110392714</v>
      </c>
      <c r="N28" s="13">
        <f t="shared" si="5"/>
        <v>1.1372310116716058E-5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3.210297873651538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-0.64141529754884763</v>
      </c>
      <c r="M29">
        <f t="shared" si="4"/>
        <v>-0.64141529754884763</v>
      </c>
      <c r="N29" s="13">
        <f t="shared" si="5"/>
        <v>7.2867865256193577E-6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8.1838201134320663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-0.70349130198563481</v>
      </c>
      <c r="M30">
        <f t="shared" si="4"/>
        <v>-0.70349130198563481</v>
      </c>
      <c r="N30" s="13">
        <f t="shared" si="5"/>
        <v>4.4192923855524738E-6</v>
      </c>
      <c r="O30" s="13">
        <v>1</v>
      </c>
      <c r="V30" s="22" t="s">
        <v>22</v>
      </c>
      <c r="W30" s="1">
        <f>1/(O5*W25^2)</f>
        <v>2.2426102544329956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-0.76258087997849922</v>
      </c>
      <c r="M31">
        <f t="shared" si="4"/>
        <v>-0.76258087997849922</v>
      </c>
      <c r="N31" s="13">
        <f t="shared" si="5"/>
        <v>2.4789491219942548E-6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-0.81879159090076303</v>
      </c>
      <c r="M32">
        <f t="shared" si="4"/>
        <v>-0.81879159090076303</v>
      </c>
      <c r="N32" s="13">
        <f t="shared" si="5"/>
        <v>1.2328799968124483E-6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-0.87222739970950336</v>
      </c>
      <c r="M33">
        <f t="shared" si="4"/>
        <v>-0.87222739970950336</v>
      </c>
      <c r="N33" s="13">
        <f t="shared" si="5"/>
        <v>4.9621976563024124E-7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-0.92298879472415596</v>
      </c>
      <c r="M34">
        <f t="shared" si="4"/>
        <v>-0.92298879472415596</v>
      </c>
      <c r="N34" s="13">
        <f t="shared" si="5"/>
        <v>1.2364746006413717E-7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-0.97117290154169122</v>
      </c>
      <c r="M35">
        <f t="shared" si="4"/>
        <v>-0.97117290154169122</v>
      </c>
      <c r="N35" s="13">
        <f t="shared" si="5"/>
        <v>2.2329380215301698E-9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-1.0168735932165682</v>
      </c>
      <c r="M36">
        <f t="shared" si="4"/>
        <v>-1.0168735932165682</v>
      </c>
      <c r="N36" s="13">
        <f t="shared" si="5"/>
        <v>4.5414172896547907E-8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-1.0601815968292261</v>
      </c>
      <c r="M37">
        <f t="shared" si="4"/>
        <v>-1.0601815968292261</v>
      </c>
      <c r="N37" s="13">
        <f t="shared" si="5"/>
        <v>1.8794551370156495E-7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-1.1011845965627827</v>
      </c>
      <c r="M38">
        <f t="shared" si="4"/>
        <v>-1.1011845965627827</v>
      </c>
      <c r="N38" s="13">
        <f t="shared" si="5"/>
        <v>3.8167767684668069E-7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-1.1399673334035927</v>
      </c>
      <c r="M39">
        <f t="shared" si="4"/>
        <v>-1.1399673334035927</v>
      </c>
      <c r="N39" s="13">
        <f t="shared" si="5"/>
        <v>5.9204832692601864E-7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-1.1766117015772979</v>
      </c>
      <c r="M40">
        <f t="shared" si="4"/>
        <v>-1.1766117015772979</v>
      </c>
      <c r="N40" s="13">
        <f t="shared" si="5"/>
        <v>7.951780368100629E-7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-1.2111968418284209</v>
      </c>
      <c r="M41">
        <f t="shared" si="4"/>
        <v>-1.2111968418284209</v>
      </c>
      <c r="N41" s="13">
        <f t="shared" si="5"/>
        <v>9.7548042801381803E-7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-1.2437992316477935</v>
      </c>
      <c r="M42">
        <f t="shared" si="4"/>
        <v>-1.2437992316477935</v>
      </c>
      <c r="N42" s="13">
        <f t="shared" si="5"/>
        <v>1.1237075957499647E-6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-1.2744927725486317</v>
      </c>
      <c r="M43">
        <f t="shared" si="4"/>
        <v>-1.2744927725486317</v>
      </c>
      <c r="N43" s="13">
        <f t="shared" si="5"/>
        <v>1.2353627125418645E-6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-1.3033488744887225</v>
      </c>
      <c r="M44">
        <f t="shared" si="4"/>
        <v>-1.3033488744887225</v>
      </c>
      <c r="N44" s="13">
        <f t="shared" si="5"/>
        <v>1.309421152204346E-6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-1.330436537532905</v>
      </c>
      <c r="M45">
        <f t="shared" si="4"/>
        <v>-1.330436537532905</v>
      </c>
      <c r="N45" s="13">
        <f t="shared" si="5"/>
        <v>1.3473097362825581E-6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-1.3558224308468181</v>
      </c>
      <c r="M46">
        <f t="shared" si="4"/>
        <v>-1.3558224308468181</v>
      </c>
      <c r="N46" s="13">
        <f t="shared" si="5"/>
        <v>1.3521009151356894E-6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-1.3795709691099201</v>
      </c>
      <c r="M47">
        <f t="shared" si="4"/>
        <v>-1.3795709691099201</v>
      </c>
      <c r="N47" s="13">
        <f t="shared" si="5"/>
        <v>1.3278849788248362E-6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-1.401744386432791</v>
      </c>
      <c r="M48">
        <f t="shared" si="4"/>
        <v>-1.401744386432791</v>
      </c>
      <c r="N48" s="13">
        <f t="shared" si="5"/>
        <v>1.2792888575473947E-6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-1.4224028078608812</v>
      </c>
      <c r="M49">
        <f t="shared" si="4"/>
        <v>-1.4224028078608812</v>
      </c>
      <c r="N49" s="13">
        <f t="shared" si="5"/>
        <v>1.211114815235692E-6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-1.4416043185441636</v>
      </c>
      <c r="M50">
        <f t="shared" si="4"/>
        <v>-1.4416043185441636</v>
      </c>
      <c r="N50" s="13">
        <f t="shared" si="5"/>
        <v>1.128076449654974E-6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-1.4594050306494359</v>
      </c>
      <c r="M51">
        <f t="shared" si="4"/>
        <v>-1.4594050306494359</v>
      </c>
      <c r="N51" s="13">
        <f t="shared" si="5"/>
        <v>1.0346129646723062E-6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-1.475859148089518</v>
      </c>
      <c r="M52">
        <f t="shared" si="4"/>
        <v>-1.475859148089518</v>
      </c>
      <c r="N52" s="13">
        <f t="shared" si="5"/>
        <v>9.3476574387527828E-7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-1.4910190291410519</v>
      </c>
      <c r="M53">
        <f t="shared" si="4"/>
        <v>-1.4910190291410519</v>
      </c>
      <c r="N53" s="13">
        <f t="shared" si="5"/>
        <v>8.321038897755446E-7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-1.5049352470202813</v>
      </c>
      <c r="M54">
        <f t="shared" si="4"/>
        <v>-1.5049352470202813</v>
      </c>
      <c r="N54" s="13">
        <f t="shared" si="5"/>
        <v>7.2968765339822479E-7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-1.5176566484838279</v>
      </c>
      <c r="M55">
        <f t="shared" si="4"/>
        <v>-1.5176566484838279</v>
      </c>
      <c r="N55" s="13">
        <f t="shared" si="5"/>
        <v>6.3006061240659642E-7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-1.5292304105192822</v>
      </c>
      <c r="M56">
        <f t="shared" si="4"/>
        <v>-1.5292304105192822</v>
      </c>
      <c r="N56" s="13">
        <f t="shared" si="5"/>
        <v>5.3526310425958275E-7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-1.5397020951882485</v>
      </c>
      <c r="M57">
        <f t="shared" si="4"/>
        <v>-1.5397020951882485</v>
      </c>
      <c r="N57" s="13">
        <f t="shared" si="5"/>
        <v>4.4686082128636112E-7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-1.5491157026824154</v>
      </c>
      <c r="M58">
        <f t="shared" si="4"/>
        <v>-1.5491157026824154</v>
      </c>
      <c r="N58" s="13">
        <f t="shared" si="5"/>
        <v>3.6598365967642911E-7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-1.5575137226512155</v>
      </c>
      <c r="M59">
        <f t="shared" si="4"/>
        <v>-1.5575137226512155</v>
      </c>
      <c r="N59" s="13">
        <f t="shared" si="5"/>
        <v>2.933709131446976E-7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-1.5649371838576689</v>
      </c>
      <c r="M60">
        <f t="shared" si="4"/>
        <v>-1.5649371838576689</v>
      </c>
      <c r="N60" s="13">
        <f t="shared" si="5"/>
        <v>2.2941973964576395E-7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-1.5714257022171512</v>
      </c>
      <c r="M61">
        <f t="shared" si="4"/>
        <v>-1.5714257022171512</v>
      </c>
      <c r="N61" s="13">
        <f t="shared" si="5"/>
        <v>1.7423452840038978E-7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-1.5770175272720075</v>
      </c>
      <c r="M62">
        <f t="shared" si="4"/>
        <v>-1.5770175272720075</v>
      </c>
      <c r="N62" s="13">
        <f t="shared" si="5"/>
        <v>1.2767537402767936E-7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-1.5817495871531682</v>
      </c>
      <c r="M63">
        <f t="shared" si="4"/>
        <v>-1.5817495871531682</v>
      </c>
      <c r="N63" s="13">
        <f t="shared" si="5"/>
        <v>8.9404341912364721E-8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-1.5856575320782369</v>
      </c>
      <c r="M64">
        <f t="shared" si="4"/>
        <v>-1.5856575320782369</v>
      </c>
      <c r="N64" s="13">
        <f t="shared" si="5"/>
        <v>5.8928598986538104E-8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-1.5887757764338906</v>
      </c>
      <c r="M65">
        <f t="shared" si="4"/>
        <v>-1.5887757764338906</v>
      </c>
      <c r="N65" s="13">
        <f t="shared" si="5"/>
        <v>3.5639799862355104E-8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-1.5911375394888292</v>
      </c>
      <c r="M66">
        <f t="shared" si="4"/>
        <v>-1.5911375394888292</v>
      </c>
      <c r="N66" s="13">
        <f t="shared" si="5"/>
        <v>1.8849371049359037E-8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-1.592774884782008</v>
      </c>
      <c r="M67">
        <f t="shared" si="4"/>
        <v>-1.592774884782008</v>
      </c>
      <c r="N67" s="13">
        <f t="shared" si="5"/>
        <v>7.8195356817298723E-9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-1.5937187582293848</v>
      </c>
      <c r="M68">
        <f t="shared" si="4"/>
        <v>-1.5937187582293848</v>
      </c>
      <c r="N68" s="13">
        <f t="shared" si="5"/>
        <v>1.790076245241373E-5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-1.5939990249910092</v>
      </c>
      <c r="M69">
        <f t="shared" si="4"/>
        <v>-1.5939990249910092</v>
      </c>
      <c r="N69" s="62">
        <f t="shared" si="5"/>
        <v>9.5064253229248383E-9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-1.593644505138879</v>
      </c>
      <c r="M70">
        <f t="shared" si="4"/>
        <v>-1.593644505138879</v>
      </c>
      <c r="N70" s="13">
        <f t="shared" si="5"/>
        <v>1.7109638572598006E-5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-1.5926830081646699</v>
      </c>
      <c r="M71">
        <f t="shared" si="4"/>
        <v>-1.5926830081646699</v>
      </c>
      <c r="N71" s="13">
        <f t="shared" si="5"/>
        <v>6.2127589825575419E-9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-1.5911413663651577</v>
      </c>
      <c r="M72">
        <f t="shared" si="4"/>
        <v>-1.5911413663651577</v>
      </c>
      <c r="N72" s="13">
        <f t="shared" si="5"/>
        <v>1.284443208067177E-8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-1.5890454671418925</v>
      </c>
      <c r="M73">
        <f t="shared" si="4"/>
        <v>-1.5890454671418925</v>
      </c>
      <c r="N73" s="13">
        <f t="shared" si="5"/>
        <v>2.0998099260795018E-8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-1.5864202842504864</v>
      </c>
      <c r="M74">
        <f t="shared" si="4"/>
        <v>-1.5864202842504864</v>
      </c>
      <c r="N74" s="13">
        <f t="shared" si="5"/>
        <v>3.012575487065832E-8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-1.5832899080337319</v>
      </c>
      <c r="M75">
        <f t="shared" si="4"/>
        <v>-1.5832899080337319</v>
      </c>
      <c r="N75" s="13">
        <f t="shared" si="5"/>
        <v>3.9742759649814408E-8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-1.5796775746716023</v>
      </c>
      <c r="M76">
        <f t="shared" si="4"/>
        <v>-1.5796775746716023</v>
      </c>
      <c r="N76" s="13">
        <f t="shared" si="5"/>
        <v>4.9429289535076915E-8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-1.5756056944801433</v>
      </c>
      <c r="M77">
        <f t="shared" si="4"/>
        <v>-1.5756056944801433</v>
      </c>
      <c r="N77" s="13">
        <f t="shared" si="5"/>
        <v>5.8830061509095138E-8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-1.5710958792901764</v>
      </c>
      <c r="M78">
        <f t="shared" si="4"/>
        <v>-1.5710958792901764</v>
      </c>
      <c r="N78" s="13">
        <f t="shared" si="5"/>
        <v>6.7652634182574881E-8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-1.5661689689357527</v>
      </c>
      <c r="M79">
        <f t="shared" si="4"/>
        <v>-1.5661689689357527</v>
      </c>
      <c r="N79" s="13">
        <f t="shared" si="5"/>
        <v>7.5664559020323084E-8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-1.5608450568812775</v>
      </c>
      <c r="M80">
        <f t="shared" si="4"/>
        <v>-1.5608450568812775</v>
      </c>
      <c r="N80" s="13">
        <f t="shared" si="5"/>
        <v>8.2689634476099899E-8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-1.555143515015313</v>
      </c>
      <c r="M81">
        <f t="shared" si="4"/>
        <v>-1.555143515015313</v>
      </c>
      <c r="N81" s="13">
        <f t="shared" si="5"/>
        <v>8.8603490618851556E-8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-1.5490830176381216</v>
      </c>
      <c r="M82">
        <f t="shared" si="4"/>
        <v>-1.5490830176381216</v>
      </c>
      <c r="N82" s="13">
        <f t="shared" si="5"/>
        <v>9.3328706942860055E-8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-1.5426815646691385</v>
      </c>
      <c r="M83">
        <f t="shared" si="4"/>
        <v>-1.5426815646691385</v>
      </c>
      <c r="N83" s="13">
        <f t="shared" si="5"/>
        <v>9.682964146728061E-8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-1.5359565040997034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-1.5359565040997034</v>
      </c>
      <c r="N84" s="13">
        <f t="shared" ref="N84:N147" si="12">(M84-H84)^2*O84</f>
        <v>9.9107125421199751E-8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-1.5289245537155425</v>
      </c>
      <c r="M85">
        <f t="shared" si="11"/>
        <v>-1.5289245537155425</v>
      </c>
      <c r="N85" s="13">
        <f t="shared" si="12"/>
        <v>1.0019315513767824E-7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-1.521601822112713</v>
      </c>
      <c r="M86">
        <f t="shared" si="11"/>
        <v>-1.521601822112713</v>
      </c>
      <c r="N86" s="13">
        <f t="shared" si="12"/>
        <v>1.0014569142180617E-7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-1.5140038290299143</v>
      </c>
      <c r="M87">
        <f t="shared" si="11"/>
        <v>-1.5140038290299143</v>
      </c>
      <c r="N87" s="13">
        <f t="shared" si="12"/>
        <v>9.9043656875154513E-8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-1.5061455250193563</v>
      </c>
      <c r="M88">
        <f t="shared" si="11"/>
        <v>-1.5061455250193563</v>
      </c>
      <c r="N88" s="13">
        <f t="shared" si="12"/>
        <v>9.6982203446694349E-8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-1.4980413104776136</v>
      </c>
      <c r="M89">
        <f t="shared" si="11"/>
        <v>-1.4980413104776136</v>
      </c>
      <c r="N89" s="13">
        <f t="shared" si="12"/>
        <v>9.4068305999653276E-8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-1.489705054057241</v>
      </c>
      <c r="M90">
        <f t="shared" si="11"/>
        <v>-1.489705054057241</v>
      </c>
      <c r="N90" s="13">
        <f t="shared" si="12"/>
        <v>9.0416722827408324E-8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-1.4811501104791895</v>
      </c>
      <c r="M91">
        <f t="shared" si="11"/>
        <v>-1.4811501104791895</v>
      </c>
      <c r="N91" s="13">
        <f t="shared" si="12"/>
        <v>8.6146350926836257E-8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-1.472389337765466</v>
      </c>
      <c r="M92">
        <f t="shared" si="11"/>
        <v>-1.472389337765466</v>
      </c>
      <c r="N92" s="13">
        <f t="shared" si="12"/>
        <v>8.1376992241158233E-8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-1.4634351139107999</v>
      </c>
      <c r="M93">
        <f t="shared" si="11"/>
        <v>-1.4634351139107999</v>
      </c>
      <c r="N93" s="13">
        <f t="shared" si="12"/>
        <v>7.6226537113058609E-8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-1.4542993530115054</v>
      </c>
      <c r="M94">
        <f t="shared" si="11"/>
        <v>-1.4542993530115054</v>
      </c>
      <c r="N94" s="13">
        <f t="shared" si="12"/>
        <v>7.0808562590774863E-8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-1.4449935208690943</v>
      </c>
      <c r="M95">
        <f t="shared" si="11"/>
        <v>-1.4449935208690943</v>
      </c>
      <c r="N95" s="13">
        <f t="shared" si="12"/>
        <v>6.5230336072898921E-8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-1.4355286500856725</v>
      </c>
      <c r="M96">
        <f t="shared" si="11"/>
        <v>-1.4355286500856725</v>
      </c>
      <c r="N96" s="13">
        <f t="shared" si="12"/>
        <v>5.9591208798182268E-8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-1.4259153546675514</v>
      </c>
      <c r="M97">
        <f t="shared" si="11"/>
        <v>-1.4259153546675514</v>
      </c>
      <c r="N97" s="13">
        <f t="shared" si="12"/>
        <v>5.3981378939604397E-8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-1.4161638441529933</v>
      </c>
      <c r="M98">
        <f t="shared" si="11"/>
        <v>-1.4161638441529933</v>
      </c>
      <c r="N98" s="13">
        <f t="shared" si="12"/>
        <v>4.8481000306053785E-8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-1.4062839372795093</v>
      </c>
      <c r="M99">
        <f t="shared" si="11"/>
        <v>-1.4062839372795093</v>
      </c>
      <c r="N99" s="13">
        <f t="shared" si="12"/>
        <v>4.3159609867776945E-8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-1.3962850752055762</v>
      </c>
      <c r="M100">
        <f t="shared" si="11"/>
        <v>-1.3962850752055762</v>
      </c>
      <c r="N100" s="13">
        <f t="shared" si="12"/>
        <v>3.8075845386542489E-8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-1.3861763343012155</v>
      </c>
      <c r="M101">
        <f t="shared" si="11"/>
        <v>-1.3861763343012155</v>
      </c>
      <c r="N101" s="13">
        <f t="shared" si="12"/>
        <v>3.3277423209689339E-8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-1.3759664385213606</v>
      </c>
      <c r="M102">
        <f t="shared" si="11"/>
        <v>-1.3759664385213606</v>
      </c>
      <c r="N102" s="13">
        <f t="shared" si="12"/>
        <v>2.8801345745049669E-8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-1.3656637713755209</v>
      </c>
      <c r="M103">
        <f t="shared" si="11"/>
        <v>-1.3656637713755209</v>
      </c>
      <c r="N103" s="13">
        <f t="shared" si="12"/>
        <v>2.4674308132216329E-8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-1.3552763875067741</v>
      </c>
      <c r="M104">
        <f t="shared" si="11"/>
        <v>-1.3552763875067741</v>
      </c>
      <c r="N104" s="13">
        <f t="shared" si="12"/>
        <v>2.091327411470651E-8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-1.3448120238927488</v>
      </c>
      <c r="M105">
        <f t="shared" si="11"/>
        <v>-1.3448120238927488</v>
      </c>
      <c r="N105" s="13">
        <f t="shared" si="12"/>
        <v>1.7526191990471401E-8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-1.3342781106807866</v>
      </c>
      <c r="M106">
        <f t="shared" si="11"/>
        <v>-1.3342781106807866</v>
      </c>
      <c r="N106" s="13">
        <f t="shared" si="12"/>
        <v>1.4512822747394445E-8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-1.3236817816691364</v>
      </c>
      <c r="M107">
        <f t="shared" si="11"/>
        <v>-1.3236817816691364</v>
      </c>
      <c r="N107" s="13">
        <f t="shared" si="12"/>
        <v>1.1865653949302321E-8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-1.3130298844455957</v>
      </c>
      <c r="M108">
        <f t="shared" si="11"/>
        <v>-1.3130298844455957</v>
      </c>
      <c r="N108" s="13">
        <f t="shared" si="12"/>
        <v>9.5708746413101756E-9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-1.3023289901946979</v>
      </c>
      <c r="M109">
        <f t="shared" si="11"/>
        <v>-1.3023289901946979</v>
      </c>
      <c r="N109" s="13">
        <f t="shared" si="12"/>
        <v>7.6093883632991479E-9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-1.2915854031841283</v>
      </c>
      <c r="M110">
        <f t="shared" si="11"/>
        <v>-1.2915854031841283</v>
      </c>
      <c r="N110" s="13">
        <f t="shared" si="12"/>
        <v>5.9578433206997936E-9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-1.2808051699407539</v>
      </c>
      <c r="M111">
        <f t="shared" si="11"/>
        <v>-1.2808051699407539</v>
      </c>
      <c r="N111" s="13">
        <f t="shared" si="12"/>
        <v>4.5896607568433672E-9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-1.2699940881262943</v>
      </c>
      <c r="M112">
        <f t="shared" si="11"/>
        <v>-1.2699940881262943</v>
      </c>
      <c r="N112" s="13">
        <f t="shared" si="12"/>
        <v>3.4760446177643772E-6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-1.2591577151223232</v>
      </c>
      <c r="M113">
        <f t="shared" si="11"/>
        <v>-1.2591577151223232</v>
      </c>
      <c r="N113" s="13">
        <f t="shared" si="12"/>
        <v>2.5869576327215268E-6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-1.2483013763340134</v>
      </c>
      <c r="M114">
        <f t="shared" si="11"/>
        <v>-1.2483013763340134</v>
      </c>
      <c r="N114" s="13">
        <f t="shared" si="12"/>
        <v>1.8920509349082215E-6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-1.2374301732216886</v>
      </c>
      <c r="M115">
        <f t="shared" si="11"/>
        <v>-1.2374301732216886</v>
      </c>
      <c r="N115" s="13">
        <f t="shared" si="12"/>
        <v>1.361536304228987E-9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-1.2265489910690017</v>
      </c>
      <c r="M116">
        <f t="shared" si="11"/>
        <v>-1.2265489910690017</v>
      </c>
      <c r="N116" s="13">
        <f t="shared" si="12"/>
        <v>9.6699198828287641E-10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-1.2156625064962145</v>
      </c>
      <c r="M117">
        <f t="shared" si="11"/>
        <v>-1.2156625064962145</v>
      </c>
      <c r="N117" s="13">
        <f t="shared" si="12"/>
        <v>6.8209485564762864E-10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-1.2047751947268532</v>
      </c>
      <c r="M118">
        <f t="shared" si="11"/>
        <v>-1.2047751947268532</v>
      </c>
      <c r="N118" s="13">
        <f t="shared" si="12"/>
        <v>4.8327332364157448E-10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-1.193891336615664</v>
      </c>
      <c r="M119">
        <f t="shared" si="11"/>
        <v>-1.193891336615664</v>
      </c>
      <c r="N119" s="13">
        <f t="shared" si="12"/>
        <v>3.502770924617833E-10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-1.183015025445618</v>
      </c>
      <c r="M120">
        <f t="shared" si="11"/>
        <v>-1.183015025445618</v>
      </c>
      <c r="N120" s="13">
        <f t="shared" si="12"/>
        <v>2.6666118170471313E-10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-1.1721501735013982</v>
      </c>
      <c r="M121">
        <f t="shared" si="11"/>
        <v>-1.1721501735013982</v>
      </c>
      <c r="N121" s="13">
        <f t="shared" si="12"/>
        <v>2.2018311768392254E-10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-1.1613005184266072</v>
      </c>
      <c r="M122">
        <f t="shared" si="11"/>
        <v>-1.1613005184266072</v>
      </c>
      <c r="N122" s="13">
        <f t="shared" si="12"/>
        <v>2.0311334439302763E-10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-1.1504696293716705</v>
      </c>
      <c r="M123">
        <f t="shared" si="11"/>
        <v>-1.1504696293716705</v>
      </c>
      <c r="N123" s="13">
        <f t="shared" si="12"/>
        <v>2.1246003511246785E-10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-1.1396609129392037</v>
      </c>
      <c r="M124">
        <f t="shared" si="11"/>
        <v>-1.1396609129392037</v>
      </c>
      <c r="N124" s="13">
        <f t="shared" si="12"/>
        <v>2.5011046207300107E-10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-1.1288776189333938</v>
      </c>
      <c r="M125">
        <f t="shared" si="11"/>
        <v>-1.1288776189333938</v>
      </c>
      <c r="N125" s="13">
        <f t="shared" si="12"/>
        <v>3.2289194276471034E-10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-1.1181228459197037</v>
      </c>
      <c r="M126">
        <f t="shared" si="11"/>
        <v>-1.1181228459197037</v>
      </c>
      <c r="N126" s="13">
        <f t="shared" si="12"/>
        <v>4.4255612601668074E-10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-1.1073995466010644</v>
      </c>
      <c r="M127">
        <f t="shared" si="11"/>
        <v>-1.1073995466010644</v>
      </c>
      <c r="N127" s="13">
        <f t="shared" si="12"/>
        <v>6.2569101078011464E-10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-1.0967105330164459</v>
      </c>
      <c r="M128">
        <f t="shared" si="11"/>
        <v>-1.0967105330164459</v>
      </c>
      <c r="N128" s="13">
        <f t="shared" si="12"/>
        <v>8.9356561685633666E-10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-1.0860584815675844</v>
      </c>
      <c r="M129">
        <f t="shared" si="11"/>
        <v>-1.0860584815675844</v>
      </c>
      <c r="N129" s="13">
        <f t="shared" si="12"/>
        <v>1.2719126457384571E-9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-1.0754459378793866</v>
      </c>
      <c r="M130">
        <f t="shared" si="11"/>
        <v>-1.0754459378793866</v>
      </c>
      <c r="N130" s="13">
        <f t="shared" si="12"/>
        <v>1.7906547976894948E-9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-1.0648753214994173</v>
      </c>
      <c r="M131">
        <f t="shared" si="11"/>
        <v>-1.0648753214994173</v>
      </c>
      <c r="N131" s="13">
        <f t="shared" si="12"/>
        <v>2.4835806456760805E-9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-1.0543489304416467</v>
      </c>
      <c r="M132">
        <f t="shared" si="11"/>
        <v>-1.0543489304416467</v>
      </c>
      <c r="N132" s="13">
        <f t="shared" si="12"/>
        <v>3.3879761199118248E-9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-1.0438689455795107</v>
      </c>
      <c r="M133">
        <f t="shared" si="11"/>
        <v>-1.0438689455795107</v>
      </c>
      <c r="N133" s="13">
        <f t="shared" si="12"/>
        <v>4.544217733493361E-9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-1.0334374348931497</v>
      </c>
      <c r="M134">
        <f t="shared" si="11"/>
        <v>-1.0334374348931497</v>
      </c>
      <c r="N134" s="13">
        <f t="shared" si="12"/>
        <v>5.9953336852268501E-9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-1.0230563575755431</v>
      </c>
      <c r="M135">
        <f t="shared" si="11"/>
        <v>-1.0230563575755431</v>
      </c>
      <c r="N135" s="13">
        <f t="shared" si="12"/>
        <v>7.786538920374786E-9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-1.0127275680021026</v>
      </c>
      <c r="M136">
        <f t="shared" si="11"/>
        <v>-1.0127275680021026</v>
      </c>
      <c r="N136" s="13">
        <f t="shared" si="12"/>
        <v>9.964750116561433E-9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-1.0024528195681413</v>
      </c>
      <c r="M137">
        <f t="shared" si="11"/>
        <v>-1.0024528195681413</v>
      </c>
      <c r="N137" s="13">
        <f t="shared" si="12"/>
        <v>1.2578086400324665E-8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-0.9922337683985033</v>
      </c>
      <c r="M138">
        <f t="shared" si="11"/>
        <v>-0.9922337683985033</v>
      </c>
      <c r="N138" s="13">
        <f t="shared" si="12"/>
        <v>1.5675361389635492E-8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-0.9820719769334687</v>
      </c>
      <c r="M139">
        <f t="shared" si="11"/>
        <v>-0.9820719769334687</v>
      </c>
      <c r="N139" s="13">
        <f t="shared" si="12"/>
        <v>1.9305571923044896E-8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-0.9719689173949716</v>
      </c>
      <c r="M140">
        <f t="shared" si="11"/>
        <v>-0.9719689173949716</v>
      </c>
      <c r="N140" s="13">
        <f t="shared" si="12"/>
        <v>2.3517388543414824E-8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-0.96192597513697231</v>
      </c>
      <c r="M141">
        <f t="shared" si="11"/>
        <v>-0.96192597513697231</v>
      </c>
      <c r="N141" s="13">
        <f t="shared" si="12"/>
        <v>2.8358652522549658E-8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-0.95194445188376253</v>
      </c>
      <c r="M142">
        <f t="shared" si="11"/>
        <v>-0.95194445188376253</v>
      </c>
      <c r="N142" s="13">
        <f t="shared" si="12"/>
        <v>3.3875883868951769E-8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-0.94202556885981503</v>
      </c>
      <c r="M143">
        <f t="shared" si="11"/>
        <v>-0.94202556885981503</v>
      </c>
      <c r="N143" s="13">
        <f t="shared" si="12"/>
        <v>4.0113804437428224E-8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-0.93217046981470464</v>
      </c>
      <c r="M144">
        <f t="shared" si="11"/>
        <v>-0.93217046981470464</v>
      </c>
      <c r="N144" s="13">
        <f t="shared" si="12"/>
        <v>4.711487989126154E-8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-0.92238022394649499</v>
      </c>
      <c r="M145">
        <f t="shared" si="11"/>
        <v>-0.92238022394649499</v>
      </c>
      <c r="N145" s="13">
        <f t="shared" si="12"/>
        <v>5.4918883920868302E-8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-0.91265582872688134</v>
      </c>
      <c r="M146">
        <f t="shared" si="11"/>
        <v>-0.91265582872688134</v>
      </c>
      <c r="N146" s="13">
        <f t="shared" si="12"/>
        <v>6.3562487749490688E-8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-0.90299821263127655</v>
      </c>
      <c r="M147">
        <f t="shared" si="11"/>
        <v>-0.90299821263127655</v>
      </c>
      <c r="N147" s="13">
        <f t="shared" si="12"/>
        <v>7.3078877595127618E-8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-0.89340823777693024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-0.89340823777693024</v>
      </c>
      <c r="N148" s="13">
        <f t="shared" ref="N148:N211" si="19">(M148-H148)^2*O148</f>
        <v>8.3497402390877805E-8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-0.88388670247205492</v>
      </c>
      <c r="M149">
        <f t="shared" si="18"/>
        <v>-0.88388670247205492</v>
      </c>
      <c r="N149" s="13">
        <f t="shared" si="19"/>
        <v>9.484325371375835E-8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-0.87443434367884765</v>
      </c>
      <c r="M150">
        <f t="shared" si="18"/>
        <v>-0.87443434367884765</v>
      </c>
      <c r="N150" s="13">
        <f t="shared" si="19"/>
        <v>1.0713717952431166E-7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-0.86505183939322305</v>
      </c>
      <c r="M151">
        <f t="shared" si="18"/>
        <v>-0.86505183939322305</v>
      </c>
      <c r="N151" s="13">
        <f t="shared" si="19"/>
        <v>1.2039523296043473E-7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-0.85573981094392315</v>
      </c>
      <c r="M152">
        <f t="shared" si="18"/>
        <v>-0.85573981094392315</v>
      </c>
      <c r="N152" s="13">
        <f t="shared" si="19"/>
        <v>1.3462855714063618E-7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-0.84649882521367126</v>
      </c>
      <c r="M153">
        <f t="shared" si="18"/>
        <v>-0.84649882521367126</v>
      </c>
      <c r="N153" s="13">
        <f t="shared" si="19"/>
        <v>1.498432065649235E-7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-0.83732939678486362</v>
      </c>
      <c r="M154">
        <f t="shared" si="18"/>
        <v>-0.83732939678486362</v>
      </c>
      <c r="N154" s="13">
        <f t="shared" si="19"/>
        <v>1.6604000545659935E-7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-0.82823199001227799</v>
      </c>
      <c r="M155">
        <f t="shared" si="18"/>
        <v>-0.82823199001227799</v>
      </c>
      <c r="N155" s="13">
        <f t="shared" si="19"/>
        <v>1.8321444306040423E-7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-0.81920702102515564</v>
      </c>
      <c r="M156">
        <f t="shared" si="18"/>
        <v>-0.81920702102515564</v>
      </c>
      <c r="N156" s="13">
        <f t="shared" si="19"/>
        <v>2.0135660568332328E-7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-0.81025485966097976</v>
      </c>
      <c r="M157">
        <f t="shared" si="18"/>
        <v>-0.81025485966097976</v>
      </c>
      <c r="N157" s="13">
        <f t="shared" si="19"/>
        <v>2.2045114497295023E-7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-0.8013758313331365</v>
      </c>
      <c r="M158">
        <f t="shared" si="18"/>
        <v>-0.8013758313331365</v>
      </c>
      <c r="N158" s="13">
        <f t="shared" si="19"/>
        <v>2.4047728176370251E-7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-0.79257021883464907</v>
      </c>
      <c r="M159">
        <f t="shared" si="18"/>
        <v>-0.79257021883464907</v>
      </c>
      <c r="N159" s="13">
        <f t="shared" si="19"/>
        <v>2.6140884453157342E-7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-0.78383826408004897</v>
      </c>
      <c r="M160">
        <f t="shared" si="18"/>
        <v>-0.78383826408004897</v>
      </c>
      <c r="N160" s="13">
        <f t="shared" si="19"/>
        <v>2.8321434136838038E-7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-0.77518016978740545</v>
      </c>
      <c r="M161">
        <f t="shared" si="18"/>
        <v>-0.77518016978740545</v>
      </c>
      <c r="N161" s="13">
        <f t="shared" si="19"/>
        <v>3.0585706417989868E-7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-0.76659610110246268</v>
      </c>
      <c r="M162">
        <f t="shared" si="18"/>
        <v>-0.76659610110246268</v>
      </c>
      <c r="N162" s="13">
        <f t="shared" si="19"/>
        <v>3.2929522367615305E-7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-0.75808618716677811</v>
      </c>
      <c r="M163">
        <f t="shared" si="18"/>
        <v>-0.75808618716677811</v>
      </c>
      <c r="N163" s="13">
        <f t="shared" si="19"/>
        <v>3.5348211356358878E-7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-0.74965052263168619</v>
      </c>
      <c r="M164">
        <f t="shared" si="18"/>
        <v>-0.74965052263168619</v>
      </c>
      <c r="N164" s="13">
        <f t="shared" si="19"/>
        <v>3.783663022578921E-7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-0.74128916911986553</v>
      </c>
      <c r="M165">
        <f t="shared" si="18"/>
        <v>-0.74128916911986553</v>
      </c>
      <c r="N165" s="13">
        <f t="shared" si="19"/>
        <v>4.0389185030340904E-7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-0.73300215663620871</v>
      </c>
      <c r="M166">
        <f t="shared" si="18"/>
        <v>-0.73300215663620871</v>
      </c>
      <c r="N166" s="13">
        <f t="shared" si="19"/>
        <v>4.2999855163665251E-7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-0.72478948492966566</v>
      </c>
      <c r="M167">
        <f t="shared" si="18"/>
        <v>-0.72478948492966566</v>
      </c>
      <c r="N167" s="13">
        <f t="shared" si="19"/>
        <v>4.5662219673408867E-7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-0.71665112480766047</v>
      </c>
      <c r="M168">
        <f t="shared" si="18"/>
        <v>-0.71665112480766047</v>
      </c>
      <c r="N168" s="13">
        <f t="shared" si="19"/>
        <v>4.8369485564292447E-7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-0.70858701940463231</v>
      </c>
      <c r="M169">
        <f t="shared" si="18"/>
        <v>-0.70858701940463231</v>
      </c>
      <c r="N169" s="13">
        <f t="shared" si="19"/>
        <v>5.1114517886846378E-7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-0.70059708540620447</v>
      </c>
      <c r="M170">
        <f t="shared" si="18"/>
        <v>-0.70059708540620447</v>
      </c>
      <c r="N170" s="13">
        <f t="shared" si="19"/>
        <v>5.3889871405359774E-7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-0.69268121423044393</v>
      </c>
      <c r="M171">
        <f t="shared" si="18"/>
        <v>-0.69268121423044393</v>
      </c>
      <c r="N171" s="13">
        <f t="shared" si="19"/>
        <v>5.6687823637373684E-7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-0.68483927316760607</v>
      </c>
      <c r="M172">
        <f t="shared" si="18"/>
        <v>-0.68483927316760607</v>
      </c>
      <c r="N172" s="13">
        <f t="shared" si="19"/>
        <v>5.950040905995344E-7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-0.67707110647973912</v>
      </c>
      <c r="M173">
        <f t="shared" si="18"/>
        <v>-0.67707110647973912</v>
      </c>
      <c r="N173" s="13">
        <f t="shared" si="19"/>
        <v>6.2319454276600082E-7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-0.66937653646146344</v>
      </c>
      <c r="M174">
        <f t="shared" si="18"/>
        <v>-0.66937653646146344</v>
      </c>
      <c r="N174" s="13">
        <f t="shared" si="19"/>
        <v>6.5136613942580845E-7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-0.66175536446319916</v>
      </c>
      <c r="M175">
        <f t="shared" si="18"/>
        <v>-0.66175536446319916</v>
      </c>
      <c r="N175" s="13">
        <f t="shared" si="19"/>
        <v>6.7943407250555145E-7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-0.65420737187808087</v>
      </c>
      <c r="M176">
        <f t="shared" si="18"/>
        <v>-0.65420737187808087</v>
      </c>
      <c r="N176" s="13">
        <f t="shared" si="19"/>
        <v>7.0731254782438432E-7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-0.64673232109375889</v>
      </c>
      <c r="M177">
        <f t="shared" si="18"/>
        <v>-0.64673232109375889</v>
      </c>
      <c r="N177" s="13">
        <f t="shared" si="19"/>
        <v>7.3491515537375304E-7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-0.6393299564102326</v>
      </c>
      <c r="M178">
        <f t="shared" si="18"/>
        <v>-0.6393299564102326</v>
      </c>
      <c r="N178" s="13">
        <f t="shared" si="19"/>
        <v>7.6215523955924866E-7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-0.6320000049248522</v>
      </c>
      <c r="M179">
        <f t="shared" si="18"/>
        <v>-0.6320000049248522</v>
      </c>
      <c r="N179" s="13">
        <f t="shared" si="19"/>
        <v>7.8894626761318535E-7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-0.62474217738555982</v>
      </c>
      <c r="M180">
        <f t="shared" si="18"/>
        <v>-0.62474217738555982</v>
      </c>
      <c r="N180" s="13">
        <f t="shared" si="19"/>
        <v>8.1520219452319908E-7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-0.61755616901342247</v>
      </c>
      <c r="M181">
        <f t="shared" si="18"/>
        <v>-0.61755616901342247</v>
      </c>
      <c r="N181" s="13">
        <f t="shared" si="19"/>
        <v>8.4083782286040362E-7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-0.61044166029547986</v>
      </c>
      <c r="M182">
        <f t="shared" si="18"/>
        <v>-0.61044166029547986</v>
      </c>
      <c r="N182" s="13">
        <f t="shared" si="19"/>
        <v>8.6576915597607594E-7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-0.60339831774887809</v>
      </c>
      <c r="M183">
        <f t="shared" si="18"/>
        <v>-0.60339831774887809</v>
      </c>
      <c r="N183" s="13">
        <f t="shared" si="19"/>
        <v>8.8991374315303104E-7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-0.59642579465724654</v>
      </c>
      <c r="M184">
        <f t="shared" si="18"/>
        <v>-0.59642579465724654</v>
      </c>
      <c r="N184" s="13">
        <f t="shared" si="19"/>
        <v>9.1319101535621189E-7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-0.58952373178024309</v>
      </c>
      <c r="M185">
        <f t="shared" si="18"/>
        <v>-0.58952373178024309</v>
      </c>
      <c r="N185" s="13">
        <f t="shared" si="19"/>
        <v>9.355226103224171E-7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-0.58269175803714501</v>
      </c>
      <c r="M186">
        <f t="shared" si="18"/>
        <v>-0.58269175803714501</v>
      </c>
      <c r="N186" s="13">
        <f t="shared" si="19"/>
        <v>9.5683268585676194E-7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-0.57592949116536307</v>
      </c>
      <c r="M187">
        <f t="shared" si="18"/>
        <v>-0.57592949116536307</v>
      </c>
      <c r="N187" s="13">
        <f t="shared" si="19"/>
        <v>9.7704822024491823E-7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-0.56923653835470278</v>
      </c>
      <c r="M188">
        <f t="shared" si="18"/>
        <v>-0.56923653835470278</v>
      </c>
      <c r="N188" s="13">
        <f t="shared" si="19"/>
        <v>9.9609929883639345E-7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-0.5626124968581826</v>
      </c>
      <c r="M189">
        <f t="shared" si="18"/>
        <v>-0.5626124968581826</v>
      </c>
      <c r="N189" s="13">
        <f t="shared" si="19"/>
        <v>1.0139193859177787E-6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-0.55605695458019455</v>
      </c>
      <c r="M190">
        <f t="shared" si="18"/>
        <v>-0.55605695458019455</v>
      </c>
      <c r="N190" s="13">
        <f t="shared" si="19"/>
        <v>1.0304455811020024E-6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-0.54956949064275507</v>
      </c>
      <c r="M191">
        <f t="shared" si="18"/>
        <v>-0.54956949064275507</v>
      </c>
      <c r="N191" s="13">
        <f t="shared" si="19"/>
        <v>1.0456188595615453E-6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-0.54314967593058916</v>
      </c>
      <c r="M192">
        <f t="shared" si="18"/>
        <v>-0.54314967593058916</v>
      </c>
      <c r="N192" s="13">
        <f t="shared" si="19"/>
        <v>1.0593842955007952E-6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-0.53679707361574458</v>
      </c>
      <c r="M193">
        <f t="shared" si="18"/>
        <v>-0.53679707361574458</v>
      </c>
      <c r="N193" s="13">
        <f t="shared" si="19"/>
        <v>1.0716912683889996E-6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-0.5305112396624303</v>
      </c>
      <c r="M194">
        <f t="shared" si="18"/>
        <v>-0.5305112396624303</v>
      </c>
      <c r="N194" s="13">
        <f t="shared" si="19"/>
        <v>1.0824936515394708E-6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-0.52429172331273699</v>
      </c>
      <c r="M195">
        <f t="shared" si="18"/>
        <v>-0.52429172331273699</v>
      </c>
      <c r="N195" s="13">
        <f t="shared" si="19"/>
        <v>1.0917499827140675E-6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-0.51813806755388192</v>
      </c>
      <c r="M196">
        <f t="shared" si="18"/>
        <v>-0.51813806755388192</v>
      </c>
      <c r="N196" s="13">
        <f t="shared" si="19"/>
        <v>1.0994236165266695E-6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-0.51204980956760326</v>
      </c>
      <c r="M197">
        <f t="shared" si="18"/>
        <v>-0.51204980956760326</v>
      </c>
      <c r="N197" s="13">
        <f t="shared" si="19"/>
        <v>1.1054828584816118E-6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-0.50602648116229909</v>
      </c>
      <c r="M198">
        <f t="shared" si="18"/>
        <v>-0.50602648116229909</v>
      </c>
      <c r="N198" s="13">
        <f t="shared" si="19"/>
        <v>1.1099010805816599E-6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-0.50006760918849757</v>
      </c>
      <c r="M199">
        <f t="shared" si="18"/>
        <v>-0.50006760918849757</v>
      </c>
      <c r="N199" s="13">
        <f t="shared" si="19"/>
        <v>1.1126568185001533E-6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-0.4941727159382176</v>
      </c>
      <c r="M200">
        <f t="shared" si="18"/>
        <v>-0.4941727159382176</v>
      </c>
      <c r="N200" s="13">
        <f t="shared" si="19"/>
        <v>1.1137338503966094E-6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-0.48834131952876486</v>
      </c>
      <c r="M201">
        <f t="shared" si="18"/>
        <v>-0.48834131952876486</v>
      </c>
      <c r="N201" s="13">
        <f t="shared" si="19"/>
        <v>1.1131212575122054E-6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-0.48257293427149062</v>
      </c>
      <c r="M202">
        <f t="shared" si="18"/>
        <v>-0.48257293427149062</v>
      </c>
      <c r="N202" s="13">
        <f t="shared" si="19"/>
        <v>1.1108134667572934E-6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-0.47686707102602716</v>
      </c>
      <c r="M203">
        <f t="shared" si="18"/>
        <v>-0.47686707102602716</v>
      </c>
      <c r="N203" s="13">
        <f t="shared" si="19"/>
        <v>1.106810275541414E-6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-0.47122323754048256</v>
      </c>
      <c r="M204">
        <f t="shared" si="18"/>
        <v>-0.47122323754048256</v>
      </c>
      <c r="N204" s="13">
        <f t="shared" si="19"/>
        <v>1.101116859199494E-6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-0.46564093877808455</v>
      </c>
      <c r="M205">
        <f t="shared" si="18"/>
        <v>-0.46564093877808455</v>
      </c>
      <c r="N205" s="13">
        <f t="shared" si="19"/>
        <v>1.0937437613615347E-6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-0.46011967723072578</v>
      </c>
      <c r="M206">
        <f t="shared" si="18"/>
        <v>-0.46011967723072578</v>
      </c>
      <c r="N206" s="13">
        <f t="shared" si="19"/>
        <v>1.0847068677121986E-6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-0.45465895321986188</v>
      </c>
      <c r="M207">
        <f t="shared" si="18"/>
        <v>-0.45465895321986188</v>
      </c>
      <c r="N207" s="13">
        <f t="shared" si="19"/>
        <v>1.0740273636079057E-6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-0.44925826518519252</v>
      </c>
      <c r="M208">
        <f t="shared" si="18"/>
        <v>-0.44925826518519252</v>
      </c>
      <c r="N208" s="13">
        <f t="shared" si="19"/>
        <v>1.0617316760642818E-6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-0.4439171099615476</v>
      </c>
      <c r="M209">
        <f t="shared" si="18"/>
        <v>-0.4439171099615476</v>
      </c>
      <c r="N209" s="13">
        <f t="shared" si="19"/>
        <v>1.047851400665686E-6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-0.43863498304437681</v>
      </c>
      <c r="M210">
        <f t="shared" si="18"/>
        <v>-0.43863498304437681</v>
      </c>
      <c r="N210" s="13">
        <f t="shared" si="19"/>
        <v>1.032423213989123E-6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-0.43341137884423858</v>
      </c>
      <c r="M211">
        <f t="shared" si="18"/>
        <v>-0.43341137884423858</v>
      </c>
      <c r="N211" s="13">
        <f t="shared" si="19"/>
        <v>1.0154887721571905E-6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-0.42824579093066761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-0.42824579093066761</v>
      </c>
      <c r="N212" s="13">
        <f t="shared" ref="N212:N275" si="26">(M212-H212)^2*O212</f>
        <v>9.9709459615896949E-7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-0.42313771226578378</v>
      </c>
      <c r="M213">
        <f t="shared" si="25"/>
        <v>-0.42313771226578378</v>
      </c>
      <c r="N213" s="13">
        <f t="shared" si="26"/>
        <v>9.7729194461777051E-7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-0.41808663542800023</v>
      </c>
      <c r="M214">
        <f t="shared" si="25"/>
        <v>-0.41808663542800023</v>
      </c>
      <c r="N214" s="13">
        <f t="shared" si="26"/>
        <v>9.5613667468151497E-7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-0.41309205282617106</v>
      </c>
      <c r="M215">
        <f t="shared" si="25"/>
        <v>-0.41309205282617106</v>
      </c>
      <c r="N215" s="13">
        <f t="shared" si="26"/>
        <v>9.3368909175040182E-7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-0.40815345690451321</v>
      </c>
      <c r="M216">
        <f t="shared" si="25"/>
        <v>-0.40815345690451321</v>
      </c>
      <c r="N216" s="13">
        <f t="shared" si="26"/>
        <v>9.1001378874931701E-7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-0.40327034033862103</v>
      </c>
      <c r="M217">
        <f t="shared" si="25"/>
        <v>-0.40327034033862103</v>
      </c>
      <c r="N217" s="13">
        <f t="shared" si="26"/>
        <v>8.8517947567962821E-7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-0.39844219622288396</v>
      </c>
      <c r="M218">
        <f t="shared" si="25"/>
        <v>-0.39844219622288396</v>
      </c>
      <c r="N218" s="13">
        <f t="shared" si="26"/>
        <v>8.5925880018530065E-7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-0.39366851824960941</v>
      </c>
      <c r="M219">
        <f t="shared" si="25"/>
        <v>-0.39366851824960941</v>
      </c>
      <c r="N219" s="13">
        <f t="shared" si="26"/>
        <v>8.3232815986643692E-7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-0.38894880088013961</v>
      </c>
      <c r="M220">
        <f t="shared" si="25"/>
        <v>-0.38894880088013961</v>
      </c>
      <c r="N220" s="13">
        <f t="shared" si="26"/>
        <v>8.0446750708789276E-7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-0.38428253950824393</v>
      </c>
      <c r="M221">
        <f t="shared" si="25"/>
        <v>-0.38428253950824393</v>
      </c>
      <c r="N221" s="13">
        <f t="shared" si="26"/>
        <v>7.7576014701881462E-7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-0.37966923061605973</v>
      </c>
      <c r="M222">
        <f t="shared" si="25"/>
        <v>-0.37966923061605973</v>
      </c>
      <c r="N222" s="13">
        <f t="shared" si="26"/>
        <v>7.4629252963862807E-7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-0.37510837192284141</v>
      </c>
      <c r="M223">
        <f t="shared" si="25"/>
        <v>-0.37510837192284141</v>
      </c>
      <c r="N223" s="13">
        <f t="shared" si="26"/>
        <v>7.1615403644429636E-7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-0.37059946252677467</v>
      </c>
      <c r="M224">
        <f t="shared" si="25"/>
        <v>-0.37059946252677467</v>
      </c>
      <c r="N224" s="13">
        <f t="shared" si="26"/>
        <v>6.8543676257765972E-7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-0.3661420030401013</v>
      </c>
      <c r="M225">
        <f t="shared" si="25"/>
        <v>-0.3661420030401013</v>
      </c>
      <c r="N225" s="13">
        <f t="shared" si="26"/>
        <v>6.5423529508529139E-7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-0.36173549571779229</v>
      </c>
      <c r="M226">
        <f t="shared" si="25"/>
        <v>-0.36173549571779229</v>
      </c>
      <c r="N226" s="13">
        <f t="shared" si="26"/>
        <v>6.2264648801151472E-7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-0.3573794445799971</v>
      </c>
      <c r="M227">
        <f t="shared" si="25"/>
        <v>-0.3573794445799971</v>
      </c>
      <c r="N227" s="13">
        <f t="shared" si="26"/>
        <v>5.9076923501475417E-7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-0.35307335552849489</v>
      </c>
      <c r="M228">
        <f t="shared" si="25"/>
        <v>-0.35307335552849489</v>
      </c>
      <c r="N228" s="13">
        <f t="shared" si="26"/>
        <v>5.5870424017414973E-7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-0.34881673645736139</v>
      </c>
      <c r="M229">
        <f t="shared" si="25"/>
        <v>-0.34881673645736139</v>
      </c>
      <c r="N229" s="13">
        <f t="shared" si="26"/>
        <v>5.2655378764043625E-7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-0.34460909735805634</v>
      </c>
      <c r="M230">
        <f t="shared" si="25"/>
        <v>-0.34460909735805634</v>
      </c>
      <c r="N230" s="13">
        <f t="shared" si="26"/>
        <v>4.9442151077408073E-7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-0.34044995041914067</v>
      </c>
      <c r="M231">
        <f t="shared" si="25"/>
        <v>-0.34044995041914067</v>
      </c>
      <c r="N231" s="13">
        <f t="shared" si="26"/>
        <v>4.6241216137577322E-7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-0.33633881012080891</v>
      </c>
      <c r="M232">
        <f t="shared" si="25"/>
        <v>-0.33633881012080891</v>
      </c>
      <c r="N232" s="13">
        <f t="shared" si="26"/>
        <v>4.3063137961602712E-7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-0.33227519332442679</v>
      </c>
      <c r="M233">
        <f t="shared" si="25"/>
        <v>-0.33227519332442679</v>
      </c>
      <c r="N233" s="13">
        <f t="shared" si="26"/>
        <v>3.991854652375726E-7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-0.32825861935726375</v>
      </c>
      <c r="M234">
        <f t="shared" si="25"/>
        <v>-0.32825861935726375</v>
      </c>
      <c r="N234" s="13">
        <f t="shared" si="26"/>
        <v>3.6818115057170456E-7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-0.32428861009258519</v>
      </c>
      <c r="M235">
        <f t="shared" si="25"/>
        <v>-0.32428861009258519</v>
      </c>
      <c r="N235" s="13">
        <f t="shared" si="26"/>
        <v>3.377253759098551E-7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-0.32036469002528151</v>
      </c>
      <c r="M236">
        <f t="shared" si="25"/>
        <v>-0.32036469002528151</v>
      </c>
      <c r="N236" s="13">
        <f t="shared" si="26"/>
        <v>3.0792506773036647E-7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-0.31648638634319487</v>
      </c>
      <c r="M237">
        <f t="shared" si="25"/>
        <v>-0.31648638634319487</v>
      </c>
      <c r="N237" s="13">
        <f t="shared" si="26"/>
        <v>2.7888692025982167E-7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-0.31265322899430587</v>
      </c>
      <c r="M238">
        <f t="shared" si="25"/>
        <v>-0.31265322899430587</v>
      </c>
      <c r="N238" s="13">
        <f t="shared" si="26"/>
        <v>2.5071718082669235E-7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-0.3088647507499292</v>
      </c>
      <c r="M239">
        <f t="shared" si="25"/>
        <v>-0.3088647507499292</v>
      </c>
      <c r="N239" s="13">
        <f t="shared" si="26"/>
        <v>2.2352143943687753E-7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-0.30512048726407182</v>
      </c>
      <c r="M240">
        <f t="shared" si="25"/>
        <v>-0.30512048726407182</v>
      </c>
      <c r="N240" s="13">
        <f t="shared" si="26"/>
        <v>1.974044229770063E-7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-0.30141997712909085</v>
      </c>
      <c r="M241">
        <f t="shared" si="25"/>
        <v>-0.30141997712909085</v>
      </c>
      <c r="N241" s="13">
        <f t="shared" si="26"/>
        <v>1.7246979442710742E-7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-0.29776276192779755</v>
      </c>
      <c r="M242">
        <f t="shared" si="25"/>
        <v>-0.29776276192779755</v>
      </c>
      <c r="N242" s="13">
        <f t="shared" si="26"/>
        <v>1.488199574318749E-7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-0.29414838628213719</v>
      </c>
      <c r="M243">
        <f t="shared" si="25"/>
        <v>-0.29414838628213719</v>
      </c>
      <c r="N243" s="13">
        <f t="shared" si="26"/>
        <v>1.2655586656220417E-7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-0.29057639789857093</v>
      </c>
      <c r="M244">
        <f t="shared" si="25"/>
        <v>-0.29057639789857093</v>
      </c>
      <c r="N244" s="13">
        <f t="shared" si="26"/>
        <v>1.05776843574518E-7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-0.28704634761029213</v>
      </c>
      <c r="M245">
        <f t="shared" si="25"/>
        <v>-0.28704634761029213</v>
      </c>
      <c r="N245" s="13">
        <f t="shared" si="26"/>
        <v>8.658039993846354E-8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-0.28355778941639442</v>
      </c>
      <c r="M246">
        <f t="shared" si="25"/>
        <v>-0.28355778941639442</v>
      </c>
      <c r="N246" s="13">
        <f t="shared" si="26"/>
        <v>6.9062065889858123E-8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-0.28011028051810827</v>
      </c>
      <c r="M247">
        <f t="shared" si="25"/>
        <v>-0.28011028051810827</v>
      </c>
      <c r="N247" s="13">
        <f t="shared" si="26"/>
        <v>5.331522623756482E-8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-0.27670338135222022</v>
      </c>
      <c r="M248">
        <f t="shared" si="25"/>
        <v>-0.27670338135222022</v>
      </c>
      <c r="N248" s="13">
        <f t="shared" si="26"/>
        <v>3.9430963127501E-8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-0.27333665562178266</v>
      </c>
      <c r="M249">
        <f t="shared" si="25"/>
        <v>-0.27333665562178266</v>
      </c>
      <c r="N249" s="13">
        <f t="shared" si="26"/>
        <v>2.7497905944913906E-8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-0.27000967032422191</v>
      </c>
      <c r="M250">
        <f t="shared" si="25"/>
        <v>-0.27000967032422191</v>
      </c>
      <c r="N250" s="13">
        <f t="shared" si="26"/>
        <v>1.7602088509863372E-8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-0.26672199577694228</v>
      </c>
      <c r="M251">
        <f t="shared" si="25"/>
        <v>-0.26672199577694228</v>
      </c>
      <c r="N251" s="13">
        <f t="shared" si="26"/>
        <v>9.8268137028694079E-9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-0.26347320564053295</v>
      </c>
      <c r="M252">
        <f t="shared" si="25"/>
        <v>-0.26347320564053295</v>
      </c>
      <c r="N252" s="13">
        <f t="shared" si="26"/>
        <v>4.2525256282241414E-9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-0.26026287693966171</v>
      </c>
      <c r="M253">
        <f t="shared" si="25"/>
        <v>-0.26026287693966171</v>
      </c>
      <c r="N253" s="13">
        <f t="shared" si="26"/>
        <v>9.5668940930199273E-10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-0.25709059008175678</v>
      </c>
      <c r="M254">
        <f t="shared" si="25"/>
        <v>-0.25709059008175678</v>
      </c>
      <c r="N254" s="13">
        <f t="shared" si="26"/>
        <v>1.367868114226652E-11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-0.25395592887356072</v>
      </c>
      <c r="M255">
        <f t="shared" si="25"/>
        <v>-0.25395592887356072</v>
      </c>
      <c r="N255" s="13">
        <f t="shared" si="26"/>
        <v>1.4946708303952095E-9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-0.25085848053564436</v>
      </c>
      <c r="M256">
        <f t="shared" si="25"/>
        <v>-0.25085848053564436</v>
      </c>
      <c r="N256" s="13">
        <f t="shared" si="26"/>
        <v>5.4675500106962479E-9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-0.24779783571496219</v>
      </c>
      <c r="M257">
        <f t="shared" si="25"/>
        <v>-0.24779783571496219</v>
      </c>
      <c r="N257" s="13">
        <f t="shared" si="26"/>
        <v>1.199681794310142E-8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-0.2447735884955296</v>
      </c>
      <c r="M258">
        <f t="shared" si="25"/>
        <v>-0.2447735884955296</v>
      </c>
      <c r="N258" s="13">
        <f t="shared" si="26"/>
        <v>2.1143512492783857E-8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-0.24178533640730071</v>
      </c>
      <c r="M259">
        <f t="shared" si="25"/>
        <v>-0.24178533640730071</v>
      </c>
      <c r="N259" s="13">
        <f t="shared" si="26"/>
        <v>3.2965133995668857E-8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-0.23883268043331896</v>
      </c>
      <c r="M260">
        <f t="shared" si="25"/>
        <v>-0.23883268043331896</v>
      </c>
      <c r="N260" s="13">
        <f t="shared" si="26"/>
        <v>4.7515579292213855E-8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-0.23591522501521436</v>
      </c>
      <c r="M261">
        <f t="shared" si="25"/>
        <v>-0.23591522501521436</v>
      </c>
      <c r="N261" s="13">
        <f t="shared" si="26"/>
        <v>6.4845083408524658E-8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-0.23303257805711744</v>
      </c>
      <c r="M262">
        <f t="shared" si="25"/>
        <v>-0.23303257805711744</v>
      </c>
      <c r="N262" s="13">
        <f t="shared" si="26"/>
        <v>8.5000168811789925E-8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-0.2301843509280537</v>
      </c>
      <c r="M263">
        <f t="shared" si="25"/>
        <v>-0.2301843509280537</v>
      </c>
      <c r="N263" s="13">
        <f t="shared" si="26"/>
        <v>1.0802360214906949E-7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-0.22737015846288813</v>
      </c>
      <c r="M264">
        <f t="shared" si="25"/>
        <v>-0.22737015846288813</v>
      </c>
      <c r="N264" s="13">
        <f t="shared" si="26"/>
        <v>1.3395435836948023E-7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-0.22458961896187918</v>
      </c>
      <c r="M265">
        <f t="shared" si="25"/>
        <v>-0.22458961896187918</v>
      </c>
      <c r="N265" s="13">
        <f t="shared" si="26"/>
        <v>1.6282759211284282E-7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-0.2218423541889038</v>
      </c>
      <c r="M266">
        <f t="shared" si="25"/>
        <v>-0.2218423541889038</v>
      </c>
      <c r="N266" s="13">
        <f t="shared" si="26"/>
        <v>1.9467461623750309E-7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-0.21912798936841091</v>
      </c>
      <c r="M267">
        <f t="shared" si="25"/>
        <v>-0.21912798936841091</v>
      </c>
      <c r="N267" s="13">
        <f t="shared" si="26"/>
        <v>2.2952288734912096E-7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-0.21644615318116117</v>
      </c>
      <c r="M268">
        <f t="shared" si="25"/>
        <v>-0.21644615318116117</v>
      </c>
      <c r="N268" s="13">
        <f t="shared" si="26"/>
        <v>2.673959981807201E-7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-0.21379647775880653</v>
      </c>
      <c r="M269">
        <f t="shared" si="25"/>
        <v>-0.21379647775880653</v>
      </c>
      <c r="N269" s="13">
        <f t="shared" si="26"/>
        <v>3.0831367666548296E-7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-0.21117859867736208</v>
      </c>
      <c r="M270">
        <f t="shared" si="25"/>
        <v>-0.21117859867736208</v>
      </c>
      <c r="N270" s="13">
        <f t="shared" si="26"/>
        <v>3.5229179153389622E-7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-0.20859215494961852</v>
      </c>
      <c r="M271">
        <f t="shared" si="25"/>
        <v>-0.20859215494961852</v>
      </c>
      <c r="N271" s="13">
        <f t="shared" si="26"/>
        <v>3.9934236425695054E-7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-0.20603678901655037</v>
      </c>
      <c r="M272">
        <f t="shared" si="25"/>
        <v>-0.20603678901655037</v>
      </c>
      <c r="N272" s="13">
        <f t="shared" si="26"/>
        <v>4.4947358715660533E-7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-0.2035121467377588</v>
      </c>
      <c r="M273">
        <f t="shared" si="25"/>
        <v>-0.2035121467377588</v>
      </c>
      <c r="N273" s="13">
        <f t="shared" si="26"/>
        <v>5.0268984748697246E-7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-0.20101787738100099</v>
      </c>
      <c r="M274">
        <f t="shared" si="25"/>
        <v>-0.20101787738100099</v>
      </c>
      <c r="N274" s="13">
        <f t="shared" si="26"/>
        <v>5.5899175729279835E-7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-0.19855363361084724</v>
      </c>
      <c r="M275">
        <f t="shared" si="25"/>
        <v>-0.19855363361084724</v>
      </c>
      <c r="N275" s="13">
        <f t="shared" si="26"/>
        <v>6.1837618884440058E-7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-0.19611907147650573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-0.19611907147650573</v>
      </c>
      <c r="N276" s="13">
        <f t="shared" ref="N276:N339" si="33">(M276-H276)^2*O276</f>
        <v>6.8083631543350937E-7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-0.19371385039886119</v>
      </c>
      <c r="M277">
        <f t="shared" si="32"/>
        <v>-0.19371385039886119</v>
      </c>
      <c r="N277" s="13">
        <f t="shared" si="33"/>
        <v>7.4636165733279352E-7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-0.19133763315676136</v>
      </c>
      <c r="M278">
        <f t="shared" si="32"/>
        <v>-0.19133763315676136</v>
      </c>
      <c r="N278" s="13">
        <f t="shared" si="33"/>
        <v>8.1493813269174964E-7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-0.18899008587259802</v>
      </c>
      <c r="M279">
        <f t="shared" si="32"/>
        <v>-0.18899008587259802</v>
      </c>
      <c r="N279" s="13">
        <f t="shared" si="33"/>
        <v>8.8654811315816111E-7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-0.18667087799719476</v>
      </c>
      <c r="M280">
        <f t="shared" si="32"/>
        <v>-0.18667087799719476</v>
      </c>
      <c r="N280" s="13">
        <f t="shared" si="33"/>
        <v>9.6117048400264304E-7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-0.18437968229407825</v>
      </c>
      <c r="M281">
        <f t="shared" si="32"/>
        <v>-0.18437968229407825</v>
      </c>
      <c r="N281" s="13">
        <f t="shared" si="33"/>
        <v>1.0387807085259685E-6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-0.18211617482312473</v>
      </c>
      <c r="M282">
        <f t="shared" si="32"/>
        <v>-0.18211617482312473</v>
      </c>
      <c r="N282" s="13">
        <f t="shared" si="33"/>
        <v>1.1193508965253231E-6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-0.17988003492364546</v>
      </c>
      <c r="M283">
        <f t="shared" si="32"/>
        <v>-0.17988003492364546</v>
      </c>
      <c r="N283" s="13">
        <f t="shared" si="33"/>
        <v>1.2028498765991689E-6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-0.17767094519691293</v>
      </c>
      <c r="M284">
        <f t="shared" si="32"/>
        <v>-0.17767094519691293</v>
      </c>
      <c r="N284" s="13">
        <f t="shared" si="33"/>
        <v>1.2892432720615265E-6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-0.17548859148819523</v>
      </c>
      <c r="M285">
        <f t="shared" si="32"/>
        <v>-0.17548859148819523</v>
      </c>
      <c r="N285" s="13">
        <f t="shared" si="33"/>
        <v>1.3784935802455422E-6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-0.17333266286829332</v>
      </c>
      <c r="M286">
        <f t="shared" si="32"/>
        <v>-0.17333266286829332</v>
      </c>
      <c r="N286" s="13">
        <f t="shared" si="33"/>
        <v>1.4705602549785987E-6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-0.1712028516146325</v>
      </c>
      <c r="M287">
        <f t="shared" si="32"/>
        <v>-0.1712028516146325</v>
      </c>
      <c r="N287" s="13">
        <f t="shared" si="33"/>
        <v>1.5653997919966525E-6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-0.16909885319191303</v>
      </c>
      <c r="M288">
        <f t="shared" si="32"/>
        <v>-0.16909885319191303</v>
      </c>
      <c r="N288" s="13">
        <f t="shared" si="33"/>
        <v>1.6629658170902062E-6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-0.16702036623237695</v>
      </c>
      <c r="M289">
        <f t="shared" si="32"/>
        <v>-0.16702036623237695</v>
      </c>
      <c r="N289" s="13">
        <f t="shared" si="33"/>
        <v>1.7632091767540767E-6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-0.16496709251568442</v>
      </c>
      <c r="M290">
        <f t="shared" si="32"/>
        <v>-0.16496709251568442</v>
      </c>
      <c r="N290" s="13">
        <f t="shared" si="33"/>
        <v>1.8660780311350285E-6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-0.16293873694844818</v>
      </c>
      <c r="M291">
        <f t="shared" si="32"/>
        <v>-0.16293873694844818</v>
      </c>
      <c r="N291" s="13">
        <f t="shared" si="33"/>
        <v>1.9715179490573144E-6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-0.16093500754342305</v>
      </c>
      <c r="M292">
        <f t="shared" si="32"/>
        <v>-0.16093500754342305</v>
      </c>
      <c r="N292" s="13">
        <f t="shared" si="33"/>
        <v>2.0794720049188277E-6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-0.15895561539841035</v>
      </c>
      <c r="M293">
        <f t="shared" si="32"/>
        <v>-0.15895561539841035</v>
      </c>
      <c r="N293" s="13">
        <f t="shared" si="33"/>
        <v>2.1898808772593915E-6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-0.1570002746748585</v>
      </c>
      <c r="M294">
        <f t="shared" si="32"/>
        <v>-0.1570002746748585</v>
      </c>
      <c r="N294" s="13">
        <f t="shared" si="33"/>
        <v>2.3026829487818427E-6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-0.1550687025762125</v>
      </c>
      <c r="M295">
        <f t="shared" si="32"/>
        <v>-0.1550687025762125</v>
      </c>
      <c r="N295" s="13">
        <f t="shared" si="33"/>
        <v>2.4178144076470385E-6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-0.15316061932600422</v>
      </c>
      <c r="M296">
        <f t="shared" si="32"/>
        <v>-0.15316061932600422</v>
      </c>
      <c r="N296" s="13">
        <f t="shared" si="33"/>
        <v>2.5352093498379831E-6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-0.15127574814573413</v>
      </c>
      <c r="M297">
        <f t="shared" si="32"/>
        <v>-0.15127574814573413</v>
      </c>
      <c r="N297" s="13">
        <f t="shared" si="33"/>
        <v>2.6547998824003567E-6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-0.1494138152325318</v>
      </c>
      <c r="M298">
        <f t="shared" si="32"/>
        <v>-0.1494138152325318</v>
      </c>
      <c r="N298" s="13">
        <f t="shared" si="33"/>
        <v>2.7765162273832224E-6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-0.14757454973663892</v>
      </c>
      <c r="M299">
        <f t="shared" si="32"/>
        <v>-0.14757454973663892</v>
      </c>
      <c r="N299" s="13">
        <f t="shared" si="33"/>
        <v>2.90028682629421E-6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-0.14575768373870338</v>
      </c>
      <c r="M300">
        <f t="shared" si="32"/>
        <v>-0.14575768373870338</v>
      </c>
      <c r="N300" s="13">
        <f t="shared" si="33"/>
        <v>3.0260384448932518E-6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-0.14396295222693695</v>
      </c>
      <c r="M301">
        <f t="shared" si="32"/>
        <v>-0.14396295222693695</v>
      </c>
      <c r="N301" s="13">
        <f t="shared" si="33"/>
        <v>3.1536962781586118E-6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-0.14219009307412045</v>
      </c>
      <c r="M302">
        <f t="shared" si="32"/>
        <v>-0.14219009307412045</v>
      </c>
      <c r="N302" s="13">
        <f t="shared" si="33"/>
        <v>3.2831840552520211E-6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-0.14043884701448248</v>
      </c>
      <c r="M303">
        <f t="shared" si="32"/>
        <v>-0.14043884701448248</v>
      </c>
      <c r="N303" s="13">
        <f t="shared" si="33"/>
        <v>3.4144241443358738E-6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-0.13870895762047464</v>
      </c>
      <c r="M304">
        <f t="shared" si="32"/>
        <v>-0.13870895762047464</v>
      </c>
      <c r="N304" s="13">
        <f t="shared" si="33"/>
        <v>3.5473376570738473E-6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-0.13700017127944053</v>
      </c>
      <c r="M305">
        <f t="shared" si="32"/>
        <v>-0.13700017127944053</v>
      </c>
      <c r="N305" s="13">
        <f t="shared" si="33"/>
        <v>3.6818445526782501E-6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-0.13531223717021446</v>
      </c>
      <c r="M306">
        <f t="shared" si="32"/>
        <v>-0.13531223717021446</v>
      </c>
      <c r="N306" s="13">
        <f t="shared" si="33"/>
        <v>3.8178637413518803E-6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-0.13364490723963149</v>
      </c>
      <c r="M307">
        <f t="shared" si="32"/>
        <v>-0.13364490723963149</v>
      </c>
      <c r="N307" s="13">
        <f t="shared" si="33"/>
        <v>3.955313186992451E-6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-0.13199793617899286</v>
      </c>
      <c r="M308">
        <f t="shared" si="32"/>
        <v>-0.13199793617899286</v>
      </c>
      <c r="N308" s="13">
        <f t="shared" si="33"/>
        <v>4.0941100090255648E-6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-0.13037108140047468</v>
      </c>
      <c r="M309">
        <f t="shared" si="32"/>
        <v>-0.13037108140047468</v>
      </c>
      <c r="N309" s="13">
        <f t="shared" si="33"/>
        <v>4.2341705832423545E-6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-0.12876410301351165</v>
      </c>
      <c r="M310">
        <f t="shared" si="32"/>
        <v>-0.12876410301351165</v>
      </c>
      <c r="N310" s="13">
        <f t="shared" si="33"/>
        <v>4.375410641515597E-6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-0.12717676380114265</v>
      </c>
      <c r="M311">
        <f t="shared" si="32"/>
        <v>-0.12717676380114265</v>
      </c>
      <c r="N311" s="13">
        <f t="shared" si="33"/>
        <v>4.5177453702901206E-6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-0.1256088291963498</v>
      </c>
      <c r="M312">
        <f t="shared" si="32"/>
        <v>-0.1256088291963498</v>
      </c>
      <c r="N312" s="13">
        <f t="shared" si="33"/>
        <v>4.6610895077202282E-6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-0.12406006725838814</v>
      </c>
      <c r="M313">
        <f t="shared" si="32"/>
        <v>-0.12406006725838814</v>
      </c>
      <c r="N313" s="13">
        <f t="shared" si="33"/>
        <v>4.8053574393789177E-6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-0.12253024864912818</v>
      </c>
      <c r="M314">
        <f t="shared" si="32"/>
        <v>-0.12253024864912818</v>
      </c>
      <c r="N314" s="13">
        <f t="shared" si="33"/>
        <v>4.950463292413151E-6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-0.12101914660939803</v>
      </c>
      <c r="M315">
        <f t="shared" si="32"/>
        <v>-0.12101914660939803</v>
      </c>
      <c r="N315" s="13">
        <f t="shared" si="33"/>
        <v>5.0963210280680933E-6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-0.11952653693535949</v>
      </c>
      <c r="M316">
        <f t="shared" si="32"/>
        <v>-0.11952653693535949</v>
      </c>
      <c r="N316" s="13">
        <f t="shared" si="33"/>
        <v>5.2428445324945827E-6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-0.11805219795490575</v>
      </c>
      <c r="M317">
        <f t="shared" si="32"/>
        <v>-0.11805219795490575</v>
      </c>
      <c r="N317" s="13">
        <f t="shared" si="33"/>
        <v>5.3899477057510933E-6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-0.11659591050410859</v>
      </c>
      <c r="M318">
        <f t="shared" si="32"/>
        <v>-0.11659591050410859</v>
      </c>
      <c r="N318" s="13">
        <f t="shared" si="33"/>
        <v>5.5375445489353024E-6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-0.11515745790369684</v>
      </c>
      <c r="M319">
        <f t="shared" si="32"/>
        <v>-0.11515745790369684</v>
      </c>
      <c r="N319" s="13">
        <f t="shared" si="33"/>
        <v>5.6855492493629657E-6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-0.11373662593559872</v>
      </c>
      <c r="M320">
        <f t="shared" si="32"/>
        <v>-0.11373662593559872</v>
      </c>
      <c r="N320" s="13">
        <f t="shared" si="33"/>
        <v>5.8338762637395285E-6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-0.11233320281953629</v>
      </c>
      <c r="M321">
        <f t="shared" si="32"/>
        <v>-0.11233320281953629</v>
      </c>
      <c r="N321" s="13">
        <f t="shared" si="33"/>
        <v>5.982440399263275E-6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-0.11094697918969645</v>
      </c>
      <c r="M322">
        <f t="shared" si="32"/>
        <v>-0.11094697918969645</v>
      </c>
      <c r="N322" s="13">
        <f t="shared" si="33"/>
        <v>6.131156892598188E-6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-0.10957774807146133</v>
      </c>
      <c r="M323">
        <f t="shared" si="32"/>
        <v>-0.10957774807146133</v>
      </c>
      <c r="N323" s="13">
        <f t="shared" si="33"/>
        <v>6.2799414866823297E-6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-0.10822530485822618</v>
      </c>
      <c r="M324">
        <f t="shared" si="32"/>
        <v>-0.10822530485822618</v>
      </c>
      <c r="N324" s="13">
        <f t="shared" si="33"/>
        <v>6.4287105053047847E-6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-0.10688944728829568</v>
      </c>
      <c r="M325">
        <f t="shared" si="32"/>
        <v>-0.10688944728829568</v>
      </c>
      <c r="N325" s="13">
        <f t="shared" si="33"/>
        <v>6.577380925439683E-6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-0.10556997542187788</v>
      </c>
      <c r="M326">
        <f t="shared" si="32"/>
        <v>-0.10556997542187788</v>
      </c>
      <c r="N326" s="13">
        <f t="shared" si="33"/>
        <v>6.7258704472741502E-6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-0.104266691618161</v>
      </c>
      <c r="M327">
        <f t="shared" si="32"/>
        <v>-0.104266691618161</v>
      </c>
      <c r="N327" s="13">
        <f t="shared" si="33"/>
        <v>6.8740975619238867E-6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-0.10297940051249796</v>
      </c>
      <c r="M328">
        <f t="shared" si="32"/>
        <v>-0.10297940051249796</v>
      </c>
      <c r="N328" s="13">
        <f t="shared" si="33"/>
        <v>7.0219816167934624E-6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-0.10170790899369182</v>
      </c>
      <c r="M329">
        <f t="shared" si="32"/>
        <v>-0.10170790899369182</v>
      </c>
      <c r="N329" s="13">
        <f t="shared" si="33"/>
        <v>7.1694428785678748E-6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-0.10045202618138895</v>
      </c>
      <c r="M330">
        <f t="shared" si="32"/>
        <v>-0.10045202618138895</v>
      </c>
      <c r="N330" s="13">
        <f t="shared" si="33"/>
        <v>7.3164025938157143E-6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-9.9211563403585723E-2</v>
      </c>
      <c r="M331">
        <f t="shared" si="32"/>
        <v>-9.9211563403585723E-2</v>
      </c>
      <c r="N331" s="13">
        <f t="shared" si="33"/>
        <v>7.4627830471946549E-6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-9.7986334174250414E-2</v>
      </c>
      <c r="M332">
        <f t="shared" si="32"/>
        <v>-9.7986334174250414E-2</v>
      </c>
      <c r="N332" s="13">
        <f t="shared" si="33"/>
        <v>7.6085076172430426E-6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-9.6776154171064679E-2</v>
      </c>
      <c r="M333">
        <f t="shared" si="32"/>
        <v>-9.6776154171064679E-2</v>
      </c>
      <c r="N333" s="13">
        <f t="shared" si="33"/>
        <v>7.7535008297549502E-6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-9.5580841213289539E-2</v>
      </c>
      <c r="M334">
        <f t="shared" si="32"/>
        <v>-9.5580841213289539E-2</v>
      </c>
      <c r="N334" s="13">
        <f t="shared" si="33"/>
        <v>7.8976884087416113E-6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-9.4400215239756502E-2</v>
      </c>
      <c r="M335">
        <f t="shared" si="32"/>
        <v>-9.4400215239756502E-2</v>
      </c>
      <c r="N335" s="13">
        <f t="shared" si="33"/>
        <v>8.0409973249736328E-6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-9.3234098286989045E-2</v>
      </c>
      <c r="M336">
        <f t="shared" si="32"/>
        <v>-9.3234098286989045E-2</v>
      </c>
      <c r="N336" s="13">
        <f t="shared" si="33"/>
        <v>8.183355842110304E-6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-9.2082314467456614E-2</v>
      </c>
      <c r="M337">
        <f t="shared" si="32"/>
        <v>-9.2082314467456614E-2</v>
      </c>
      <c r="N337" s="13">
        <f t="shared" si="33"/>
        <v>8.3246935604325878E-6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-9.09446899479638E-2</v>
      </c>
      <c r="M338">
        <f t="shared" si="32"/>
        <v>-9.09446899479638E-2</v>
      </c>
      <c r="N338" s="13">
        <f t="shared" si="33"/>
        <v>8.464941458179069E-6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-8.9821052928176687E-2</v>
      </c>
      <c r="M339">
        <f t="shared" si="32"/>
        <v>-8.9821052928176687E-2</v>
      </c>
      <c r="N339" s="13">
        <f t="shared" si="33"/>
        <v>8.6040319305056462E-6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-8.8711233619290925E-2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-8.8711233619290925E-2</v>
      </c>
      <c r="N340" s="13">
        <f t="shared" ref="N340:N403" si="40">(M340-H340)^2*O340</f>
        <v>8.7418988260914108E-6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-8.7615064222839628E-2</v>
      </c>
      <c r="M341">
        <f t="shared" si="39"/>
        <v>-8.7615064222839628E-2</v>
      </c>
      <c r="N341" s="13">
        <f t="shared" si="40"/>
        <v>8.8784774813943927E-6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-8.6532378909649349E-2</v>
      </c>
      <c r="M342">
        <f t="shared" si="39"/>
        <v>-8.6532378909649349E-2</v>
      </c>
      <c r="N342" s="13">
        <f t="shared" si="40"/>
        <v>9.0137047526062097E-6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-8.5463013798938101E-2</v>
      </c>
      <c r="M343">
        <f t="shared" si="39"/>
        <v>-8.5463013798938101E-2</v>
      </c>
      <c r="N343" s="13">
        <f t="shared" si="40"/>
        <v>9.1475190452956971E-6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-8.4406806937565457E-2</v>
      </c>
      <c r="M344">
        <f t="shared" si="39"/>
        <v>-8.4406806937565457E-2</v>
      </c>
      <c r="N344" s="13">
        <f t="shared" si="40"/>
        <v>9.2798603418046803E-6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-8.3363598279430448E-2</v>
      </c>
      <c r="M345">
        <f t="shared" si="39"/>
        <v>-8.3363598279430448E-2</v>
      </c>
      <c r="N345" s="13">
        <f t="shared" si="40"/>
        <v>9.4106702264041522E-6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-8.2333229665020449E-2</v>
      </c>
      <c r="M346">
        <f t="shared" si="39"/>
        <v>-8.2333229665020449E-2</v>
      </c>
      <c r="N346" s="13">
        <f t="shared" si="40"/>
        <v>9.5398919082380355E-6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-8.1315544801115067E-2</v>
      </c>
      <c r="M347">
        <f t="shared" si="39"/>
        <v>-8.1315544801115067E-2</v>
      </c>
      <c r="N347" s="13">
        <f t="shared" si="40"/>
        <v>9.6674702421180489E-6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-8.0310389240641045E-2</v>
      </c>
      <c r="M348">
        <f t="shared" si="39"/>
        <v>-8.0310389240641045E-2</v>
      </c>
      <c r="N348" s="13">
        <f t="shared" si="40"/>
        <v>9.7933517471607572E-6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-7.9317610362684879E-2</v>
      </c>
      <c r="M349">
        <f t="shared" si="39"/>
        <v>-7.9317610362684879E-2</v>
      </c>
      <c r="N349" s="13">
        <f t="shared" si="40"/>
        <v>9.9174846233479096E-6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-7.8337057352660375E-2</v>
      </c>
      <c r="M350">
        <f t="shared" si="39"/>
        <v>-7.8337057352660375E-2</v>
      </c>
      <c r="N350" s="13">
        <f t="shared" si="40"/>
        <v>1.0039818766017057E-5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-7.7368581182633192E-2</v>
      </c>
      <c r="M351">
        <f t="shared" si="39"/>
        <v>-7.7368581182633192E-2</v>
      </c>
      <c r="N351" s="13">
        <f t="shared" si="40"/>
        <v>1.0160305778337518E-5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-7.6412034591805414E-2</v>
      </c>
      <c r="M352">
        <f t="shared" si="39"/>
        <v>-7.6412034591805414E-2</v>
      </c>
      <c r="N352" s="13">
        <f t="shared" si="40"/>
        <v>1.0278898981817531E-5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-7.5467272067155283E-2</v>
      </c>
      <c r="M353">
        <f t="shared" si="39"/>
        <v>-7.5467272067155283E-2</v>
      </c>
      <c r="N353" s="13">
        <f t="shared" si="40"/>
        <v>1.0395553424861364E-5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-7.4534149824240267E-2</v>
      </c>
      <c r="M354">
        <f t="shared" si="39"/>
        <v>-7.4534149824240267E-2</v>
      </c>
      <c r="N354" s="13">
        <f t="shared" si="40"/>
        <v>1.0510225889456257E-5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-7.3612525788157454E-2</v>
      </c>
      <c r="M355">
        <f t="shared" si="39"/>
        <v>-7.3612525788157454E-2</v>
      </c>
      <c r="N355" s="13">
        <f t="shared" si="40"/>
        <v>1.0622874896002753E-5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-7.2702259574665126E-2</v>
      </c>
      <c r="M356">
        <f t="shared" si="39"/>
        <v>-7.2702259574665126E-2</v>
      </c>
      <c r="N356" s="13">
        <f t="shared" si="40"/>
        <v>1.0733460706347299E-5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-7.1803212471465899E-2</v>
      </c>
      <c r="M357">
        <f t="shared" si="39"/>
        <v>-7.1803212471465899E-2</v>
      </c>
      <c r="N357" s="13">
        <f t="shared" si="40"/>
        <v>1.0841945325071682E-5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-7.0915247419650218E-2</v>
      </c>
      <c r="M358">
        <f t="shared" si="39"/>
        <v>-7.0915247419650218E-2</v>
      </c>
      <c r="N358" s="13">
        <f t="shared" si="40"/>
        <v>1.0948292499069508E-5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-7.003822899530085E-2</v>
      </c>
      <c r="M359">
        <f t="shared" si="39"/>
        <v>-7.003822899530085E-2</v>
      </c>
      <c r="N359" s="13">
        <f t="shared" si="40"/>
        <v>1.1052467715465643E-5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-6.9172023391260606E-2</v>
      </c>
      <c r="M360">
        <f t="shared" si="39"/>
        <v>-6.9172023391260606E-2</v>
      </c>
      <c r="N360" s="13">
        <f t="shared" si="40"/>
        <v>1.1154438197940095E-5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-6.8316498399059788E-2</v>
      </c>
      <c r="M361">
        <f t="shared" si="39"/>
        <v>-6.8316498399059788E-2</v>
      </c>
      <c r="N361" s="13">
        <f t="shared" si="40"/>
        <v>1.1254172901476761E-5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-6.747152339100651E-2</v>
      </c>
      <c r="M362">
        <f t="shared" si="39"/>
        <v>-6.747152339100651E-2</v>
      </c>
      <c r="N362" s="13">
        <f t="shared" si="40"/>
        <v>1.1351642505616921E-5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-6.6636969302438398E-2</v>
      </c>
      <c r="M363">
        <f t="shared" si="39"/>
        <v>-6.6636969302438398E-2</v>
      </c>
      <c r="N363" s="13">
        <f t="shared" si="40"/>
        <v>1.1446819406245745E-5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-6.5812708614134977E-2</v>
      </c>
      <c r="M364">
        <f t="shared" si="39"/>
        <v>-6.5812708614134977E-2</v>
      </c>
      <c r="N364" s="13">
        <f t="shared" si="40"/>
        <v>1.1539677705968046E-5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-6.4998615334893581E-2</v>
      </c>
      <c r="M365">
        <f t="shared" si="39"/>
        <v>-6.4998615334893581E-2</v>
      </c>
      <c r="N365" s="13">
        <f t="shared" si="40"/>
        <v>1.1630193203135443E-5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-6.4194564984263611E-2</v>
      </c>
      <c r="M366">
        <f t="shared" si="39"/>
        <v>-6.4194564984263611E-2</v>
      </c>
      <c r="N366" s="13">
        <f t="shared" si="40"/>
        <v>1.1718343379549191E-5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-6.3400434575443809E-2</v>
      </c>
      <c r="M367">
        <f t="shared" si="39"/>
        <v>-6.3400434575443809E-2</v>
      </c>
      <c r="N367" s="13">
        <f t="shared" si="40"/>
        <v>1.180410738691287E-5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-6.2616102598339274E-2</v>
      </c>
      <c r="M368">
        <f t="shared" si="39"/>
        <v>-6.2616102598339274E-2</v>
      </c>
      <c r="N368" s="13">
        <f t="shared" si="40"/>
        <v>1.1887466032075569E-5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-6.1841449002778555E-2</v>
      </c>
      <c r="M369">
        <f t="shared" si="39"/>
        <v>-6.1841449002778555E-2</v>
      </c>
      <c r="N369" s="13">
        <f t="shared" si="40"/>
        <v>1.1968401761109042E-5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-6.1076355181890966E-2</v>
      </c>
      <c r="M370">
        <f t="shared" si="39"/>
        <v>-6.1076355181890966E-2</v>
      </c>
      <c r="N370" s="13">
        <f t="shared" si="40"/>
        <v>1.2046898642282654E-5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-6.0320703955643248E-2</v>
      </c>
      <c r="M371">
        <f t="shared" si="39"/>
        <v>-6.0320703955643248E-2</v>
      </c>
      <c r="N371" s="13">
        <f t="shared" si="40"/>
        <v>1.2122942347973224E-5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-5.957437955453395E-2</v>
      </c>
      <c r="M372">
        <f t="shared" si="39"/>
        <v>-5.957437955453395E-2</v>
      </c>
      <c r="N372" s="13">
        <f t="shared" si="40"/>
        <v>1.2196520135559855E-5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-5.8837267603448366E-2</v>
      </c>
      <c r="M373">
        <f t="shared" si="39"/>
        <v>-5.8837267603448366E-2</v>
      </c>
      <c r="N373" s="13">
        <f t="shared" si="40"/>
        <v>1.2267620827365817E-5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-5.8109255105668244E-2</v>
      </c>
      <c r="M374">
        <f t="shared" si="39"/>
        <v>-5.8109255105668244E-2</v>
      </c>
      <c r="N374" s="13">
        <f t="shared" si="40"/>
        <v>1.2336234789670658E-5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-5.7390230427041208E-2</v>
      </c>
      <c r="M375">
        <f t="shared" si="39"/>
        <v>-5.7390230427041208E-2</v>
      </c>
      <c r="N375" s="13">
        <f t="shared" si="40"/>
        <v>1.2402353910867691E-5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-5.6680083280305382E-2</v>
      </c>
      <c r="M376">
        <f t="shared" si="39"/>
        <v>-5.6680083280305382E-2</v>
      </c>
      <c r="N376" s="13">
        <f t="shared" si="40"/>
        <v>1.2465971578796523E-5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-5.5978704709569289E-2</v>
      </c>
      <c r="M377">
        <f t="shared" si="39"/>
        <v>-5.5978704709569289E-2</v>
      </c>
      <c r="N377" s="13">
        <f t="shared" si="40"/>
        <v>1.2527082657295009E-5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-5.5285987074948306E-2</v>
      </c>
      <c r="M378">
        <f t="shared" si="39"/>
        <v>-5.5285987074948306E-2</v>
      </c>
      <c r="N378" s="13">
        <f t="shared" si="40"/>
        <v>1.2585683462036622E-5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-5.4601824037354016E-2</v>
      </c>
      <c r="M379">
        <f t="shared" si="39"/>
        <v>-5.4601824037354016E-2</v>
      </c>
      <c r="N379" s="13">
        <f t="shared" si="40"/>
        <v>1.2641771735672767E-5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-5.392611054343778E-2</v>
      </c>
      <c r="M380">
        <f t="shared" si="39"/>
        <v>-5.392611054343778E-2</v>
      </c>
      <c r="N380" s="13">
        <f t="shared" si="40"/>
        <v>1.2695346622343732E-5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-5.3258742810686953E-2</v>
      </c>
      <c r="M381">
        <f t="shared" si="39"/>
        <v>-5.3258742810686953E-2</v>
      </c>
      <c r="N381" s="13">
        <f t="shared" si="40"/>
        <v>1.2746408641592176E-5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-5.2599618312672611E-2</v>
      </c>
      <c r="M382">
        <f t="shared" si="39"/>
        <v>-5.2599618312672611E-2</v>
      </c>
      <c r="N382" s="13">
        <f t="shared" si="40"/>
        <v>1.2794959661726323E-5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-5.1948635764449316E-2</v>
      </c>
      <c r="M383">
        <f t="shared" si="39"/>
        <v>-5.1948635764449316E-2</v>
      </c>
      <c r="N383" s="13">
        <f t="shared" si="40"/>
        <v>1.2841002872676882E-5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-5.1305695108103955E-2</v>
      </c>
      <c r="M384">
        <f t="shared" si="39"/>
        <v>-5.1305695108103955E-2</v>
      </c>
      <c r="N384" s="13">
        <f t="shared" si="40"/>
        <v>1.2884542758381302E-5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-5.067069749845423E-2</v>
      </c>
      <c r="M385">
        <f t="shared" si="39"/>
        <v>-5.067069749845423E-2</v>
      </c>
      <c r="N385" s="13">
        <f t="shared" si="40"/>
        <v>1.2925585068743345E-5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-5.0043545288896603E-2</v>
      </c>
      <c r="M386">
        <f t="shared" si="39"/>
        <v>-5.0043545288896603E-2</v>
      </c>
      <c r="N386" s="13">
        <f t="shared" si="40"/>
        <v>1.2964136791211757E-5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-4.9424142017399572E-2</v>
      </c>
      <c r="M387">
        <f t="shared" si="39"/>
        <v>-4.9424142017399572E-2</v>
      </c>
      <c r="N387" s="13">
        <f t="shared" si="40"/>
        <v>1.3000206121998541E-5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-4.8812392392645614E-2</v>
      </c>
      <c r="M388">
        <f t="shared" si="39"/>
        <v>-4.8812392392645614E-2</v>
      </c>
      <c r="N388" s="13">
        <f t="shared" si="40"/>
        <v>1.3033802436998732E-5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-4.820820228031765E-2</v>
      </c>
      <c r="M389">
        <f t="shared" si="39"/>
        <v>-4.820820228031765E-2</v>
      </c>
      <c r="N389" s="13">
        <f t="shared" si="40"/>
        <v>1.3064936262434469E-5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-4.7611478689529751E-2</v>
      </c>
      <c r="M390">
        <f t="shared" si="39"/>
        <v>-4.7611478689529751E-2</v>
      </c>
      <c r="N390" s="13">
        <f t="shared" si="40"/>
        <v>1.3093619245255638E-5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-4.7022129759402682E-2</v>
      </c>
      <c r="M391">
        <f t="shared" si="39"/>
        <v>-4.7022129759402682E-2</v>
      </c>
      <c r="N391" s="13">
        <f t="shared" si="40"/>
        <v>1.3119864123352564E-5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-4.6440064745780912E-2</v>
      </c>
      <c r="M392">
        <f t="shared" si="39"/>
        <v>-4.6440064745780912E-2</v>
      </c>
      <c r="N392" s="13">
        <f t="shared" si="40"/>
        <v>1.3143684695589469E-5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-4.5865194008091324E-2</v>
      </c>
      <c r="M393">
        <f t="shared" si="39"/>
        <v>-4.5865194008091324E-2</v>
      </c>
      <c r="N393" s="13">
        <f t="shared" si="40"/>
        <v>1.3165095791709876E-5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-4.5297428996343765E-2</v>
      </c>
      <c r="M394">
        <f t="shared" si="39"/>
        <v>-4.5297428996343765E-2</v>
      </c>
      <c r="N394" s="13">
        <f t="shared" si="40"/>
        <v>1.3184113242146288E-5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-4.4736682238268918E-2</v>
      </c>
      <c r="M395">
        <f t="shared" si="39"/>
        <v>-4.4736682238268918E-2</v>
      </c>
      <c r="N395" s="13">
        <f t="shared" si="40"/>
        <v>1.3200753847748599E-5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-4.4182867326596854E-2</v>
      </c>
      <c r="M396">
        <f t="shared" si="39"/>
        <v>-4.4182867326596854E-2</v>
      </c>
      <c r="N396" s="13">
        <f t="shared" si="40"/>
        <v>1.3215035349486165E-5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-4.3635898906471522E-2</v>
      </c>
      <c r="M397">
        <f t="shared" si="39"/>
        <v>-4.3635898906471522E-2</v>
      </c>
      <c r="N397" s="13">
        <f t="shared" si="40"/>
        <v>1.3226976398133476E-5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-4.3095692663002422E-2</v>
      </c>
      <c r="M398">
        <f t="shared" si="39"/>
        <v>-4.3095692663002422E-2</v>
      </c>
      <c r="N398" s="13">
        <f t="shared" si="40"/>
        <v>1.3236596523978283E-5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-4.256216530895103E-2</v>
      </c>
      <c r="M399">
        <f t="shared" si="39"/>
        <v>-4.256216530895103E-2</v>
      </c>
      <c r="N399" s="13">
        <f t="shared" si="40"/>
        <v>1.3243916106575716E-5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-4.2035234572551684E-2</v>
      </c>
      <c r="M400">
        <f t="shared" si="39"/>
        <v>-4.2035234572551684E-2</v>
      </c>
      <c r="N400" s="13">
        <f t="shared" si="40"/>
        <v>1.3248956344576063E-5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-4.1514819185466074E-2</v>
      </c>
      <c r="M401">
        <f t="shared" si="39"/>
        <v>-4.1514819185466074E-2</v>
      </c>
      <c r="N401" s="13">
        <f t="shared" si="40"/>
        <v>1.3251739225658167E-5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-4.1000838870868826E-2</v>
      </c>
      <c r="M402">
        <f t="shared" si="39"/>
        <v>-4.1000838870868826E-2</v>
      </c>
      <c r="N402" s="13">
        <f t="shared" si="40"/>
        <v>1.3252287496577129E-5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-4.0493214331664626E-2</v>
      </c>
      <c r="M403">
        <f t="shared" si="39"/>
        <v>-4.0493214331664626E-2</v>
      </c>
      <c r="N403" s="13">
        <f t="shared" si="40"/>
        <v>1.3250624633369027E-5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-3.9991867238835764E-2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-3.9991867238835764E-2</v>
      </c>
      <c r="N404" s="13">
        <f t="shared" ref="N404:N467" si="47">(M404-H404)^2*O404</f>
        <v>1.3246774811726641E-5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-3.9496720219916855E-2</v>
      </c>
      <c r="M405">
        <f t="shared" si="46"/>
        <v>-3.9496720219916855E-2</v>
      </c>
      <c r="N405" s="13">
        <f t="shared" si="47"/>
        <v>1.3240762877561039E-5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-3.900769684759909E-2</v>
      </c>
      <c r="M406">
        <f t="shared" si="46"/>
        <v>-3.900769684759909E-2</v>
      </c>
      <c r="N406" s="13">
        <f t="shared" si="47"/>
        <v>1.3232614317788203E-5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-3.8524721628459956E-2</v>
      </c>
      <c r="M407">
        <f t="shared" si="46"/>
        <v>-3.8524721628459956E-2</v>
      </c>
      <c r="N407" s="13">
        <f t="shared" si="47"/>
        <v>1.3222355231344582E-5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-3.8047719991818246E-2</v>
      </c>
      <c r="M408">
        <f t="shared" si="46"/>
        <v>-3.8047719991818246E-2</v>
      </c>
      <c r="N408" s="13">
        <f t="shared" si="47"/>
        <v>1.3210012300453766E-5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-3.7576618278714641E-2</v>
      </c>
      <c r="M409">
        <f t="shared" si="46"/>
        <v>-3.7576618278714641E-2</v>
      </c>
      <c r="N409" s="13">
        <f t="shared" si="47"/>
        <v>1.3195612762174744E-5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-3.7111343731014289E-2</v>
      </c>
      <c r="M410">
        <f t="shared" si="46"/>
        <v>-3.7111343731014289E-2</v>
      </c>
      <c r="N410" s="13">
        <f t="shared" si="47"/>
        <v>1.3179184380231735E-5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-3.6651824480631881E-2</v>
      </c>
      <c r="M411">
        <f t="shared" si="46"/>
        <v>-3.6651824480631881E-2</v>
      </c>
      <c r="N411" s="13">
        <f t="shared" si="47"/>
        <v>1.3160755417151446E-5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-3.6197989538878685E-2</v>
      </c>
      <c r="M412">
        <f t="shared" si="46"/>
        <v>-3.6197989538878685E-2</v>
      </c>
      <c r="N412" s="13">
        <f t="shared" si="47"/>
        <v>1.3140354606730448E-5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-3.5749768785927817E-2</v>
      </c>
      <c r="M413">
        <f t="shared" si="46"/>
        <v>-3.5749768785927817E-2</v>
      </c>
      <c r="N413" s="13">
        <f t="shared" si="47"/>
        <v>1.3118011126826156E-5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-3.5307092960400216E-2</v>
      </c>
      <c r="M414">
        <f t="shared" si="46"/>
        <v>-3.5307092960400216E-2</v>
      </c>
      <c r="N414" s="13">
        <f t="shared" si="47"/>
        <v>1.309375457251332E-5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-3.4869893649066938E-2</v>
      </c>
      <c r="M415">
        <f t="shared" si="46"/>
        <v>-3.4869893649066938E-2</v>
      </c>
      <c r="N415" s="13">
        <f t="shared" si="47"/>
        <v>1.3067614929593964E-5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-3.4438103276668665E-2</v>
      </c>
      <c r="M416">
        <f t="shared" si="46"/>
        <v>-3.4438103276668665E-2</v>
      </c>
      <c r="N416" s="13">
        <f t="shared" si="47"/>
        <v>1.3039622548489271E-5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-3.4011655095851315E-2</v>
      </c>
      <c r="M417">
        <f t="shared" si="46"/>
        <v>-3.4011655095851315E-2</v>
      </c>
      <c r="N417" s="13">
        <f t="shared" si="47"/>
        <v>1.3009808118522568E-5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-3.3590483177214692E-2</v>
      </c>
      <c r="M418">
        <f t="shared" si="46"/>
        <v>-3.3590483177214692E-2</v>
      </c>
      <c r="N418" s="13">
        <f t="shared" si="47"/>
        <v>1.2978202642593156E-5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-3.3174522399475978E-2</v>
      </c>
      <c r="M419">
        <f t="shared" si="46"/>
        <v>-3.3174522399475978E-2</v>
      </c>
      <c r="N419" s="13">
        <f t="shared" si="47"/>
        <v>1.294483741226898E-5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-3.2763708439744785E-2</v>
      </c>
      <c r="M420">
        <f t="shared" si="46"/>
        <v>-3.2763708439744785E-2</v>
      </c>
      <c r="N420" s="13">
        <f t="shared" si="47"/>
        <v>1.290974398329478E-5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-3.2357977763909106E-2</v>
      </c>
      <c r="M421">
        <f t="shared" si="46"/>
        <v>-3.2357977763909106E-2</v>
      </c>
      <c r="N421" s="13">
        <f t="shared" si="47"/>
        <v>1.2872954151523841E-5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-3.1957267617132364E-2</v>
      </c>
      <c r="M422">
        <f t="shared" si="46"/>
        <v>-3.1957267617132364E-2</v>
      </c>
      <c r="N422" s="13">
        <f t="shared" si="47"/>
        <v>1.2834499929294516E-5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-3.1561516014458488E-2</v>
      </c>
      <c r="M423">
        <f t="shared" si="46"/>
        <v>-3.1561516014458488E-2</v>
      </c>
      <c r="N423" s="13">
        <f t="shared" si="47"/>
        <v>1.2794413522240986E-5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-3.1170661731525315E-2</v>
      </c>
      <c r="M424">
        <f t="shared" si="46"/>
        <v>-3.1170661731525315E-2</v>
      </c>
      <c r="N424" s="13">
        <f t="shared" si="47"/>
        <v>1.2752727306557241E-5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-3.078464429538548E-2</v>
      </c>
      <c r="M425">
        <f t="shared" si="46"/>
        <v>-3.078464429538548E-2</v>
      </c>
      <c r="N425" s="13">
        <f t="shared" si="47"/>
        <v>1.2709473806720125E-5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-3.0403403975431786E-2</v>
      </c>
      <c r="M426">
        <f t="shared" si="46"/>
        <v>-3.0403403975431786E-2</v>
      </c>
      <c r="N426" s="13">
        <f t="shared" si="47"/>
        <v>1.2664685673664493E-5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-3.0026881774428884E-2</v>
      </c>
      <c r="M427">
        <f t="shared" si="46"/>
        <v>-3.0026881774428884E-2</v>
      </c>
      <c r="N427" s="13">
        <f t="shared" si="47"/>
        <v>1.261839566343381E-5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-2.9655019419647561E-2</v>
      </c>
      <c r="M428">
        <f t="shared" si="46"/>
        <v>-2.9655019419647561E-2</v>
      </c>
      <c r="N428" s="13">
        <f t="shared" si="47"/>
        <v>1.2570636616293757E-5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-2.9287759354102029E-2</v>
      </c>
      <c r="M429">
        <f t="shared" si="46"/>
        <v>-2.9287759354102029E-2</v>
      </c>
      <c r="N429" s="13">
        <f t="shared" si="47"/>
        <v>1.2521441436320358E-5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-2.8925044727889357E-2</v>
      </c>
      <c r="M430">
        <f t="shared" si="46"/>
        <v>-2.8925044727889357E-2</v>
      </c>
      <c r="N430" s="13">
        <f t="shared" si="47"/>
        <v>1.2470843071469254E-5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-2.8566819389628378E-2</v>
      </c>
      <c r="M431">
        <f t="shared" si="46"/>
        <v>-2.8566819389628378E-2</v>
      </c>
      <c r="N431" s="13">
        <f t="shared" si="47"/>
        <v>1.2418874494113861E-5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-2.8213027877999348E-2</v>
      </c>
      <c r="M432">
        <f t="shared" si="46"/>
        <v>-2.8213027877999348E-2</v>
      </c>
      <c r="N432" s="13">
        <f t="shared" si="47"/>
        <v>1.2365568682074292E-5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-2.7863615413381365E-2</v>
      </c>
      <c r="M433">
        <f t="shared" si="46"/>
        <v>-2.7863615413381365E-2</v>
      </c>
      <c r="N433" s="13">
        <f t="shared" si="47"/>
        <v>1.2310958600121911E-5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-2.7518527889587467E-2</v>
      </c>
      <c r="M434">
        <f t="shared" si="46"/>
        <v>-2.7518527889587467E-2</v>
      </c>
      <c r="N434" s="13">
        <f t="shared" si="47"/>
        <v>1.2255077181967042E-5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-2.7177711865696591E-2</v>
      </c>
      <c r="M435">
        <f t="shared" si="46"/>
        <v>-2.7177711865696591E-2</v>
      </c>
      <c r="N435" s="13">
        <f t="shared" si="47"/>
        <v>1.2197957312733842E-5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-2.6841114557980491E-2</v>
      </c>
      <c r="M436">
        <f t="shared" si="46"/>
        <v>-2.6841114557980491E-2</v>
      </c>
      <c r="N436" s="13">
        <f t="shared" si="47"/>
        <v>1.2139631811912808E-5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-2.6508683831925364E-2</v>
      </c>
      <c r="M437">
        <f t="shared" si="46"/>
        <v>-2.6508683831925364E-2</v>
      </c>
      <c r="N437" s="13">
        <f t="shared" si="47"/>
        <v>1.2080133416798942E-5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-2.6180368194347475E-2</v>
      </c>
      <c r="M438">
        <f t="shared" si="46"/>
        <v>-2.6180368194347475E-2</v>
      </c>
      <c r="N438" s="13">
        <f t="shared" si="47"/>
        <v>1.2019494766413248E-5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-2.5856116785600104E-2</v>
      </c>
      <c r="M439">
        <f t="shared" si="46"/>
        <v>-2.5856116785600104E-2</v>
      </c>
      <c r="N439" s="13">
        <f t="shared" si="47"/>
        <v>1.1957748385897737E-5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-2.5535879371873443E-2</v>
      </c>
      <c r="M440">
        <f t="shared" si="46"/>
        <v>-2.5535879371873443E-2</v>
      </c>
      <c r="N440" s="13">
        <f t="shared" si="47"/>
        <v>1.1894926671397118E-5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-2.5219606337584091E-2</v>
      </c>
      <c r="M441">
        <f t="shared" si="46"/>
        <v>-2.5219606337584091E-2</v>
      </c>
      <c r="N441" s="13">
        <f t="shared" si="47"/>
        <v>1.183106187541215E-5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-2.4907248677854276E-2</v>
      </c>
      <c r="M442">
        <f t="shared" si="46"/>
        <v>-2.4907248677854276E-2</v>
      </c>
      <c r="N442" s="13">
        <f t="shared" si="47"/>
        <v>1.1766186092625129E-5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-2.4598757991080196E-2</v>
      </c>
      <c r="M443">
        <f t="shared" si="46"/>
        <v>-2.4598757991080196E-2</v>
      </c>
      <c r="N443" s="13">
        <f t="shared" si="47"/>
        <v>1.1700331246202361E-5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-2.4294086471587508E-2</v>
      </c>
      <c r="M444">
        <f t="shared" si="46"/>
        <v>-2.4294086471587508E-2</v>
      </c>
      <c r="N444" s="13">
        <f t="shared" si="47"/>
        <v>1.1633529074558444E-5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-2.3993186902373776E-2</v>
      </c>
      <c r="M445">
        <f t="shared" si="46"/>
        <v>-2.3993186902373776E-2</v>
      </c>
      <c r="N445" s="13">
        <f t="shared" si="47"/>
        <v>1.1565811118588186E-5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-2.3696012647936884E-2</v>
      </c>
      <c r="M446">
        <f t="shared" si="46"/>
        <v>-2.3696012647936884E-2</v>
      </c>
      <c r="N446" s="13">
        <f t="shared" si="47"/>
        <v>1.1497208709358508E-5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-2.3402517647187825E-2</v>
      </c>
      <c r="M447">
        <f t="shared" si="46"/>
        <v>-2.3402517647187825E-2</v>
      </c>
      <c r="N447" s="13">
        <f t="shared" si="47"/>
        <v>1.1427752956255155E-5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-2.3112656406448075E-2</v>
      </c>
      <c r="M448">
        <f t="shared" si="46"/>
        <v>-2.3112656406448075E-2</v>
      </c>
      <c r="N448" s="13">
        <f t="shared" si="47"/>
        <v>1.1357474735583808E-5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-2.2826383992529509E-2</v>
      </c>
      <c r="M449">
        <f t="shared" si="46"/>
        <v>-2.2826383992529509E-2</v>
      </c>
      <c r="N449" s="13">
        <f t="shared" si="47"/>
        <v>1.1286404679617422E-5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-2.2543656025896672E-2</v>
      </c>
      <c r="M450">
        <f t="shared" si="46"/>
        <v>-2.2543656025896672E-2</v>
      </c>
      <c r="N450" s="13">
        <f t="shared" si="47"/>
        <v>1.1214573166085721E-5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-2.2264428673910184E-2</v>
      </c>
      <c r="M451">
        <f t="shared" si="46"/>
        <v>-2.2264428673910184E-2</v>
      </c>
      <c r="N451" s="13">
        <f t="shared" si="47"/>
        <v>1.1142010308103266E-5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-2.1988658644150415E-2</v>
      </c>
      <c r="M452">
        <f t="shared" si="46"/>
        <v>-2.1988658644150415E-2</v>
      </c>
      <c r="N452" s="13">
        <f t="shared" si="47"/>
        <v>1.1068745944528085E-5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-2.1716303177820969E-2</v>
      </c>
      <c r="M453">
        <f t="shared" si="46"/>
        <v>-2.1716303177820969E-2</v>
      </c>
      <c r="N453" s="13">
        <f t="shared" si="47"/>
        <v>1.0994809630750512E-5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-2.1447320043230158E-2</v>
      </c>
      <c r="M454">
        <f t="shared" si="46"/>
        <v>-2.1447320043230158E-2</v>
      </c>
      <c r="N454" s="13">
        <f t="shared" si="47"/>
        <v>1.0920230629898101E-5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-2.1181667529350485E-2</v>
      </c>
      <c r="M455">
        <f t="shared" si="46"/>
        <v>-2.1181667529350485E-2</v>
      </c>
      <c r="N455" s="13">
        <f t="shared" si="47"/>
        <v>1.0845037904458825E-5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-2.0919304439455298E-2</v>
      </c>
      <c r="M456">
        <f t="shared" si="46"/>
        <v>-2.0919304439455298E-2</v>
      </c>
      <c r="N456" s="13">
        <f t="shared" si="47"/>
        <v>1.0769260108314712E-5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-2.066019008483045E-2</v>
      </c>
      <c r="M457">
        <f t="shared" si="46"/>
        <v>-2.066019008483045E-2</v>
      </c>
      <c r="N457" s="13">
        <f t="shared" si="47"/>
        <v>1.0692925579172614E-5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-2.0404284278562158E-2</v>
      </c>
      <c r="M458">
        <f t="shared" si="46"/>
        <v>-2.0404284278562158E-2</v>
      </c>
      <c r="N458" s="13">
        <f t="shared" si="47"/>
        <v>1.0616062331398425E-5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-2.0151547329398618E-2</v>
      </c>
      <c r="M459">
        <f t="shared" si="46"/>
        <v>-2.0151547329398618E-2</v>
      </c>
      <c r="N459" s="13">
        <f t="shared" si="47"/>
        <v>1.0538698049237582E-5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-1.9901940035684858E-2</v>
      </c>
      <c r="M460">
        <f t="shared" si="46"/>
        <v>-1.9901940035684858E-2</v>
      </c>
      <c r="N460" s="13">
        <f t="shared" si="47"/>
        <v>1.0460860080418225E-5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-1.9655423679370756E-2</v>
      </c>
      <c r="M461">
        <f t="shared" si="46"/>
        <v>-1.9655423679370756E-2</v>
      </c>
      <c r="N461" s="13">
        <f t="shared" si="47"/>
        <v>1.038257543013405E-5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-1.9411960020090505E-2</v>
      </c>
      <c r="M462">
        <f t="shared" si="46"/>
        <v>-1.9411960020090505E-2</v>
      </c>
      <c r="N462" s="13">
        <f t="shared" si="47"/>
        <v>1.0303870755395594E-5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-1.9171511289313055E-2</v>
      </c>
      <c r="M463">
        <f t="shared" si="46"/>
        <v>-1.9171511289313055E-2</v>
      </c>
      <c r="N463" s="13">
        <f t="shared" si="47"/>
        <v>1.0224772359743596E-5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-1.8934040184563104E-2</v>
      </c>
      <c r="M464">
        <f t="shared" si="46"/>
        <v>-1.8934040184563104E-2</v>
      </c>
      <c r="N464" s="13">
        <f t="shared" si="47"/>
        <v>1.0145306188321732E-5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-1.8699509863710852E-2</v>
      </c>
      <c r="M465">
        <f t="shared" si="46"/>
        <v>-1.8699509863710852E-2</v>
      </c>
      <c r="N465" s="13">
        <f t="shared" si="47"/>
        <v>1.0065497823293547E-5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-1.8467883939331155E-2</v>
      </c>
      <c r="M466">
        <f t="shared" si="46"/>
        <v>-1.8467883939331155E-2</v>
      </c>
      <c r="N466" s="13">
        <f t="shared" si="47"/>
        <v>9.9853724796072065E-6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-1.8239126473129835E-2</v>
      </c>
      <c r="M467">
        <f t="shared" si="46"/>
        <v>-1.8239126473129835E-2</v>
      </c>
      <c r="N467" s="13">
        <f t="shared" si="47"/>
        <v>9.9049550010902206E-6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-1.8013201970437282E-2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-1.8013201970437282E-2</v>
      </c>
      <c r="N468" s="13">
        <f t="shared" ref="N468:N469" si="53">(M468-H468)^2*O468</f>
        <v>9.8242698568740372E-6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-1.7790075374768659E-2</v>
      </c>
      <c r="M469">
        <f t="shared" si="52"/>
        <v>-1.7790075374768659E-2</v>
      </c>
      <c r="N469" s="13">
        <f t="shared" si="53"/>
        <v>9.7433411381403715E-6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B5D7-75BA-4FDB-BE13-7D446768E26E}">
  <dimension ref="A1:Q488"/>
  <sheetViews>
    <sheetView workbookViewId="0">
      <selection activeCell="H6" sqref="H6"/>
    </sheetView>
  </sheetViews>
  <sheetFormatPr defaultRowHeight="18.75" x14ac:dyDescent="0.4"/>
  <sheetData>
    <row r="1" spans="1:17" x14ac:dyDescent="0.4">
      <c r="A1" s="72" t="s">
        <v>277</v>
      </c>
      <c r="B1" s="65"/>
      <c r="C1" s="65"/>
      <c r="D1" s="65"/>
      <c r="E1" s="65"/>
      <c r="F1" s="65"/>
      <c r="G1" s="65"/>
      <c r="H1" s="65"/>
      <c r="I1" s="65"/>
      <c r="J1" s="65"/>
    </row>
    <row r="2" spans="1:17" x14ac:dyDescent="0.4">
      <c r="A2" s="65" t="s">
        <v>278</v>
      </c>
      <c r="B2" s="65"/>
      <c r="C2" s="65"/>
      <c r="D2" s="65"/>
      <c r="E2" s="65" t="s">
        <v>279</v>
      </c>
      <c r="F2" s="65"/>
      <c r="G2" s="65"/>
      <c r="H2" s="65" t="s">
        <v>280</v>
      </c>
      <c r="I2" s="65"/>
      <c r="J2" s="65"/>
    </row>
    <row r="3" spans="1:17" x14ac:dyDescent="0.4">
      <c r="A3" s="39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4">
      <c r="A4" s="66" t="s">
        <v>49</v>
      </c>
      <c r="B4" s="67" t="s">
        <v>190</v>
      </c>
      <c r="C4" s="65"/>
      <c r="D4" s="66" t="s">
        <v>174</v>
      </c>
      <c r="E4" s="67" t="s">
        <v>267</v>
      </c>
      <c r="F4" s="65"/>
      <c r="G4" s="66" t="s">
        <v>172</v>
      </c>
      <c r="H4" s="67" t="s">
        <v>267</v>
      </c>
      <c r="I4" s="65"/>
      <c r="J4" s="65"/>
      <c r="O4" t="s">
        <v>281</v>
      </c>
    </row>
    <row r="5" spans="1:17" x14ac:dyDescent="0.4">
      <c r="A5" s="66" t="s">
        <v>11</v>
      </c>
      <c r="B5" s="68">
        <v>-1.1160000000000001</v>
      </c>
      <c r="C5" s="65"/>
      <c r="D5" s="66" t="s">
        <v>11</v>
      </c>
      <c r="E5" s="69">
        <v>-1.1214999999999999</v>
      </c>
      <c r="F5" s="65"/>
      <c r="G5" s="66" t="s">
        <v>11</v>
      </c>
      <c r="H5" s="69">
        <v>-1.1173999999999999</v>
      </c>
      <c r="I5" s="66" t="s">
        <v>2</v>
      </c>
      <c r="J5" s="69">
        <v>3.9</v>
      </c>
    </row>
    <row r="6" spans="1:17" x14ac:dyDescent="0.4">
      <c r="A6" s="66" t="s">
        <v>19</v>
      </c>
      <c r="B6" s="68">
        <v>39.994</v>
      </c>
      <c r="C6" s="65"/>
      <c r="D6" s="66" t="s">
        <v>19</v>
      </c>
      <c r="E6" s="69">
        <v>70.709999999999994</v>
      </c>
      <c r="F6" s="65"/>
      <c r="G6" s="66" t="s">
        <v>19</v>
      </c>
      <c r="H6" s="65">
        <v>41.868000000000002</v>
      </c>
      <c r="I6" s="66" t="s">
        <v>252</v>
      </c>
      <c r="J6" s="69">
        <v>6.3559999999999999</v>
      </c>
    </row>
    <row r="7" spans="1:17" x14ac:dyDescent="0.4">
      <c r="A7" s="66" t="s">
        <v>0</v>
      </c>
      <c r="B7" s="69">
        <v>1E-3</v>
      </c>
      <c r="C7" s="65"/>
      <c r="D7" s="66" t="s">
        <v>0</v>
      </c>
      <c r="E7" s="69">
        <v>1E-3</v>
      </c>
      <c r="F7" s="65"/>
      <c r="G7" s="66" t="s">
        <v>0</v>
      </c>
      <c r="H7" s="69">
        <v>1E-3</v>
      </c>
      <c r="I7" s="65"/>
      <c r="J7" s="65"/>
    </row>
    <row r="8" spans="1:17" x14ac:dyDescent="0.4">
      <c r="A8" s="70" t="s">
        <v>1</v>
      </c>
      <c r="B8" s="69">
        <v>4.6440000000000001</v>
      </c>
      <c r="C8" s="65"/>
      <c r="D8" s="70" t="s">
        <v>1</v>
      </c>
      <c r="E8" s="69">
        <v>4.6440000000000001</v>
      </c>
      <c r="F8" s="65"/>
      <c r="G8" s="70" t="s">
        <v>1</v>
      </c>
      <c r="H8" s="69">
        <v>4.6440000000000001</v>
      </c>
      <c r="J8" s="65"/>
    </row>
    <row r="10" spans="1:17" x14ac:dyDescent="0.4">
      <c r="A10" s="66" t="s">
        <v>49</v>
      </c>
      <c r="B10" s="67" t="s">
        <v>89</v>
      </c>
      <c r="C10" s="65"/>
      <c r="D10" s="66" t="s">
        <v>174</v>
      </c>
      <c r="E10" s="67" t="s">
        <v>89</v>
      </c>
      <c r="F10" s="65"/>
      <c r="G10" s="66" t="s">
        <v>172</v>
      </c>
      <c r="H10" s="67" t="s">
        <v>89</v>
      </c>
      <c r="I10" s="65"/>
      <c r="J10" s="65"/>
    </row>
    <row r="11" spans="1:17" x14ac:dyDescent="0.4">
      <c r="A11" s="66" t="s">
        <v>11</v>
      </c>
      <c r="B11" s="68">
        <v>-1.9059999999999999</v>
      </c>
      <c r="C11" s="65"/>
      <c r="D11" s="66" t="s">
        <v>11</v>
      </c>
      <c r="E11" s="69">
        <v>-1.9037999999999999</v>
      </c>
      <c r="F11" s="65"/>
      <c r="G11" s="66" t="s">
        <v>11</v>
      </c>
      <c r="H11" s="69">
        <v>-1.9064000000000001</v>
      </c>
      <c r="I11" s="66" t="s">
        <v>2</v>
      </c>
      <c r="J11" s="69">
        <v>3.0779999999999998</v>
      </c>
    </row>
    <row r="12" spans="1:17" x14ac:dyDescent="0.4">
      <c r="A12" s="66" t="s">
        <v>19</v>
      </c>
      <c r="B12" s="68">
        <v>20.154</v>
      </c>
      <c r="C12" s="65"/>
      <c r="D12" s="66" t="s">
        <v>19</v>
      </c>
      <c r="E12" s="69">
        <v>20.120999999999999</v>
      </c>
      <c r="F12" s="65"/>
      <c r="G12" s="66" t="s">
        <v>19</v>
      </c>
      <c r="H12">
        <v>20.190000000000001</v>
      </c>
      <c r="I12" s="66" t="s">
        <v>252</v>
      </c>
      <c r="J12" s="69">
        <v>4.923</v>
      </c>
    </row>
    <row r="13" spans="1:17" x14ac:dyDescent="0.4">
      <c r="A13" s="66" t="s">
        <v>0</v>
      </c>
      <c r="B13" s="69">
        <v>8.5000000000000006E-2</v>
      </c>
      <c r="C13" s="65"/>
      <c r="D13" s="66" t="s">
        <v>0</v>
      </c>
      <c r="E13" s="69">
        <v>8.5000000000000006E-2</v>
      </c>
      <c r="F13" s="65"/>
      <c r="G13" s="66" t="s">
        <v>0</v>
      </c>
      <c r="H13" s="69">
        <v>8.5000000000000006E-2</v>
      </c>
      <c r="I13" s="65"/>
      <c r="J13" s="65"/>
      <c r="O13" t="s">
        <v>282</v>
      </c>
    </row>
    <row r="14" spans="1:17" x14ac:dyDescent="0.4">
      <c r="A14" s="70" t="s">
        <v>1</v>
      </c>
      <c r="B14" s="69">
        <v>2.2709999999999999</v>
      </c>
      <c r="C14" s="65"/>
      <c r="D14" s="70" t="s">
        <v>1</v>
      </c>
      <c r="E14" s="69">
        <v>2.2709999999999999</v>
      </c>
      <c r="F14" s="65"/>
      <c r="G14" s="70" t="s">
        <v>1</v>
      </c>
      <c r="H14" s="69">
        <v>2.2709999999999999</v>
      </c>
      <c r="I14" s="65"/>
      <c r="J14" s="65"/>
    </row>
    <row r="16" spans="1:17" x14ac:dyDescent="0.4">
      <c r="A16" s="66" t="s">
        <v>49</v>
      </c>
      <c r="B16" s="67" t="s">
        <v>283</v>
      </c>
      <c r="C16" s="65"/>
      <c r="D16" s="66" t="s">
        <v>174</v>
      </c>
      <c r="E16" s="67" t="s">
        <v>120</v>
      </c>
      <c r="F16" s="65"/>
      <c r="G16" s="66" t="s">
        <v>172</v>
      </c>
      <c r="H16" s="67" t="s">
        <v>120</v>
      </c>
      <c r="I16" s="65"/>
      <c r="J16" s="65"/>
    </row>
    <row r="17" spans="1:15" x14ac:dyDescent="0.4">
      <c r="A17" s="66" t="s">
        <v>11</v>
      </c>
      <c r="B17" s="68">
        <v>-3.6273</v>
      </c>
      <c r="C17" s="65"/>
      <c r="D17" s="66" t="s">
        <v>11</v>
      </c>
      <c r="E17" s="69">
        <v>-3.6436999999999999</v>
      </c>
      <c r="F17" s="65"/>
      <c r="G17" s="66" t="s">
        <v>11</v>
      </c>
      <c r="H17" s="69">
        <v>-3.7393999999999998</v>
      </c>
      <c r="I17" s="66" t="s">
        <v>2</v>
      </c>
      <c r="J17" s="69">
        <v>2.2599999999999998</v>
      </c>
    </row>
    <row r="18" spans="1:15" x14ac:dyDescent="0.4">
      <c r="A18" s="66" t="s">
        <v>19</v>
      </c>
      <c r="B18" s="68">
        <v>7.813968749999999</v>
      </c>
      <c r="C18" s="65"/>
      <c r="D18" s="66" t="s">
        <v>19</v>
      </c>
      <c r="E18" s="69">
        <v>7.8150000000000004</v>
      </c>
      <c r="F18" s="65"/>
      <c r="G18" s="66" t="s">
        <v>19</v>
      </c>
      <c r="H18">
        <v>7.8940000000000001</v>
      </c>
      <c r="I18" s="66" t="s">
        <v>252</v>
      </c>
      <c r="J18" s="69">
        <v>3.57</v>
      </c>
    </row>
    <row r="19" spans="1:15" x14ac:dyDescent="0.4">
      <c r="A19" s="66" t="s">
        <v>0</v>
      </c>
      <c r="B19" s="69">
        <v>0.751</v>
      </c>
      <c r="C19" s="65"/>
      <c r="D19" s="66" t="s">
        <v>0</v>
      </c>
      <c r="E19" s="69">
        <v>0.751</v>
      </c>
      <c r="F19" s="65"/>
      <c r="G19" s="66" t="s">
        <v>0</v>
      </c>
      <c r="H19" s="69">
        <v>0.751</v>
      </c>
      <c r="I19" s="65"/>
      <c r="J19" s="65"/>
      <c r="O19" t="s">
        <v>284</v>
      </c>
    </row>
    <row r="20" spans="1:15" x14ac:dyDescent="0.4">
      <c r="A20" s="70" t="s">
        <v>1</v>
      </c>
      <c r="B20" s="69">
        <v>2.2349999999999999</v>
      </c>
      <c r="C20" s="65"/>
      <c r="D20" s="70" t="s">
        <v>1</v>
      </c>
      <c r="E20" s="69">
        <v>2.2349999999999999</v>
      </c>
      <c r="F20" s="65"/>
      <c r="G20" s="70" t="s">
        <v>1</v>
      </c>
      <c r="H20" s="69">
        <v>2.2349999999999999</v>
      </c>
      <c r="I20" s="65"/>
      <c r="J20" s="65"/>
    </row>
    <row r="21" spans="1:15" x14ac:dyDescent="0.4">
      <c r="A21" s="65"/>
      <c r="B21" s="71"/>
      <c r="C21" s="65"/>
      <c r="D21" s="65"/>
      <c r="E21" s="71"/>
      <c r="F21" s="65"/>
      <c r="G21" s="65"/>
      <c r="H21" s="71"/>
      <c r="I21" s="65"/>
      <c r="J21" s="65"/>
    </row>
    <row r="22" spans="1:15" x14ac:dyDescent="0.4">
      <c r="A22" s="66" t="s">
        <v>49</v>
      </c>
      <c r="B22" s="67" t="s">
        <v>285</v>
      </c>
      <c r="C22" s="65"/>
      <c r="D22" s="66" t="s">
        <v>174</v>
      </c>
      <c r="E22" s="67" t="s">
        <v>285</v>
      </c>
      <c r="F22" s="65"/>
      <c r="G22" s="66" t="s">
        <v>172</v>
      </c>
      <c r="H22" s="67" t="s">
        <v>285</v>
      </c>
      <c r="I22" s="65"/>
      <c r="J22" s="65"/>
      <c r="L22" s="66" t="s">
        <v>268</v>
      </c>
      <c r="M22" s="67" t="s">
        <v>0</v>
      </c>
      <c r="O22" t="s">
        <v>286</v>
      </c>
    </row>
    <row r="23" spans="1:15" x14ac:dyDescent="0.4">
      <c r="A23" s="66" t="s">
        <v>11</v>
      </c>
      <c r="B23" s="67">
        <v>-5.2817999999999996</v>
      </c>
      <c r="C23" s="65"/>
      <c r="D23" s="66" t="s">
        <v>11</v>
      </c>
      <c r="E23" s="69">
        <v>-4.9212999999999996</v>
      </c>
      <c r="F23" s="65"/>
      <c r="G23" s="66" t="s">
        <v>11</v>
      </c>
      <c r="H23" s="69">
        <v>-6.0978000000000003</v>
      </c>
      <c r="I23" s="66" t="s">
        <v>2</v>
      </c>
      <c r="J23" s="1">
        <v>2.8759999999999999</v>
      </c>
      <c r="L23" s="66" t="s">
        <v>11</v>
      </c>
      <c r="M23" s="67">
        <v>-0.15655901999999999</v>
      </c>
      <c r="O23" t="s">
        <v>269</v>
      </c>
    </row>
    <row r="24" spans="1:15" x14ac:dyDescent="0.4">
      <c r="A24" s="66" t="s">
        <v>19</v>
      </c>
      <c r="B24" s="68">
        <v>5.9285281542500012</v>
      </c>
      <c r="C24" s="65"/>
      <c r="D24" s="66" t="s">
        <v>19</v>
      </c>
      <c r="E24" s="69">
        <v>6.1872391485000016</v>
      </c>
      <c r="F24" s="65"/>
      <c r="G24" s="66" t="s">
        <v>19</v>
      </c>
      <c r="H24">
        <v>6.382321689594896</v>
      </c>
      <c r="I24" s="66" t="s">
        <v>252</v>
      </c>
      <c r="J24" s="69">
        <v>1.7819696</v>
      </c>
      <c r="L24" s="66" t="s">
        <v>19</v>
      </c>
      <c r="M24" s="68">
        <v>6.6229776379710001</v>
      </c>
    </row>
    <row r="25" spans="1:15" x14ac:dyDescent="0.4">
      <c r="A25" s="66" t="s">
        <v>0</v>
      </c>
      <c r="B25" s="69">
        <v>1.4430000000000001</v>
      </c>
      <c r="C25" s="65"/>
      <c r="D25" s="66" t="s">
        <v>0</v>
      </c>
      <c r="E25" s="69">
        <v>1.4430000000000001</v>
      </c>
      <c r="F25" s="65"/>
      <c r="G25" s="66" t="s">
        <v>0</v>
      </c>
      <c r="H25" s="69">
        <v>1.4430000000000001</v>
      </c>
      <c r="I25" s="67" t="s">
        <v>248</v>
      </c>
      <c r="J25" s="1">
        <v>0.61960000000000004</v>
      </c>
      <c r="L25" s="66" t="s">
        <v>0</v>
      </c>
      <c r="M25" s="69">
        <v>1.4430000000000001</v>
      </c>
      <c r="O25" t="s">
        <v>284</v>
      </c>
    </row>
    <row r="26" spans="1:15" x14ac:dyDescent="0.4">
      <c r="A26" s="70" t="s">
        <v>1</v>
      </c>
      <c r="B26" s="69">
        <v>2.4529999999999998</v>
      </c>
      <c r="C26" s="65"/>
      <c r="D26" s="70" t="s">
        <v>1</v>
      </c>
      <c r="E26" s="69">
        <v>2.4529999999999998</v>
      </c>
      <c r="F26" s="65"/>
      <c r="G26" s="70" t="s">
        <v>1</v>
      </c>
      <c r="H26" s="69">
        <v>2.4529999999999998</v>
      </c>
      <c r="I26" s="65"/>
      <c r="J26" s="65"/>
      <c r="L26" s="70" t="s">
        <v>1</v>
      </c>
      <c r="M26" s="69">
        <v>2.4529999999999998</v>
      </c>
    </row>
    <row r="27" spans="1:15" x14ac:dyDescent="0.4">
      <c r="A27" s="65"/>
      <c r="B27" s="71"/>
      <c r="C27" s="65"/>
      <c r="D27" s="65"/>
      <c r="E27" s="71"/>
      <c r="F27" s="65"/>
      <c r="G27" s="73"/>
      <c r="H27" s="71"/>
      <c r="J27" s="65"/>
      <c r="L27" s="73"/>
      <c r="M27" s="71"/>
    </row>
    <row r="28" spans="1:15" x14ac:dyDescent="0.4">
      <c r="A28" s="66" t="s">
        <v>49</v>
      </c>
      <c r="B28" s="67" t="s">
        <v>287</v>
      </c>
      <c r="C28" s="65"/>
      <c r="D28" s="66" t="s">
        <v>174</v>
      </c>
      <c r="E28" s="67" t="s">
        <v>287</v>
      </c>
      <c r="F28" s="65"/>
      <c r="G28" s="66" t="s">
        <v>172</v>
      </c>
      <c r="H28" s="67" t="s">
        <v>287</v>
      </c>
      <c r="I28" s="65"/>
      <c r="J28" s="65"/>
      <c r="L28" s="66" t="s">
        <v>268</v>
      </c>
      <c r="M28" s="67" t="s">
        <v>1</v>
      </c>
      <c r="O28" t="s">
        <v>288</v>
      </c>
    </row>
    <row r="29" spans="1:15" x14ac:dyDescent="0.4">
      <c r="A29" s="66" t="s">
        <v>11</v>
      </c>
      <c r="B29" s="67">
        <v>-4.3780000000000001</v>
      </c>
      <c r="C29" s="65"/>
      <c r="D29" s="66" t="s">
        <v>11</v>
      </c>
      <c r="E29" s="69">
        <v>-4.6779999999999999</v>
      </c>
      <c r="F29" s="65"/>
      <c r="G29" s="66" t="s">
        <v>11</v>
      </c>
      <c r="H29" s="69">
        <v>-4.6947000000000001</v>
      </c>
      <c r="I29" s="66" t="s">
        <v>2</v>
      </c>
      <c r="J29" s="1">
        <v>2.1539999999999999</v>
      </c>
      <c r="L29" s="66" t="s">
        <v>11</v>
      </c>
      <c r="M29" s="67">
        <v>-7.5220000000000002</v>
      </c>
    </row>
    <row r="30" spans="1:15" x14ac:dyDescent="0.4">
      <c r="A30" s="66" t="s">
        <v>19</v>
      </c>
      <c r="B30" s="68">
        <v>6.89</v>
      </c>
      <c r="C30" s="65"/>
      <c r="D30" s="66" t="s">
        <v>19</v>
      </c>
      <c r="E30" s="69">
        <v>6.29</v>
      </c>
      <c r="F30" s="65"/>
      <c r="G30" s="66" t="s">
        <v>19</v>
      </c>
      <c r="H30">
        <v>7.0798007000382759</v>
      </c>
      <c r="I30" s="66" t="s">
        <v>252</v>
      </c>
      <c r="J30" s="69">
        <v>3.5239439999999997</v>
      </c>
      <c r="L30" s="66" t="s">
        <v>19</v>
      </c>
      <c r="M30" s="68">
        <v>5.3040000000000003</v>
      </c>
    </row>
    <row r="31" spans="1:15" x14ac:dyDescent="0.4">
      <c r="A31" s="66" t="s">
        <v>0</v>
      </c>
      <c r="B31" s="69">
        <v>1.0610565651751498</v>
      </c>
      <c r="C31" s="65"/>
      <c r="D31" s="66" t="s">
        <v>0</v>
      </c>
      <c r="E31" s="69">
        <v>1.360649007106957</v>
      </c>
      <c r="F31" s="65"/>
      <c r="G31" s="66" t="s">
        <v>0</v>
      </c>
      <c r="H31" s="69">
        <v>1.0609999999999999</v>
      </c>
      <c r="I31" s="67" t="s">
        <v>248</v>
      </c>
      <c r="J31" s="1">
        <v>1.6359999999999999</v>
      </c>
      <c r="L31" s="66" t="s">
        <v>0</v>
      </c>
      <c r="M31" s="69">
        <v>2.4903621735581463</v>
      </c>
      <c r="O31" t="s">
        <v>289</v>
      </c>
    </row>
    <row r="32" spans="1:15" x14ac:dyDescent="0.4">
      <c r="A32" s="70" t="s">
        <v>1</v>
      </c>
      <c r="B32" s="69">
        <v>1.747622577935541</v>
      </c>
      <c r="C32" s="65"/>
      <c r="D32" s="70" t="s">
        <v>1</v>
      </c>
      <c r="E32" s="1">
        <f xml:space="preserve"> 100/160.21766* 3.96</f>
        <v>2.4716376459374079</v>
      </c>
      <c r="F32" s="65"/>
      <c r="G32" s="70" t="s">
        <v>1</v>
      </c>
      <c r="H32" s="69">
        <v>1.748</v>
      </c>
      <c r="I32" s="65"/>
      <c r="J32" s="65"/>
      <c r="L32" s="70" t="s">
        <v>1</v>
      </c>
      <c r="M32" s="69">
        <v>2.3904980262475437</v>
      </c>
    </row>
    <row r="34" spans="1:15" x14ac:dyDescent="0.4">
      <c r="A34" s="66" t="s">
        <v>49</v>
      </c>
      <c r="B34" s="67" t="s">
        <v>196</v>
      </c>
      <c r="C34" s="65"/>
      <c r="D34" s="66" t="s">
        <v>174</v>
      </c>
      <c r="E34" s="67" t="s">
        <v>196</v>
      </c>
      <c r="F34" s="65"/>
      <c r="G34" s="66" t="s">
        <v>172</v>
      </c>
      <c r="H34" s="67" t="s">
        <v>196</v>
      </c>
      <c r="I34" s="65"/>
      <c r="J34" s="65"/>
    </row>
    <row r="35" spans="1:15" x14ac:dyDescent="0.4">
      <c r="A35" s="66" t="s">
        <v>11</v>
      </c>
      <c r="B35" s="68">
        <v>-3.8298999999999999</v>
      </c>
      <c r="C35" s="65"/>
      <c r="D35" s="66" t="s">
        <v>11</v>
      </c>
      <c r="E35" s="69"/>
      <c r="F35" s="65"/>
      <c r="G35" s="66" t="s">
        <v>11</v>
      </c>
      <c r="H35" s="69">
        <v>-4.7061999999999999</v>
      </c>
      <c r="I35" s="66" t="s">
        <v>2</v>
      </c>
      <c r="J35" s="69">
        <v>2.5190000000000001</v>
      </c>
    </row>
    <row r="36" spans="1:15" x14ac:dyDescent="0.4">
      <c r="A36" s="66" t="s">
        <v>19</v>
      </c>
      <c r="B36" s="68">
        <v>7.2709999999999999</v>
      </c>
      <c r="C36" s="65"/>
      <c r="D36" s="66" t="s">
        <v>19</v>
      </c>
      <c r="E36" s="69"/>
      <c r="F36" s="65"/>
      <c r="G36" s="66" t="s">
        <v>19</v>
      </c>
      <c r="H36" s="65">
        <v>6.7229999999999999</v>
      </c>
      <c r="I36" s="66" t="s">
        <v>252</v>
      </c>
      <c r="J36" s="69">
        <v>2.4460000000000002</v>
      </c>
    </row>
    <row r="37" spans="1:15" x14ac:dyDescent="0.4">
      <c r="A37" s="66" t="s">
        <v>0</v>
      </c>
      <c r="B37" s="69">
        <v>0.39400000000000002</v>
      </c>
      <c r="C37" s="65"/>
      <c r="D37" s="66" t="s">
        <v>0</v>
      </c>
      <c r="E37" s="69">
        <v>0.39400000000000002</v>
      </c>
      <c r="F37" s="65"/>
      <c r="G37" s="66" t="s">
        <v>0</v>
      </c>
      <c r="H37" s="69">
        <v>0.39400000000000002</v>
      </c>
      <c r="I37" s="65"/>
      <c r="J37" s="65"/>
    </row>
    <row r="38" spans="1:15" x14ac:dyDescent="0.4">
      <c r="A38" s="70" t="s">
        <v>1</v>
      </c>
      <c r="B38" s="69">
        <v>2.7389999999999999</v>
      </c>
      <c r="C38" s="65"/>
      <c r="D38" s="70" t="s">
        <v>1</v>
      </c>
      <c r="E38" s="69">
        <v>2.7389999999999999</v>
      </c>
      <c r="F38" s="65"/>
      <c r="G38" s="70" t="s">
        <v>1</v>
      </c>
      <c r="H38" s="69">
        <v>2.7389999999999999</v>
      </c>
      <c r="J38" s="65"/>
    </row>
    <row r="40" spans="1:15" x14ac:dyDescent="0.4">
      <c r="A40" s="66" t="s">
        <v>49</v>
      </c>
      <c r="B40" s="67" t="s">
        <v>121</v>
      </c>
      <c r="C40" s="65"/>
      <c r="D40" s="66" t="s">
        <v>174</v>
      </c>
      <c r="E40" s="67" t="s">
        <v>121</v>
      </c>
      <c r="F40" s="65"/>
      <c r="G40" s="66" t="s">
        <v>172</v>
      </c>
      <c r="H40" s="67" t="s">
        <v>121</v>
      </c>
      <c r="I40" s="65"/>
      <c r="J40" s="65"/>
    </row>
    <row r="41" spans="1:15" x14ac:dyDescent="0.4">
      <c r="A41" s="66" t="s">
        <v>11</v>
      </c>
      <c r="B41" s="68">
        <v>-1.3116000000000001</v>
      </c>
      <c r="C41" s="65"/>
      <c r="D41" s="66" t="s">
        <v>11</v>
      </c>
      <c r="E41" s="69">
        <v>-1.3097000000000001</v>
      </c>
      <c r="F41" s="65"/>
      <c r="G41" s="66" t="s">
        <v>11</v>
      </c>
      <c r="H41" s="69">
        <v>-1.3122</v>
      </c>
      <c r="I41" s="66" t="s">
        <v>2</v>
      </c>
      <c r="J41" s="69">
        <v>3.7589999999999999</v>
      </c>
    </row>
    <row r="42" spans="1:15" x14ac:dyDescent="0.4">
      <c r="A42" s="66" t="s">
        <v>19</v>
      </c>
      <c r="B42" s="68">
        <v>36.247</v>
      </c>
      <c r="C42" s="65"/>
      <c r="D42" s="66" t="s">
        <v>19</v>
      </c>
      <c r="E42" s="69">
        <v>36.323999999999998</v>
      </c>
      <c r="F42" s="65"/>
      <c r="G42" s="66" t="s">
        <v>19</v>
      </c>
      <c r="H42">
        <f>74.234/2</f>
        <v>37.116999999999997</v>
      </c>
      <c r="I42" s="66" t="s">
        <v>252</v>
      </c>
      <c r="J42" s="69">
        <v>6.0650000000000004</v>
      </c>
    </row>
    <row r="43" spans="1:15" x14ac:dyDescent="0.4">
      <c r="A43" s="66" t="s">
        <v>0</v>
      </c>
      <c r="B43" s="69">
        <v>4.7E-2</v>
      </c>
      <c r="C43" s="65"/>
      <c r="D43" s="66" t="s">
        <v>0</v>
      </c>
      <c r="E43" s="69">
        <v>4.7E-2</v>
      </c>
      <c r="F43" s="65"/>
      <c r="G43" s="66" t="s">
        <v>0</v>
      </c>
      <c r="H43" s="69">
        <v>4.7E-2</v>
      </c>
      <c r="I43" s="65"/>
      <c r="J43" s="65"/>
      <c r="O43" t="s">
        <v>290</v>
      </c>
    </row>
    <row r="44" spans="1:15" x14ac:dyDescent="0.4">
      <c r="A44" s="70" t="s">
        <v>1</v>
      </c>
      <c r="B44" s="69">
        <v>2.6</v>
      </c>
      <c r="C44" s="65"/>
      <c r="D44" s="70" t="s">
        <v>1</v>
      </c>
      <c r="E44" s="69">
        <v>2.6</v>
      </c>
      <c r="F44" s="65"/>
      <c r="G44" s="70" t="s">
        <v>1</v>
      </c>
      <c r="H44" s="69">
        <v>2.6</v>
      </c>
      <c r="J44" s="65"/>
    </row>
    <row r="46" spans="1:15" x14ac:dyDescent="0.4">
      <c r="A46" s="66" t="s">
        <v>49</v>
      </c>
      <c r="B46" s="67" t="s">
        <v>122</v>
      </c>
      <c r="C46" s="65"/>
      <c r="D46" s="66" t="s">
        <v>174</v>
      </c>
      <c r="E46" s="67" t="s">
        <v>122</v>
      </c>
      <c r="F46" s="65"/>
      <c r="G46" s="66" t="s">
        <v>172</v>
      </c>
      <c r="H46" s="67" t="s">
        <v>122</v>
      </c>
      <c r="I46" s="65"/>
      <c r="J46" s="65"/>
    </row>
    <row r="47" spans="1:15" x14ac:dyDescent="0.4">
      <c r="A47" s="66" t="s">
        <v>11</v>
      </c>
      <c r="B47" s="68">
        <v>-1.5829</v>
      </c>
      <c r="C47" s="65"/>
      <c r="D47" s="66" t="s">
        <v>11</v>
      </c>
      <c r="E47" s="69">
        <v>-1.5745</v>
      </c>
      <c r="F47" s="65"/>
      <c r="G47" s="66" t="s">
        <v>11</v>
      </c>
      <c r="H47" s="69">
        <v>-1.5908</v>
      </c>
      <c r="I47" s="66" t="s">
        <v>2</v>
      </c>
      <c r="J47" s="69">
        <v>3.2029999999999998</v>
      </c>
    </row>
    <row r="48" spans="1:15" x14ac:dyDescent="0.4">
      <c r="A48" s="66" t="s">
        <v>19</v>
      </c>
      <c r="B48" s="68">
        <v>22.866</v>
      </c>
      <c r="C48" s="65"/>
      <c r="D48" s="66" t="s">
        <v>19</v>
      </c>
      <c r="E48" s="69">
        <v>22.928000000000001</v>
      </c>
      <c r="F48" s="65"/>
      <c r="G48" s="66" t="s">
        <v>19</v>
      </c>
      <c r="H48">
        <v>22.774999999999999</v>
      </c>
      <c r="I48" s="66" t="s">
        <v>252</v>
      </c>
      <c r="J48" s="69">
        <v>5.1269999999999998</v>
      </c>
    </row>
    <row r="49" spans="1:15" x14ac:dyDescent="0.4">
      <c r="A49" s="66" t="s">
        <v>0</v>
      </c>
      <c r="B49" s="69">
        <v>0.217</v>
      </c>
      <c r="C49" s="65"/>
      <c r="D49" s="66" t="s">
        <v>0</v>
      </c>
      <c r="E49" s="69">
        <v>0.217</v>
      </c>
      <c r="F49" s="65"/>
      <c r="G49" s="66" t="s">
        <v>0</v>
      </c>
      <c r="H49" s="69">
        <v>0.217</v>
      </c>
      <c r="I49" s="65"/>
      <c r="J49" s="65"/>
      <c r="O49" t="s">
        <v>291</v>
      </c>
    </row>
    <row r="50" spans="1:15" x14ac:dyDescent="0.4">
      <c r="A50" s="70" t="s">
        <v>1</v>
      </c>
      <c r="B50" s="69">
        <v>2.895</v>
      </c>
      <c r="C50" s="65"/>
      <c r="D50" s="70" t="s">
        <v>1</v>
      </c>
      <c r="E50" s="69">
        <v>2.895</v>
      </c>
      <c r="F50" s="65"/>
      <c r="G50" s="70" t="s">
        <v>1</v>
      </c>
      <c r="H50" s="69">
        <v>2.895</v>
      </c>
      <c r="J50" s="65"/>
    </row>
    <row r="52" spans="1:15" x14ac:dyDescent="0.4">
      <c r="A52" s="66" t="s">
        <v>49</v>
      </c>
      <c r="B52" s="67" t="s">
        <v>123</v>
      </c>
      <c r="C52" s="65"/>
      <c r="D52" s="66" t="s">
        <v>174</v>
      </c>
      <c r="E52" s="67" t="s">
        <v>123</v>
      </c>
      <c r="F52" s="65"/>
      <c r="G52" s="66" t="s">
        <v>172</v>
      </c>
      <c r="H52" s="67" t="s">
        <v>292</v>
      </c>
      <c r="I52" s="65"/>
      <c r="J52" s="65"/>
    </row>
    <row r="53" spans="1:15" x14ac:dyDescent="0.4">
      <c r="A53" s="66" t="s">
        <v>11</v>
      </c>
      <c r="B53" s="68">
        <v>-3.7456</v>
      </c>
      <c r="C53" s="65"/>
      <c r="D53" s="66" t="s">
        <v>11</v>
      </c>
      <c r="E53" s="51">
        <v>-3.6530999999999998</v>
      </c>
      <c r="F53" s="65"/>
      <c r="G53" s="66" t="s">
        <v>11</v>
      </c>
      <c r="H53" s="69">
        <v>-3.6671999999999998</v>
      </c>
      <c r="I53" s="66" t="s">
        <v>2</v>
      </c>
      <c r="J53" s="1">
        <v>2.87</v>
      </c>
    </row>
    <row r="54" spans="1:15" x14ac:dyDescent="0.4">
      <c r="A54" s="66" t="s">
        <v>19</v>
      </c>
      <c r="B54" s="68">
        <v>16.472000000000001</v>
      </c>
      <c r="C54" s="65"/>
      <c r="D54" s="66" t="s">
        <v>19</v>
      </c>
      <c r="E54" s="69">
        <v>16.701000000000001</v>
      </c>
      <c r="F54" s="65"/>
      <c r="G54" s="66" t="s">
        <v>19</v>
      </c>
      <c r="H54">
        <v>16.78766036361997</v>
      </c>
      <c r="I54" s="66" t="s">
        <v>252</v>
      </c>
      <c r="J54" s="69">
        <v>4.7068000000000003</v>
      </c>
    </row>
    <row r="55" spans="1:15" x14ac:dyDescent="0.4">
      <c r="A55" s="66" t="s">
        <v>0</v>
      </c>
      <c r="B55" s="69">
        <v>0.46100000000000002</v>
      </c>
      <c r="C55" s="65"/>
      <c r="D55" s="66" t="s">
        <v>0</v>
      </c>
      <c r="E55" s="69">
        <v>0.46100000000000002</v>
      </c>
      <c r="F55" s="65"/>
      <c r="G55" s="66" t="s">
        <v>0</v>
      </c>
      <c r="H55" s="69">
        <v>0.46100000000000002</v>
      </c>
      <c r="I55" s="67" t="s">
        <v>248</v>
      </c>
      <c r="J55" s="1">
        <v>1.64</v>
      </c>
      <c r="O55" t="s">
        <v>293</v>
      </c>
    </row>
    <row r="56" spans="1:15" x14ac:dyDescent="0.4">
      <c r="A56" s="70" t="s">
        <v>1</v>
      </c>
      <c r="B56" s="69">
        <v>3.4079999999999999</v>
      </c>
      <c r="C56" s="65"/>
      <c r="D56" s="70" t="s">
        <v>1</v>
      </c>
      <c r="E56" s="69">
        <v>3.4079999999999999</v>
      </c>
      <c r="F56" s="65"/>
      <c r="G56" s="70" t="s">
        <v>1</v>
      </c>
      <c r="H56" s="69">
        <v>3.4079999999999999</v>
      </c>
      <c r="J56" s="65"/>
    </row>
    <row r="58" spans="1:15" x14ac:dyDescent="0.4">
      <c r="A58" s="66" t="s">
        <v>49</v>
      </c>
      <c r="B58" s="67" t="s">
        <v>124</v>
      </c>
      <c r="C58" s="65"/>
      <c r="D58" s="66" t="s">
        <v>174</v>
      </c>
      <c r="E58" s="67" t="s">
        <v>124</v>
      </c>
      <c r="F58" s="65"/>
      <c r="G58" s="66" t="s">
        <v>172</v>
      </c>
      <c r="H58" s="67" t="s">
        <v>124</v>
      </c>
      <c r="I58" s="65"/>
      <c r="J58" s="65"/>
    </row>
    <row r="59" spans="1:15" x14ac:dyDescent="0.4">
      <c r="A59" s="66" t="s">
        <v>11</v>
      </c>
      <c r="B59" s="68">
        <v>-4.8937999999999997</v>
      </c>
      <c r="C59" s="65"/>
      <c r="D59" s="66" t="s">
        <v>11</v>
      </c>
      <c r="E59" s="51">
        <v>-4.8997999999999999</v>
      </c>
      <c r="F59" s="65"/>
      <c r="G59" s="66" t="s">
        <v>11</v>
      </c>
      <c r="H59" s="51">
        <v>-4.9123999999999999</v>
      </c>
      <c r="I59" s="66" t="s">
        <v>2</v>
      </c>
      <c r="J59" s="69">
        <v>2.6389999999999998</v>
      </c>
    </row>
    <row r="60" spans="1:15" x14ac:dyDescent="0.4">
      <c r="A60" s="66" t="s">
        <v>19</v>
      </c>
      <c r="B60" s="68">
        <v>14.484</v>
      </c>
      <c r="C60" s="65"/>
      <c r="D60" s="66" t="s">
        <v>19</v>
      </c>
      <c r="E60" s="69">
        <v>14.776</v>
      </c>
      <c r="F60" s="65"/>
      <c r="G60" s="66" t="s">
        <v>19</v>
      </c>
      <c r="H60" s="1">
        <v>14.371499999999999</v>
      </c>
      <c r="I60" s="66" t="s">
        <v>252</v>
      </c>
      <c r="J60" s="69">
        <v>4.7640000000000002</v>
      </c>
    </row>
    <row r="61" spans="1:15" x14ac:dyDescent="0.4">
      <c r="A61" s="66" t="s">
        <v>0</v>
      </c>
      <c r="B61" s="69">
        <v>0.52900000000000003</v>
      </c>
      <c r="C61" s="65"/>
      <c r="D61" s="66" t="s">
        <v>0</v>
      </c>
      <c r="E61" s="69">
        <v>0.52900000000000003</v>
      </c>
      <c r="F61" s="65"/>
      <c r="G61" s="66" t="s">
        <v>0</v>
      </c>
      <c r="H61" s="69">
        <v>0.52900000000000003</v>
      </c>
      <c r="I61" s="65"/>
      <c r="J61" s="65"/>
      <c r="O61" t="s">
        <v>294</v>
      </c>
    </row>
    <row r="62" spans="1:15" x14ac:dyDescent="0.4">
      <c r="A62" s="70" t="s">
        <v>1</v>
      </c>
      <c r="B62" s="69">
        <v>3.1389999999999998</v>
      </c>
      <c r="C62" s="65"/>
      <c r="D62" s="70" t="s">
        <v>1</v>
      </c>
      <c r="E62" s="69">
        <v>3.1389999999999998</v>
      </c>
      <c r="F62" s="65"/>
      <c r="G62" s="70" t="s">
        <v>1</v>
      </c>
      <c r="H62" s="69">
        <v>3.1389999999999998</v>
      </c>
      <c r="J62" s="65"/>
    </row>
    <row r="64" spans="1:15" x14ac:dyDescent="0.4">
      <c r="A64" s="66" t="s">
        <v>49</v>
      </c>
      <c r="B64" s="67" t="s">
        <v>295</v>
      </c>
      <c r="C64" s="65"/>
      <c r="D64" s="66" t="s">
        <v>174</v>
      </c>
      <c r="E64" s="67" t="s">
        <v>295</v>
      </c>
      <c r="F64" s="65"/>
      <c r="G64" s="66" t="s">
        <v>172</v>
      </c>
      <c r="H64" s="67" t="s">
        <v>295</v>
      </c>
      <c r="I64" s="65" t="s">
        <v>296</v>
      </c>
      <c r="J64" s="65"/>
      <c r="L64" s="66" t="s">
        <v>268</v>
      </c>
      <c r="M64" s="67" t="s">
        <v>227</v>
      </c>
      <c r="O64" t="s">
        <v>297</v>
      </c>
    </row>
    <row r="65" spans="1:15" x14ac:dyDescent="0.4">
      <c r="A65" s="66" t="s">
        <v>11</v>
      </c>
      <c r="B65" s="68">
        <v>-4.4836</v>
      </c>
      <c r="C65" s="65"/>
      <c r="D65" s="66" t="s">
        <v>11</v>
      </c>
      <c r="E65" s="51">
        <v>-4.6497999999999999</v>
      </c>
      <c r="F65" s="65"/>
      <c r="G65" s="66" t="s">
        <v>11</v>
      </c>
      <c r="H65" s="51">
        <v>-4.5227000000000004</v>
      </c>
      <c r="I65" s="66" t="s">
        <v>2</v>
      </c>
      <c r="J65" s="1">
        <v>2.7650000000000001</v>
      </c>
      <c r="L65" s="66" t="s">
        <v>11</v>
      </c>
      <c r="M65" s="67">
        <v>-3.335</v>
      </c>
      <c r="O65" t="s">
        <v>298</v>
      </c>
    </row>
    <row r="66" spans="1:15" x14ac:dyDescent="0.4">
      <c r="A66" s="66" t="s">
        <v>19</v>
      </c>
      <c r="B66" s="68">
        <v>14.795553818249997</v>
      </c>
      <c r="C66" s="65"/>
      <c r="D66" s="66" t="s">
        <v>19</v>
      </c>
      <c r="E66" s="69">
        <v>14.552211488000001</v>
      </c>
      <c r="F66" s="65"/>
      <c r="G66" s="66" t="s">
        <v>19</v>
      </c>
      <c r="H66" s="1">
        <v>14.801170548124517</v>
      </c>
      <c r="I66" s="66" t="s">
        <v>252</v>
      </c>
      <c r="J66" s="69">
        <v>4.4710049999999999</v>
      </c>
      <c r="L66" s="66" t="s">
        <v>19</v>
      </c>
      <c r="M66" s="68">
        <v>13.78</v>
      </c>
      <c r="O66" s="65" t="s">
        <v>279</v>
      </c>
    </row>
    <row r="67" spans="1:15" x14ac:dyDescent="0.4">
      <c r="A67" s="66" t="s">
        <v>0</v>
      </c>
      <c r="B67" s="69">
        <v>0.36599999999999999</v>
      </c>
      <c r="C67" s="65"/>
      <c r="D67" s="66" t="s">
        <v>0</v>
      </c>
      <c r="E67" s="69">
        <v>0.6166611096429695</v>
      </c>
      <c r="F67" s="65"/>
      <c r="G67" s="66" t="s">
        <v>0</v>
      </c>
      <c r="H67" s="69">
        <v>0.50493809483923313</v>
      </c>
      <c r="I67" s="67" t="s">
        <v>248</v>
      </c>
      <c r="J67" s="1">
        <v>1.617</v>
      </c>
      <c r="L67" s="66" t="s">
        <v>0</v>
      </c>
      <c r="M67" s="69">
        <v>0.59668828018084896</v>
      </c>
      <c r="O67" t="s">
        <v>299</v>
      </c>
    </row>
    <row r="68" spans="1:15" x14ac:dyDescent="0.4">
      <c r="A68" s="70" t="s">
        <v>1</v>
      </c>
      <c r="B68" s="69">
        <v>3.1509999999999998</v>
      </c>
      <c r="C68" s="65"/>
      <c r="D68" s="70" t="s">
        <v>1</v>
      </c>
      <c r="E68" s="69"/>
      <c r="F68" s="65"/>
      <c r="G68" s="70" t="s">
        <v>1</v>
      </c>
      <c r="H68" s="69"/>
      <c r="J68" s="65"/>
      <c r="L68" s="70" t="s">
        <v>1</v>
      </c>
      <c r="M68" s="69"/>
    </row>
    <row r="70" spans="1:15" x14ac:dyDescent="0.4">
      <c r="A70" s="66" t="s">
        <v>49</v>
      </c>
      <c r="B70" s="67" t="s">
        <v>229</v>
      </c>
      <c r="C70" s="65"/>
      <c r="D70" s="66" t="s">
        <v>174</v>
      </c>
      <c r="E70" s="67" t="s">
        <v>229</v>
      </c>
      <c r="F70" s="65"/>
      <c r="G70" s="66" t="s">
        <v>172</v>
      </c>
      <c r="H70" s="67" t="s">
        <v>300</v>
      </c>
      <c r="I70" s="65"/>
      <c r="J70" s="65"/>
    </row>
    <row r="71" spans="1:15" x14ac:dyDescent="0.4">
      <c r="A71" s="66" t="s">
        <v>11</v>
      </c>
      <c r="B71" s="68">
        <v>-2.8351999999999999</v>
      </c>
      <c r="C71" s="65"/>
      <c r="D71" s="66" t="s">
        <v>11</v>
      </c>
      <c r="E71" s="51">
        <v>-2.9990000000000001</v>
      </c>
      <c r="F71" s="65"/>
      <c r="G71" s="66" t="s">
        <v>11</v>
      </c>
      <c r="H71" s="51">
        <v>-3.2938000000000001</v>
      </c>
      <c r="I71" s="66" t="s">
        <v>2</v>
      </c>
      <c r="J71" s="69">
        <v>3.3650000000000002</v>
      </c>
    </row>
    <row r="72" spans="1:15" x14ac:dyDescent="0.4">
      <c r="A72" s="66" t="s">
        <v>19</v>
      </c>
      <c r="B72" s="68">
        <v>15.852</v>
      </c>
      <c r="C72" s="65"/>
      <c r="D72" s="66" t="s">
        <v>19</v>
      </c>
      <c r="E72" s="69">
        <v>15.795999999999999</v>
      </c>
      <c r="F72" s="65"/>
      <c r="G72" s="66" t="s">
        <v>19</v>
      </c>
      <c r="H72" s="1">
        <v>17.24138430147131</v>
      </c>
      <c r="I72" s="66" t="s">
        <v>252</v>
      </c>
      <c r="J72" s="69">
        <v>3.5164249999999999</v>
      </c>
    </row>
    <row r="73" spans="1:15" x14ac:dyDescent="0.4">
      <c r="A73" s="66" t="s">
        <v>0</v>
      </c>
      <c r="B73" s="69">
        <v>0.20599999999999999</v>
      </c>
      <c r="C73" s="65"/>
      <c r="D73" s="66" t="s">
        <v>0</v>
      </c>
      <c r="E73" s="69">
        <v>0.20599999999999999</v>
      </c>
      <c r="F73" s="65"/>
      <c r="G73" s="66" t="s">
        <v>0</v>
      </c>
      <c r="H73" s="69">
        <v>0.20599999999999999</v>
      </c>
      <c r="I73" s="67" t="s">
        <v>248</v>
      </c>
      <c r="J73" s="1">
        <v>1.0449999999999999</v>
      </c>
      <c r="O73" t="s">
        <v>301</v>
      </c>
    </row>
    <row r="74" spans="1:15" x14ac:dyDescent="0.4">
      <c r="A74" s="70" t="s">
        <v>1</v>
      </c>
      <c r="B74" s="69">
        <v>2.899</v>
      </c>
      <c r="C74" s="65"/>
      <c r="D74" s="70" t="s">
        <v>1</v>
      </c>
      <c r="E74" s="69">
        <v>2.899</v>
      </c>
      <c r="F74" s="65"/>
      <c r="G74" s="70" t="s">
        <v>1</v>
      </c>
      <c r="H74" s="69">
        <v>2.899</v>
      </c>
      <c r="J74" s="65"/>
    </row>
    <row r="76" spans="1:15" x14ac:dyDescent="0.4">
      <c r="A76" s="66" t="s">
        <v>49</v>
      </c>
      <c r="B76" s="67" t="s">
        <v>125</v>
      </c>
      <c r="C76" s="65"/>
      <c r="D76" s="66" t="s">
        <v>174</v>
      </c>
      <c r="E76" s="67" t="s">
        <v>125</v>
      </c>
      <c r="F76" s="65"/>
      <c r="G76" s="66" t="s">
        <v>172</v>
      </c>
      <c r="H76" s="67" t="s">
        <v>125</v>
      </c>
      <c r="I76" s="65"/>
      <c r="J76" s="65"/>
    </row>
    <row r="77" spans="1:15" x14ac:dyDescent="0.4">
      <c r="A77" s="66" t="s">
        <v>11</v>
      </c>
      <c r="B77" s="68">
        <v>-1.0981000000000001</v>
      </c>
      <c r="C77" s="65"/>
      <c r="D77" s="66" t="s">
        <v>11</v>
      </c>
      <c r="E77" s="51">
        <v>-1.081</v>
      </c>
      <c r="F77" s="65"/>
      <c r="G77" s="66" t="s">
        <v>11</v>
      </c>
      <c r="H77" s="51">
        <v>-1.0988</v>
      </c>
      <c r="I77" s="66" t="s">
        <v>2</v>
      </c>
      <c r="J77" s="69">
        <v>4.758</v>
      </c>
    </row>
    <row r="78" spans="1:15" x14ac:dyDescent="0.4">
      <c r="A78" s="66" t="s">
        <v>19</v>
      </c>
      <c r="B78" s="68">
        <v>73.709999999999994</v>
      </c>
      <c r="C78" s="65"/>
      <c r="D78" s="66" t="s">
        <v>19</v>
      </c>
      <c r="E78" s="69">
        <v>72.853999999999999</v>
      </c>
      <c r="F78" s="65"/>
      <c r="G78" s="66" t="s">
        <v>19</v>
      </c>
      <c r="H78" s="1">
        <v>74.375</v>
      </c>
      <c r="I78" s="66" t="s">
        <v>252</v>
      </c>
      <c r="J78" s="69">
        <v>7.5869999999999997</v>
      </c>
    </row>
    <row r="79" spans="1:15" x14ac:dyDescent="0.4">
      <c r="A79" s="66" t="s">
        <v>0</v>
      </c>
      <c r="B79" s="69">
        <v>2.1999999999999999E-2</v>
      </c>
      <c r="C79" s="65"/>
      <c r="D79" s="66" t="s">
        <v>0</v>
      </c>
      <c r="E79" s="69">
        <v>2.1999999999999999E-2</v>
      </c>
      <c r="F79" s="65"/>
      <c r="G79" s="66" t="s">
        <v>0</v>
      </c>
      <c r="H79" s="69">
        <v>2.1999999999999999E-2</v>
      </c>
      <c r="I79" s="65"/>
      <c r="J79" s="65"/>
      <c r="O79" t="s">
        <v>302</v>
      </c>
    </row>
    <row r="80" spans="1:15" x14ac:dyDescent="0.4">
      <c r="A80" s="70" t="s">
        <v>1</v>
      </c>
      <c r="B80" s="69">
        <v>2.6669999999999998</v>
      </c>
      <c r="C80" s="65"/>
      <c r="D80" s="70" t="s">
        <v>1</v>
      </c>
      <c r="E80" s="69">
        <v>2.6669999999999998</v>
      </c>
      <c r="F80" s="65"/>
      <c r="G80" s="70" t="s">
        <v>1</v>
      </c>
      <c r="H80" s="69">
        <v>2.6669999999999998</v>
      </c>
      <c r="J80" s="65"/>
    </row>
    <row r="82" spans="1:15" x14ac:dyDescent="0.4">
      <c r="A82" s="66" t="s">
        <v>49</v>
      </c>
      <c r="B82" s="67" t="s">
        <v>126</v>
      </c>
      <c r="C82" s="65"/>
      <c r="D82" s="66" t="s">
        <v>174</v>
      </c>
      <c r="E82" s="67" t="s">
        <v>126</v>
      </c>
      <c r="F82" s="65"/>
      <c r="G82" s="66" t="s">
        <v>172</v>
      </c>
      <c r="H82" s="67" t="s">
        <v>126</v>
      </c>
      <c r="I82" s="65"/>
      <c r="J82" s="65"/>
    </row>
    <row r="83" spans="1:15" x14ac:dyDescent="0.4">
      <c r="A83" s="66" t="s">
        <v>11</v>
      </c>
      <c r="B83" s="68">
        <v>-1.9984999999999999</v>
      </c>
      <c r="C83" s="65"/>
      <c r="D83" s="66" t="s">
        <v>11</v>
      </c>
      <c r="E83" s="51">
        <v>-1.982</v>
      </c>
      <c r="F83" s="65"/>
      <c r="G83" s="66" t="s">
        <v>11</v>
      </c>
      <c r="H83" s="51">
        <v>-1.9995000000000001</v>
      </c>
      <c r="I83" s="66" t="s">
        <v>2</v>
      </c>
      <c r="J83" s="69">
        <v>3.8969999999999998</v>
      </c>
    </row>
    <row r="84" spans="1:15" x14ac:dyDescent="0.4">
      <c r="A84" s="66" t="s">
        <v>19</v>
      </c>
      <c r="B84" s="68">
        <v>41.761000000000003</v>
      </c>
      <c r="C84" s="65"/>
      <c r="D84" s="66" t="s">
        <v>19</v>
      </c>
      <c r="E84" s="69">
        <v>42.171999999999997</v>
      </c>
      <c r="F84" s="65"/>
      <c r="G84" s="66" t="s">
        <v>19</v>
      </c>
      <c r="H84" s="1">
        <v>42.415500000000002</v>
      </c>
      <c r="I84" s="66" t="s">
        <v>252</v>
      </c>
      <c r="J84" s="69">
        <v>6.4509999999999996</v>
      </c>
    </row>
    <row r="85" spans="1:15" x14ac:dyDescent="0.4">
      <c r="A85" s="66" t="s">
        <v>0</v>
      </c>
      <c r="B85" s="69">
        <v>0.105</v>
      </c>
      <c r="C85" s="65"/>
      <c r="D85" s="66" t="s">
        <v>0</v>
      </c>
      <c r="E85" s="69">
        <v>0.105</v>
      </c>
      <c r="F85" s="65"/>
      <c r="G85" s="66" t="s">
        <v>0</v>
      </c>
      <c r="H85" s="69">
        <v>0.105</v>
      </c>
      <c r="I85" s="65"/>
      <c r="J85" s="65"/>
      <c r="O85" t="s">
        <v>303</v>
      </c>
    </row>
    <row r="86" spans="1:15" x14ac:dyDescent="0.4">
      <c r="A86" s="70" t="s">
        <v>1</v>
      </c>
      <c r="B86" s="69">
        <v>2.173</v>
      </c>
      <c r="C86" s="65"/>
      <c r="D86" s="70" t="s">
        <v>1</v>
      </c>
      <c r="E86" s="69">
        <v>2.173</v>
      </c>
      <c r="F86" s="65"/>
      <c r="G86" s="70" t="s">
        <v>1</v>
      </c>
      <c r="H86" s="69">
        <v>2.173</v>
      </c>
      <c r="J86" s="65"/>
    </row>
    <row r="88" spans="1:15" x14ac:dyDescent="0.4">
      <c r="A88" s="66" t="s">
        <v>49</v>
      </c>
      <c r="B88" s="67" t="s">
        <v>192</v>
      </c>
      <c r="C88" s="65"/>
      <c r="D88" s="66" t="s">
        <v>174</v>
      </c>
      <c r="E88" s="67" t="s">
        <v>192</v>
      </c>
      <c r="F88" s="65"/>
      <c r="G88" s="66" t="s">
        <v>172</v>
      </c>
      <c r="H88" s="67" t="s">
        <v>192</v>
      </c>
      <c r="I88" s="65"/>
      <c r="J88" s="65"/>
    </row>
    <row r="89" spans="1:15" x14ac:dyDescent="0.4">
      <c r="A89" s="66" t="s">
        <v>11</v>
      </c>
      <c r="B89" s="68">
        <v>-6.2832999999999997</v>
      </c>
      <c r="C89" s="65"/>
      <c r="D89" s="66" t="s">
        <v>11</v>
      </c>
      <c r="E89" s="51">
        <v>-6.2286999999999999</v>
      </c>
      <c r="F89" s="65"/>
      <c r="G89" s="66" t="s">
        <v>11</v>
      </c>
      <c r="H89" s="51">
        <v>-6.3324999999999996</v>
      </c>
      <c r="I89" s="66" t="s">
        <v>2</v>
      </c>
      <c r="J89" s="69">
        <v>3.319</v>
      </c>
    </row>
    <row r="90" spans="1:15" x14ac:dyDescent="0.4">
      <c r="A90" s="66" t="s">
        <v>19</v>
      </c>
      <c r="B90" s="68">
        <v>24.635999999999999</v>
      </c>
      <c r="C90" s="65"/>
      <c r="D90" s="66" t="s">
        <v>19</v>
      </c>
      <c r="E90" s="69">
        <v>24.864999999999998</v>
      </c>
      <c r="F90" s="65"/>
      <c r="G90" s="66" t="s">
        <v>19</v>
      </c>
      <c r="H90">
        <f>49.388/2</f>
        <v>24.693999999999999</v>
      </c>
      <c r="I90" s="66" t="s">
        <v>252</v>
      </c>
      <c r="J90" s="69">
        <v>5.1779999999999999</v>
      </c>
    </row>
    <row r="91" spans="1:15" x14ac:dyDescent="0.4">
      <c r="A91" s="66" t="s">
        <v>0</v>
      </c>
      <c r="B91" s="69">
        <v>0.32600000000000001</v>
      </c>
      <c r="C91" s="65"/>
      <c r="D91" s="66" t="s">
        <v>0</v>
      </c>
      <c r="E91" s="69">
        <v>0.32600000000000001</v>
      </c>
      <c r="F91" s="65"/>
      <c r="G91" s="66" t="s">
        <v>0</v>
      </c>
      <c r="H91" s="69">
        <v>0.32600000000000001</v>
      </c>
      <c r="I91" s="65"/>
      <c r="J91" s="65"/>
      <c r="O91" t="s">
        <v>304</v>
      </c>
    </row>
    <row r="92" spans="1:15" x14ac:dyDescent="0.4">
      <c r="A92" s="70" t="s">
        <v>1</v>
      </c>
      <c r="B92" s="69">
        <v>2.2559999999999998</v>
      </c>
      <c r="C92" s="65"/>
      <c r="D92" s="70" t="s">
        <v>1</v>
      </c>
      <c r="E92" s="69">
        <v>2.2559999999999998</v>
      </c>
      <c r="F92" s="65"/>
      <c r="G92" s="70" t="s">
        <v>1</v>
      </c>
      <c r="H92" s="69">
        <v>2.2559999999999998</v>
      </c>
      <c r="J92" s="65"/>
    </row>
    <row r="94" spans="1:15" x14ac:dyDescent="0.4">
      <c r="A94" s="66" t="s">
        <v>49</v>
      </c>
      <c r="B94" s="67" t="s">
        <v>127</v>
      </c>
      <c r="C94" s="65"/>
      <c r="D94" s="66" t="s">
        <v>174</v>
      </c>
      <c r="E94" s="67" t="s">
        <v>127</v>
      </c>
      <c r="F94" s="65"/>
      <c r="G94" s="66" t="s">
        <v>172</v>
      </c>
      <c r="H94" s="67" t="s">
        <v>127</v>
      </c>
      <c r="I94" s="65"/>
      <c r="J94" s="65"/>
    </row>
    <row r="95" spans="1:15" x14ac:dyDescent="0.4">
      <c r="A95" s="66" t="s">
        <v>11</v>
      </c>
      <c r="B95" s="68">
        <v>-7.8334999999999999</v>
      </c>
      <c r="C95" s="65"/>
      <c r="D95" s="66" t="s">
        <v>11</v>
      </c>
      <c r="E95" s="51">
        <v>-7.7835000000000001</v>
      </c>
      <c r="F95" s="65"/>
      <c r="G95" s="66" t="s">
        <v>11</v>
      </c>
      <c r="H95" s="51">
        <v>-7.8910999999999998</v>
      </c>
      <c r="I95" s="66" t="s">
        <v>2</v>
      </c>
      <c r="J95" s="69">
        <v>2.9340000000000002</v>
      </c>
    </row>
    <row r="96" spans="1:15" x14ac:dyDescent="0.4">
      <c r="A96" s="66" t="s">
        <v>19</v>
      </c>
      <c r="B96" s="68">
        <v>17.344999999999999</v>
      </c>
      <c r="C96" s="65"/>
      <c r="D96" s="66" t="s">
        <v>19</v>
      </c>
      <c r="E96" s="69">
        <v>17.187999999999999</v>
      </c>
      <c r="F96" s="65"/>
      <c r="G96" s="66" t="s">
        <v>19</v>
      </c>
      <c r="H96" s="1">
        <f>34.714/2</f>
        <v>17.356999999999999</v>
      </c>
      <c r="I96" s="66" t="s">
        <v>252</v>
      </c>
      <c r="J96" s="69">
        <v>4.657</v>
      </c>
    </row>
    <row r="97" spans="1:15" x14ac:dyDescent="0.4">
      <c r="A97" s="66" t="s">
        <v>0</v>
      </c>
      <c r="B97" s="69">
        <v>0.68100000000000005</v>
      </c>
      <c r="C97" s="65"/>
      <c r="D97" s="66" t="s">
        <v>0</v>
      </c>
      <c r="E97" s="69">
        <v>0.68100000000000005</v>
      </c>
      <c r="F97" s="65"/>
      <c r="G97" s="66" t="s">
        <v>0</v>
      </c>
      <c r="H97" s="69">
        <v>0.68100000000000005</v>
      </c>
      <c r="I97" s="65"/>
      <c r="J97" s="65"/>
      <c r="O97" t="s">
        <v>305</v>
      </c>
    </row>
    <row r="98" spans="1:15" x14ac:dyDescent="0.4">
      <c r="A98" s="70" t="s">
        <v>1</v>
      </c>
      <c r="B98" s="69">
        <v>2.524</v>
      </c>
      <c r="C98" s="65"/>
      <c r="D98" s="70" t="s">
        <v>1</v>
      </c>
      <c r="E98" s="69">
        <v>2.524</v>
      </c>
      <c r="F98" s="65"/>
      <c r="G98" s="70" t="s">
        <v>1</v>
      </c>
      <c r="H98" s="69">
        <v>2.524</v>
      </c>
      <c r="J98" s="65"/>
    </row>
    <row r="100" spans="1:15" x14ac:dyDescent="0.4">
      <c r="A100" s="66" t="s">
        <v>49</v>
      </c>
      <c r="B100" s="67" t="s">
        <v>128</v>
      </c>
      <c r="C100" s="65"/>
      <c r="D100" s="66" t="s">
        <v>174</v>
      </c>
      <c r="E100" s="67" t="s">
        <v>128</v>
      </c>
      <c r="F100" s="65"/>
      <c r="G100" s="66" t="s">
        <v>172</v>
      </c>
      <c r="H100" s="67" t="s">
        <v>306</v>
      </c>
      <c r="I100" s="65"/>
      <c r="J100" s="65"/>
    </row>
    <row r="101" spans="1:15" x14ac:dyDescent="0.4">
      <c r="A101" s="66" t="s">
        <v>11</v>
      </c>
      <c r="B101" s="68">
        <v>-8.8367000000000004</v>
      </c>
      <c r="C101" s="65"/>
      <c r="D101" s="66" t="s">
        <v>11</v>
      </c>
      <c r="E101" s="51">
        <v>-9.0823999999999998</v>
      </c>
      <c r="F101" s="65"/>
      <c r="G101" s="66" t="s">
        <v>11</v>
      </c>
      <c r="H101" s="51">
        <v>-8.7095000000000002</v>
      </c>
      <c r="I101" s="66" t="s">
        <v>2</v>
      </c>
      <c r="J101" s="69">
        <v>2.605</v>
      </c>
    </row>
    <row r="102" spans="1:15" x14ac:dyDescent="0.4">
      <c r="A102" s="66" t="s">
        <v>19</v>
      </c>
      <c r="B102" s="68">
        <v>13.926</v>
      </c>
      <c r="C102" s="65"/>
      <c r="D102" s="66" t="s">
        <v>19</v>
      </c>
      <c r="E102" s="69">
        <v>13.4</v>
      </c>
      <c r="F102" s="65"/>
      <c r="G102" s="66" t="s">
        <v>19</v>
      </c>
      <c r="H102" s="1">
        <v>13.77066718723132</v>
      </c>
      <c r="I102" s="66" t="s">
        <v>252</v>
      </c>
      <c r="J102" s="69">
        <v>4.6863950000000001</v>
      </c>
    </row>
    <row r="103" spans="1:15" x14ac:dyDescent="0.4">
      <c r="A103" s="66" t="s">
        <v>0</v>
      </c>
      <c r="B103" s="69">
        <v>1.1020000000000001</v>
      </c>
      <c r="C103" s="65"/>
      <c r="D103" s="66" t="s">
        <v>0</v>
      </c>
      <c r="E103" s="69">
        <v>1.1020000000000001</v>
      </c>
      <c r="F103" s="65"/>
      <c r="G103" s="66" t="s">
        <v>0</v>
      </c>
      <c r="H103" s="69">
        <v>1.1020000000000001</v>
      </c>
      <c r="I103" s="67" t="s">
        <v>248</v>
      </c>
      <c r="J103" s="67">
        <v>1.7989999999999999</v>
      </c>
      <c r="O103" t="s">
        <v>307</v>
      </c>
    </row>
    <row r="104" spans="1:15" x14ac:dyDescent="0.4">
      <c r="A104" s="70" t="s">
        <v>1</v>
      </c>
      <c r="B104" s="69">
        <v>2.726</v>
      </c>
      <c r="C104" s="65"/>
      <c r="D104" s="70" t="s">
        <v>1</v>
      </c>
      <c r="E104" s="69">
        <v>2.726</v>
      </c>
      <c r="F104" s="65"/>
      <c r="G104" s="70" t="s">
        <v>1</v>
      </c>
      <c r="H104" s="69">
        <v>2.726</v>
      </c>
      <c r="J104" s="65"/>
    </row>
    <row r="106" spans="1:15" x14ac:dyDescent="0.4">
      <c r="A106" s="66" t="s">
        <v>49</v>
      </c>
      <c r="B106" s="67" t="s">
        <v>129</v>
      </c>
      <c r="C106" s="65"/>
      <c r="D106" s="66" t="s">
        <v>174</v>
      </c>
      <c r="E106" s="67" t="s">
        <v>129</v>
      </c>
      <c r="F106" s="65"/>
      <c r="G106" s="66" t="s">
        <v>172</v>
      </c>
      <c r="H106" s="67" t="s">
        <v>129</v>
      </c>
      <c r="I106" s="65"/>
      <c r="J106" s="65"/>
    </row>
    <row r="107" spans="1:15" x14ac:dyDescent="0.4">
      <c r="A107" s="66" t="s">
        <v>11</v>
      </c>
      <c r="B107" s="51">
        <v>-9.2486999999999995</v>
      </c>
      <c r="C107" s="65"/>
      <c r="D107" s="66" t="s">
        <v>11</v>
      </c>
      <c r="E107" s="51">
        <v>-9.6530000000000005</v>
      </c>
      <c r="F107" s="65"/>
      <c r="G107" s="66" t="s">
        <v>11</v>
      </c>
      <c r="H107" s="51">
        <v>-9.2326999999999995</v>
      </c>
      <c r="I107" s="66" t="s">
        <v>2</v>
      </c>
      <c r="J107" s="69">
        <v>2.4910000000000001</v>
      </c>
    </row>
    <row r="108" spans="1:15" x14ac:dyDescent="0.4">
      <c r="A108" s="66" t="s">
        <v>19</v>
      </c>
      <c r="B108" s="68">
        <v>11.903</v>
      </c>
      <c r="C108" s="65"/>
      <c r="D108" s="66" t="s">
        <v>19</v>
      </c>
      <c r="E108" s="69">
        <v>23.74</v>
      </c>
      <c r="F108" s="65"/>
      <c r="G108" s="66" t="s">
        <v>19</v>
      </c>
      <c r="H108" s="1">
        <v>11.952</v>
      </c>
      <c r="I108" s="66" t="s">
        <v>252</v>
      </c>
      <c r="J108" s="69">
        <v>4.45</v>
      </c>
    </row>
    <row r="109" spans="1:15" x14ac:dyDescent="0.4">
      <c r="A109" s="66" t="s">
        <v>0</v>
      </c>
      <c r="B109" s="69">
        <v>1.5509999999999999</v>
      </c>
      <c r="C109" s="65"/>
      <c r="D109" s="66" t="s">
        <v>0</v>
      </c>
      <c r="E109" s="69">
        <v>1.5509999999999999</v>
      </c>
      <c r="F109" s="65"/>
      <c r="G109" s="66" t="s">
        <v>0</v>
      </c>
      <c r="H109" s="69">
        <v>1.5509999999999999</v>
      </c>
      <c r="I109" s="65"/>
      <c r="J109" s="65"/>
      <c r="O109" t="s">
        <v>308</v>
      </c>
    </row>
    <row r="110" spans="1:15" x14ac:dyDescent="0.4">
      <c r="A110" s="70" t="s">
        <v>1</v>
      </c>
      <c r="B110" s="69">
        <v>3.1219999999999999</v>
      </c>
      <c r="C110" s="65"/>
      <c r="D110" s="70" t="s">
        <v>1</v>
      </c>
      <c r="E110" s="69">
        <v>3.1219999999999999</v>
      </c>
      <c r="F110" s="65"/>
      <c r="G110" s="70" t="s">
        <v>1</v>
      </c>
      <c r="H110" s="69">
        <v>3.1219999999999999</v>
      </c>
      <c r="J110" s="65"/>
    </row>
    <row r="112" spans="1:15" x14ac:dyDescent="0.4">
      <c r="A112" s="66" t="s">
        <v>49</v>
      </c>
      <c r="B112" s="67" t="s">
        <v>198</v>
      </c>
      <c r="C112" s="65"/>
      <c r="D112" s="66" t="s">
        <v>174</v>
      </c>
      <c r="E112" s="67" t="s">
        <v>198</v>
      </c>
      <c r="F112" s="65"/>
      <c r="G112" s="66" t="s">
        <v>172</v>
      </c>
      <c r="H112" s="67" t="s">
        <v>309</v>
      </c>
      <c r="I112" s="65"/>
      <c r="J112" s="65"/>
    </row>
    <row r="113" spans="1:15" x14ac:dyDescent="0.4">
      <c r="A113" s="66" t="s">
        <v>11</v>
      </c>
      <c r="B113" s="51">
        <v>-9.0786999999999995</v>
      </c>
      <c r="C113" s="65"/>
      <c r="D113" s="66" t="s">
        <v>11</v>
      </c>
      <c r="E113" s="51">
        <v>-9.0166000000000004</v>
      </c>
      <c r="F113" s="65"/>
      <c r="G113" s="66" t="s">
        <v>11</v>
      </c>
      <c r="H113" s="51">
        <v>-8.9197000000000006</v>
      </c>
      <c r="I113" s="66" t="s">
        <v>2</v>
      </c>
      <c r="J113" s="69">
        <v>2.4849999999999999</v>
      </c>
    </row>
    <row r="114" spans="1:15" x14ac:dyDescent="0.4">
      <c r="A114" s="66" t="s">
        <v>19</v>
      </c>
      <c r="B114" s="68">
        <v>10.805999999999999</v>
      </c>
      <c r="C114" s="65"/>
      <c r="D114" s="66" t="s">
        <v>19</v>
      </c>
      <c r="E114" s="69">
        <v>10.968999999999999</v>
      </c>
      <c r="F114" s="65"/>
      <c r="G114" s="66" t="s">
        <v>19</v>
      </c>
      <c r="H114" s="1">
        <v>10.751234449539659</v>
      </c>
      <c r="I114" s="66" t="s">
        <v>252</v>
      </c>
      <c r="J114" s="69">
        <v>4.0207300000000004</v>
      </c>
    </row>
    <row r="115" spans="1:15" x14ac:dyDescent="0.4">
      <c r="A115" s="66" t="s">
        <v>0</v>
      </c>
      <c r="B115" s="69">
        <v>1.0680000000000001</v>
      </c>
      <c r="C115" s="65"/>
      <c r="D115" s="66" t="s">
        <v>0</v>
      </c>
      <c r="E115" s="69">
        <v>1.0680000000000001</v>
      </c>
      <c r="F115" s="65"/>
      <c r="G115" s="66" t="s">
        <v>0</v>
      </c>
      <c r="H115" s="69">
        <v>1.0680000000000001</v>
      </c>
      <c r="I115" s="67" t="s">
        <v>248</v>
      </c>
      <c r="J115" s="1">
        <v>1.6180000000000001</v>
      </c>
      <c r="O115" t="s">
        <v>310</v>
      </c>
    </row>
    <row r="116" spans="1:15" x14ac:dyDescent="0.4">
      <c r="A116" s="70" t="s">
        <v>1</v>
      </c>
      <c r="B116" s="69">
        <v>5.3010000000000002</v>
      </c>
      <c r="C116" s="65"/>
      <c r="D116" s="70" t="s">
        <v>1</v>
      </c>
      <c r="E116" s="69">
        <v>5.3010000000000002</v>
      </c>
      <c r="F116" s="65"/>
      <c r="G116" s="70" t="s">
        <v>1</v>
      </c>
      <c r="H116" s="69">
        <v>5.3010000000000002</v>
      </c>
      <c r="J116" s="65"/>
    </row>
    <row r="118" spans="1:15" x14ac:dyDescent="0.4">
      <c r="A118" s="66" t="s">
        <v>49</v>
      </c>
      <c r="B118" s="67" t="s">
        <v>130</v>
      </c>
      <c r="C118" s="65"/>
      <c r="D118" s="66" t="s">
        <v>174</v>
      </c>
      <c r="E118" s="67" t="s">
        <v>130</v>
      </c>
      <c r="F118" s="65"/>
      <c r="G118" s="66" t="s">
        <v>172</v>
      </c>
      <c r="H118" s="67" t="s">
        <v>130</v>
      </c>
      <c r="I118" s="65"/>
      <c r="J118" s="65"/>
    </row>
    <row r="119" spans="1:15" x14ac:dyDescent="0.4">
      <c r="A119" s="66" t="s">
        <v>11</v>
      </c>
      <c r="B119" s="51">
        <v>-8.3155999999999999</v>
      </c>
      <c r="C119" s="65"/>
      <c r="D119" s="66" t="s">
        <v>11</v>
      </c>
      <c r="E119" s="51">
        <v>-8.4693000000000005</v>
      </c>
      <c r="F119" s="65"/>
      <c r="G119" s="66" t="s">
        <v>11</v>
      </c>
      <c r="H119" s="51">
        <v>-8.3720999999999997</v>
      </c>
      <c r="I119" s="66" t="s">
        <v>2</v>
      </c>
      <c r="J119" s="69">
        <v>2.4660000000000002</v>
      </c>
    </row>
    <row r="120" spans="1:15" x14ac:dyDescent="0.4">
      <c r="A120" s="66" t="s">
        <v>19</v>
      </c>
      <c r="B120" s="68">
        <v>12.114000000000001</v>
      </c>
      <c r="C120" s="65"/>
      <c r="D120" s="66" t="s">
        <v>19</v>
      </c>
      <c r="E120" s="69">
        <v>11.454000000000001</v>
      </c>
      <c r="F120" s="65"/>
      <c r="G120" s="66" t="s">
        <v>19</v>
      </c>
      <c r="H120" s="1">
        <v>10.268000000000001</v>
      </c>
      <c r="I120" s="66" t="s">
        <v>252</v>
      </c>
      <c r="J120" s="69">
        <v>3.9</v>
      </c>
    </row>
    <row r="121" spans="1:15" x14ac:dyDescent="0.4">
      <c r="A121" s="66" t="s">
        <v>0</v>
      </c>
      <c r="B121" s="69">
        <v>1.036</v>
      </c>
      <c r="C121" s="65"/>
      <c r="D121" s="66" t="s">
        <v>0</v>
      </c>
      <c r="E121" s="69">
        <v>1.036</v>
      </c>
      <c r="F121" s="65"/>
      <c r="G121" s="66" t="s">
        <v>0</v>
      </c>
      <c r="H121" s="69">
        <v>1.036</v>
      </c>
      <c r="I121" s="65"/>
      <c r="J121" s="65"/>
      <c r="O121" t="s">
        <v>311</v>
      </c>
    </row>
    <row r="122" spans="1:15" x14ac:dyDescent="0.4">
      <c r="A122" s="70" t="s">
        <v>1</v>
      </c>
      <c r="B122" s="69">
        <v>3.9580000000000002</v>
      </c>
      <c r="C122" s="65"/>
      <c r="D122" s="70" t="s">
        <v>1</v>
      </c>
      <c r="E122" s="69">
        <v>3.9580000000000002</v>
      </c>
      <c r="F122" s="65"/>
      <c r="G122" s="70" t="s">
        <v>1</v>
      </c>
      <c r="H122" s="69">
        <v>3.9580000000000002</v>
      </c>
      <c r="J122" s="65"/>
    </row>
    <row r="124" spans="1:15" x14ac:dyDescent="0.4">
      <c r="A124" s="66" t="s">
        <v>49</v>
      </c>
      <c r="B124" s="67" t="s">
        <v>131</v>
      </c>
      <c r="C124" s="65"/>
      <c r="D124" s="66" t="s">
        <v>174</v>
      </c>
      <c r="E124" s="67" t="s">
        <v>131</v>
      </c>
      <c r="F124" s="65"/>
      <c r="G124" s="66" t="s">
        <v>172</v>
      </c>
      <c r="H124" s="67" t="s">
        <v>131</v>
      </c>
      <c r="I124" s="65"/>
      <c r="J124" s="65"/>
    </row>
    <row r="125" spans="1:15" x14ac:dyDescent="0.4">
      <c r="A125" s="66" t="s">
        <v>11</v>
      </c>
      <c r="B125" s="51">
        <v>-7.0922000000000001</v>
      </c>
      <c r="C125" s="65"/>
      <c r="D125" s="66" t="s">
        <v>11</v>
      </c>
      <c r="E125" s="51"/>
      <c r="F125" s="65"/>
      <c r="G125" s="66" t="s">
        <v>11</v>
      </c>
      <c r="H125" s="51">
        <v>-7.1082999999999998</v>
      </c>
      <c r="I125" s="66" t="s">
        <v>2</v>
      </c>
      <c r="J125" s="69">
        <v>2.5009999999999999</v>
      </c>
    </row>
    <row r="126" spans="1:15" x14ac:dyDescent="0.4">
      <c r="A126" s="66" t="s">
        <v>19</v>
      </c>
      <c r="B126" s="68">
        <v>10.913</v>
      </c>
      <c r="C126" s="65"/>
      <c r="D126" s="66" t="s">
        <v>19</v>
      </c>
      <c r="E126" s="69"/>
      <c r="F126" s="65"/>
      <c r="G126" s="66" t="s">
        <v>19</v>
      </c>
      <c r="H126" s="1">
        <v>10.922499999999999</v>
      </c>
      <c r="I126" s="66" t="s">
        <v>252</v>
      </c>
      <c r="J126" s="69">
        <v>4.0330000000000004</v>
      </c>
    </row>
    <row r="127" spans="1:15" x14ac:dyDescent="0.4">
      <c r="A127" s="66" t="s">
        <v>0</v>
      </c>
      <c r="B127" s="69">
        <v>1.2589999999999999</v>
      </c>
      <c r="C127" s="65"/>
      <c r="D127" s="66" t="s">
        <v>0</v>
      </c>
      <c r="E127" s="69">
        <v>1.2589999999999999</v>
      </c>
      <c r="F127" s="65"/>
      <c r="G127" s="66" t="s">
        <v>0</v>
      </c>
      <c r="H127" s="69">
        <v>1.2589999999999999</v>
      </c>
      <c r="I127" s="65"/>
      <c r="J127" s="65"/>
      <c r="O127" t="s">
        <v>312</v>
      </c>
    </row>
    <row r="128" spans="1:15" x14ac:dyDescent="0.4">
      <c r="A128" s="70" t="s">
        <v>1</v>
      </c>
      <c r="B128" s="69">
        <v>3.4449999999999998</v>
      </c>
      <c r="C128" s="65"/>
      <c r="D128" s="70" t="s">
        <v>1</v>
      </c>
      <c r="E128" s="69">
        <v>3.4449999999999998</v>
      </c>
      <c r="F128" s="65"/>
      <c r="G128" s="70" t="s">
        <v>1</v>
      </c>
      <c r="H128" s="69">
        <v>3.4449999999999998</v>
      </c>
      <c r="J128" s="65"/>
    </row>
    <row r="130" spans="1:15" x14ac:dyDescent="0.4">
      <c r="A130" s="66" t="s">
        <v>49</v>
      </c>
      <c r="B130" s="67" t="s">
        <v>132</v>
      </c>
      <c r="C130" s="65"/>
      <c r="D130" s="66" t="s">
        <v>174</v>
      </c>
      <c r="E130" s="67" t="s">
        <v>132</v>
      </c>
      <c r="F130" s="65"/>
      <c r="G130" s="66" t="s">
        <v>172</v>
      </c>
      <c r="H130" s="67" t="s">
        <v>132</v>
      </c>
      <c r="I130" s="65"/>
      <c r="J130" s="65"/>
    </row>
    <row r="131" spans="1:15" x14ac:dyDescent="0.4">
      <c r="A131" s="66" t="s">
        <v>11</v>
      </c>
      <c r="B131" s="51">
        <v>-5.7797999999999998</v>
      </c>
      <c r="C131" s="65"/>
      <c r="D131" s="66" t="s">
        <v>11</v>
      </c>
      <c r="E131" s="51">
        <v>-5.6845999999999997</v>
      </c>
      <c r="F131" s="65"/>
      <c r="G131" s="66" t="s">
        <v>11</v>
      </c>
      <c r="H131" s="51">
        <v>-5.7539999999999996</v>
      </c>
      <c r="I131" s="66" t="s">
        <v>2</v>
      </c>
      <c r="J131" s="69">
        <v>2.4740000000000002</v>
      </c>
    </row>
    <row r="132" spans="1:15" x14ac:dyDescent="0.4">
      <c r="A132" s="66" t="s">
        <v>19</v>
      </c>
      <c r="B132" s="68">
        <v>10.772</v>
      </c>
      <c r="C132" s="65"/>
      <c r="D132" s="66" t="s">
        <v>19</v>
      </c>
      <c r="E132" s="69">
        <v>10.861000000000001</v>
      </c>
      <c r="F132" s="65"/>
      <c r="G132" s="66" t="s">
        <v>19</v>
      </c>
      <c r="H132" s="1">
        <v>10.79</v>
      </c>
      <c r="I132" s="66" t="s">
        <v>252</v>
      </c>
      <c r="J132" s="69">
        <v>4.07</v>
      </c>
    </row>
    <row r="133" spans="1:15" x14ac:dyDescent="0.4">
      <c r="A133" s="66" t="s">
        <v>0</v>
      </c>
      <c r="B133" s="69">
        <v>1.179</v>
      </c>
      <c r="C133" s="65"/>
      <c r="D133" s="66" t="s">
        <v>0</v>
      </c>
      <c r="E133" s="69">
        <v>1.179</v>
      </c>
      <c r="F133" s="65"/>
      <c r="G133" s="66" t="s">
        <v>0</v>
      </c>
      <c r="H133" s="69">
        <v>1.179</v>
      </c>
      <c r="I133" s="65"/>
      <c r="J133" s="65"/>
      <c r="O133" t="s">
        <v>313</v>
      </c>
    </row>
    <row r="134" spans="1:15" x14ac:dyDescent="0.4">
      <c r="A134" s="70" t="s">
        <v>1</v>
      </c>
      <c r="B134" s="69">
        <v>3.637</v>
      </c>
      <c r="C134" s="65"/>
      <c r="D134" s="70" t="s">
        <v>1</v>
      </c>
      <c r="E134" s="69">
        <v>3.637</v>
      </c>
      <c r="F134" s="65"/>
      <c r="G134" s="70" t="s">
        <v>1</v>
      </c>
      <c r="H134" s="69">
        <v>3.637</v>
      </c>
      <c r="J134" s="65"/>
    </row>
    <row r="136" spans="1:15" x14ac:dyDescent="0.4">
      <c r="A136" s="66" t="s">
        <v>49</v>
      </c>
      <c r="B136" s="67" t="s">
        <v>109</v>
      </c>
      <c r="C136" s="65"/>
      <c r="D136" s="66" t="s">
        <v>174</v>
      </c>
      <c r="E136" s="67" t="s">
        <v>109</v>
      </c>
      <c r="F136" s="65"/>
      <c r="G136" s="66" t="s">
        <v>172</v>
      </c>
      <c r="H136" s="67" t="s">
        <v>109</v>
      </c>
      <c r="I136" s="65"/>
      <c r="J136" s="65"/>
    </row>
    <row r="137" spans="1:15" x14ac:dyDescent="0.4">
      <c r="A137" s="66" t="s">
        <v>11</v>
      </c>
      <c r="B137" s="51">
        <v>-4.0991999999999997</v>
      </c>
      <c r="C137" s="65"/>
      <c r="D137" s="66" t="s">
        <v>11</v>
      </c>
      <c r="E137" s="51">
        <v>-4.0621999999999998</v>
      </c>
      <c r="F137" s="65"/>
      <c r="G137" s="66" t="s">
        <v>11</v>
      </c>
      <c r="H137" s="51">
        <v>-4.0914999999999999</v>
      </c>
      <c r="I137" s="66" t="s">
        <v>2</v>
      </c>
      <c r="J137" s="69">
        <v>2.5510000000000002</v>
      </c>
    </row>
    <row r="138" spans="1:15" x14ac:dyDescent="0.4">
      <c r="A138" s="66" t="s">
        <v>19</v>
      </c>
      <c r="B138" s="68">
        <v>11.872</v>
      </c>
      <c r="C138" s="65"/>
      <c r="D138" s="66" t="s">
        <v>19</v>
      </c>
      <c r="E138" s="69">
        <v>11.853</v>
      </c>
      <c r="F138" s="65"/>
      <c r="G138" s="66" t="s">
        <v>19</v>
      </c>
      <c r="H138" s="1">
        <v>11.8085</v>
      </c>
      <c r="I138" s="66" t="s">
        <v>252</v>
      </c>
      <c r="J138" s="69">
        <v>4.1900000000000004</v>
      </c>
    </row>
    <row r="139" spans="1:15" x14ac:dyDescent="0.4">
      <c r="A139" s="66" t="s">
        <v>0</v>
      </c>
      <c r="B139" s="69">
        <v>0.83099999999999996</v>
      </c>
      <c r="C139" s="65"/>
      <c r="D139" s="66" t="s">
        <v>0</v>
      </c>
      <c r="E139" s="69">
        <v>0.83099999999999996</v>
      </c>
      <c r="F139" s="65"/>
      <c r="G139" s="66" t="s">
        <v>0</v>
      </c>
      <c r="H139" s="69">
        <v>0.83099999999999996</v>
      </c>
      <c r="I139" s="65"/>
      <c r="J139" s="65"/>
      <c r="O139" t="s">
        <v>314</v>
      </c>
    </row>
    <row r="140" spans="1:15" x14ac:dyDescent="0.4">
      <c r="A140" s="70" t="s">
        <v>1</v>
      </c>
      <c r="B140" s="69">
        <v>3.7810000000000001</v>
      </c>
      <c r="C140" s="65"/>
      <c r="D140" s="70" t="s">
        <v>1</v>
      </c>
      <c r="E140" s="69">
        <v>3.7810000000000001</v>
      </c>
      <c r="F140" s="65"/>
      <c r="G140" s="70" t="s">
        <v>1</v>
      </c>
      <c r="H140" s="69">
        <v>3.7810000000000001</v>
      </c>
      <c r="J140" s="65"/>
    </row>
    <row r="142" spans="1:15" x14ac:dyDescent="0.4">
      <c r="A142" s="66" t="s">
        <v>49</v>
      </c>
      <c r="B142" s="67" t="s">
        <v>315</v>
      </c>
      <c r="C142" s="65"/>
      <c r="D142" s="66" t="s">
        <v>174</v>
      </c>
      <c r="E142" s="67" t="s">
        <v>315</v>
      </c>
      <c r="F142" s="65"/>
      <c r="G142" s="66" t="s">
        <v>172</v>
      </c>
      <c r="H142" s="67" t="s">
        <v>133</v>
      </c>
      <c r="I142" s="65"/>
      <c r="J142" s="65"/>
    </row>
    <row r="143" spans="1:15" x14ac:dyDescent="0.4">
      <c r="A143" s="66" t="s">
        <v>11</v>
      </c>
      <c r="B143" s="51">
        <v>-1.0885</v>
      </c>
      <c r="C143" s="65"/>
      <c r="D143" s="66" t="s">
        <v>11</v>
      </c>
      <c r="E143" s="51">
        <v>-1.0268999999999999</v>
      </c>
      <c r="F143" s="65"/>
      <c r="G143" s="66" t="s">
        <v>11</v>
      </c>
      <c r="H143" s="51">
        <v>-1.2595000000000001</v>
      </c>
      <c r="I143" s="66" t="s">
        <v>2</v>
      </c>
      <c r="J143" s="69">
        <v>2.6269999999999998</v>
      </c>
    </row>
    <row r="144" spans="1:15" x14ac:dyDescent="0.4">
      <c r="A144" s="66" t="s">
        <v>19</v>
      </c>
      <c r="B144" s="68">
        <v>15.279106254750001</v>
      </c>
      <c r="C144" s="65"/>
      <c r="D144" s="66" t="s">
        <v>19</v>
      </c>
      <c r="E144" s="69">
        <v>15.4352461765</v>
      </c>
      <c r="F144" s="65"/>
      <c r="G144" s="66" t="s">
        <v>19</v>
      </c>
      <c r="H144" s="1">
        <v>15.557499999999999</v>
      </c>
      <c r="I144" s="66" t="s">
        <v>252</v>
      </c>
      <c r="J144" s="69">
        <v>5.2069999999999999</v>
      </c>
    </row>
    <row r="145" spans="1:15" x14ac:dyDescent="0.4">
      <c r="A145" s="66" t="s">
        <v>0</v>
      </c>
      <c r="B145" s="69">
        <v>0.42899999999999999</v>
      </c>
      <c r="C145" s="65"/>
      <c r="D145" s="66" t="s">
        <v>0</v>
      </c>
      <c r="E145" s="69">
        <v>0.42899999999999999</v>
      </c>
      <c r="F145" s="65"/>
      <c r="G145" s="66" t="s">
        <v>0</v>
      </c>
      <c r="H145" s="69">
        <v>0.42899999999999999</v>
      </c>
      <c r="I145" s="65"/>
      <c r="J145" s="65"/>
      <c r="O145" t="s">
        <v>316</v>
      </c>
    </row>
    <row r="146" spans="1:15" x14ac:dyDescent="0.4">
      <c r="A146" s="70" t="s">
        <v>1</v>
      </c>
      <c r="B146" s="69">
        <v>4.0990000000000002</v>
      </c>
      <c r="C146" s="65"/>
      <c r="D146" s="70" t="s">
        <v>1</v>
      </c>
      <c r="E146" s="69">
        <v>4.0990000000000002</v>
      </c>
      <c r="F146" s="65"/>
      <c r="G146" s="70" t="s">
        <v>1</v>
      </c>
      <c r="H146" s="69">
        <v>4.0990000000000002</v>
      </c>
      <c r="J146" s="65"/>
    </row>
    <row r="147" spans="1:15" x14ac:dyDescent="0.4">
      <c r="A147" s="65"/>
      <c r="B147" s="71"/>
      <c r="C147" s="65"/>
      <c r="D147" s="65"/>
      <c r="E147" s="71"/>
      <c r="F147" s="65"/>
      <c r="G147" s="73"/>
      <c r="H147" s="71"/>
      <c r="J147" s="65"/>
    </row>
    <row r="148" spans="1:15" x14ac:dyDescent="0.4">
      <c r="A148" s="66" t="s">
        <v>49</v>
      </c>
      <c r="B148" s="67" t="s">
        <v>317</v>
      </c>
      <c r="C148" s="65"/>
      <c r="D148" s="66" t="s">
        <v>174</v>
      </c>
      <c r="E148" s="67" t="s">
        <v>317</v>
      </c>
      <c r="F148" s="65"/>
      <c r="G148" s="66" t="s">
        <v>172</v>
      </c>
      <c r="H148" s="67" t="s">
        <v>317</v>
      </c>
      <c r="I148" s="65"/>
      <c r="J148" s="65"/>
      <c r="L148" t="s">
        <v>318</v>
      </c>
    </row>
    <row r="149" spans="1:15" x14ac:dyDescent="0.4">
      <c r="A149" s="66" t="s">
        <v>11</v>
      </c>
      <c r="B149" s="51">
        <v>-2.8656999999999999</v>
      </c>
      <c r="C149" s="65"/>
      <c r="D149" s="66" t="s">
        <v>11</v>
      </c>
      <c r="E149" s="51">
        <v>-2.8504</v>
      </c>
      <c r="F149" s="65"/>
      <c r="G149" s="66" t="s">
        <v>11</v>
      </c>
      <c r="H149" s="51">
        <v>-2.8586</v>
      </c>
      <c r="I149" s="66" t="s">
        <v>2</v>
      </c>
      <c r="J149" s="1">
        <v>3.0030000000000001</v>
      </c>
      <c r="L149" t="s">
        <v>319</v>
      </c>
    </row>
    <row r="150" spans="1:15" x14ac:dyDescent="0.4">
      <c r="A150" s="66" t="s">
        <v>19</v>
      </c>
      <c r="B150" s="68">
        <v>18.975471226</v>
      </c>
      <c r="C150" s="65"/>
      <c r="D150" s="66" t="s">
        <v>19</v>
      </c>
      <c r="E150" s="69">
        <v>19.272983076000003</v>
      </c>
      <c r="F150" s="65"/>
      <c r="G150" s="66" t="s">
        <v>19</v>
      </c>
      <c r="H150" s="1">
        <v>19.149296223228315</v>
      </c>
      <c r="I150" s="66" t="s">
        <v>252</v>
      </c>
      <c r="J150" s="69">
        <v>4.903899</v>
      </c>
    </row>
    <row r="151" spans="1:15" x14ac:dyDescent="0.4">
      <c r="A151" s="66" t="s">
        <v>0</v>
      </c>
      <c r="B151">
        <v>0.31519621494908862</v>
      </c>
      <c r="C151" s="65"/>
      <c r="D151" s="66" t="s">
        <v>0</v>
      </c>
      <c r="E151">
        <v>0.31519621494908862</v>
      </c>
      <c r="F151" s="65"/>
      <c r="G151" s="66" t="s">
        <v>0</v>
      </c>
      <c r="H151">
        <v>0.31519621494908862</v>
      </c>
      <c r="I151" s="67" t="s">
        <v>248</v>
      </c>
      <c r="J151" s="1">
        <v>1.633</v>
      </c>
    </row>
    <row r="152" spans="1:15" x14ac:dyDescent="0.4">
      <c r="A152" s="70" t="s">
        <v>1</v>
      </c>
      <c r="B152" s="69"/>
      <c r="C152" s="65"/>
      <c r="D152" s="70" t="s">
        <v>1</v>
      </c>
      <c r="E152" s="69"/>
      <c r="F152" s="65"/>
      <c r="G152" s="70" t="s">
        <v>1</v>
      </c>
      <c r="H152" s="69"/>
      <c r="J152" s="65"/>
    </row>
    <row r="154" spans="1:15" x14ac:dyDescent="0.4">
      <c r="A154" s="66" t="s">
        <v>49</v>
      </c>
      <c r="B154" s="67" t="s">
        <v>134</v>
      </c>
      <c r="C154" s="65"/>
      <c r="D154" s="66" t="s">
        <v>174</v>
      </c>
      <c r="E154" s="67" t="s">
        <v>134</v>
      </c>
      <c r="F154" s="65"/>
      <c r="G154" s="66" t="s">
        <v>172</v>
      </c>
      <c r="H154" s="67" t="s">
        <v>134</v>
      </c>
      <c r="I154" s="65"/>
      <c r="J154" s="65"/>
    </row>
    <row r="155" spans="1:15" x14ac:dyDescent="0.4">
      <c r="A155" s="66" t="s">
        <v>11</v>
      </c>
      <c r="B155" s="51">
        <v>-4.2889999999999997</v>
      </c>
      <c r="C155" s="65"/>
      <c r="D155" s="66" t="s">
        <v>11</v>
      </c>
      <c r="E155" s="51">
        <v>-4.2771999999999997</v>
      </c>
      <c r="F155" s="65"/>
      <c r="G155" s="66" t="s">
        <v>11</v>
      </c>
      <c r="H155" s="51">
        <v>-4.2916999999999996</v>
      </c>
      <c r="I155" s="66" t="s">
        <v>2</v>
      </c>
      <c r="J155" s="69">
        <v>2.9910000000000001</v>
      </c>
    </row>
    <row r="156" spans="1:15" x14ac:dyDescent="0.4">
      <c r="A156" s="66" t="s">
        <v>19</v>
      </c>
      <c r="B156" s="68">
        <v>19.652999999999999</v>
      </c>
      <c r="C156" s="65"/>
      <c r="D156" s="66" t="s">
        <v>19</v>
      </c>
      <c r="E156" s="69">
        <v>19.513999999999999</v>
      </c>
      <c r="F156" s="65"/>
      <c r="G156" s="66" t="s">
        <v>19</v>
      </c>
      <c r="H156" s="1">
        <v>19.383500000000002</v>
      </c>
      <c r="I156" s="66" t="s">
        <v>252</v>
      </c>
      <c r="J156" s="69">
        <v>5.0030000000000001</v>
      </c>
    </row>
    <row r="157" spans="1:15" x14ac:dyDescent="0.4">
      <c r="A157" s="66" t="s">
        <v>0</v>
      </c>
      <c r="B157" s="69">
        <v>0.35299999999999998</v>
      </c>
      <c r="C157" s="65"/>
      <c r="D157" s="66" t="s">
        <v>0</v>
      </c>
      <c r="E157" s="69">
        <v>0.35299999999999998</v>
      </c>
      <c r="F157" s="65"/>
      <c r="G157" s="66" t="s">
        <v>0</v>
      </c>
      <c r="H157" s="69">
        <v>0.35299999999999998</v>
      </c>
      <c r="I157" s="65"/>
      <c r="J157" s="65"/>
      <c r="O157" t="s">
        <v>320</v>
      </c>
    </row>
    <row r="158" spans="1:15" x14ac:dyDescent="0.4">
      <c r="A158" s="70" t="s">
        <v>1</v>
      </c>
      <c r="B158" s="69">
        <v>3.5870000000000002</v>
      </c>
      <c r="C158" s="65"/>
      <c r="D158" s="70" t="s">
        <v>1</v>
      </c>
      <c r="E158" s="69">
        <v>3.5870000000000002</v>
      </c>
      <c r="F158" s="65"/>
      <c r="G158" s="70" t="s">
        <v>1</v>
      </c>
      <c r="H158" s="69">
        <v>3.5870000000000002</v>
      </c>
      <c r="J158" s="65"/>
    </row>
    <row r="160" spans="1:15" x14ac:dyDescent="0.4">
      <c r="A160" s="66" t="s">
        <v>49</v>
      </c>
      <c r="B160" s="67" t="s">
        <v>233</v>
      </c>
      <c r="C160" s="65"/>
      <c r="D160" s="66" t="s">
        <v>174</v>
      </c>
      <c r="E160" s="67" t="s">
        <v>321</v>
      </c>
      <c r="F160" s="65"/>
      <c r="G160" s="66" t="s">
        <v>172</v>
      </c>
      <c r="H160" s="67" t="s">
        <v>321</v>
      </c>
      <c r="I160" s="65"/>
      <c r="J160" s="65"/>
    </row>
    <row r="161" spans="1:15" x14ac:dyDescent="0.4">
      <c r="A161" s="66" t="s">
        <v>11</v>
      </c>
      <c r="B161" s="51">
        <v>-4.1005000000000003</v>
      </c>
      <c r="C161" s="65"/>
      <c r="D161" s="66" t="s">
        <v>11</v>
      </c>
      <c r="E161" s="51">
        <v>-4.2373000000000003</v>
      </c>
      <c r="F161" s="65"/>
      <c r="G161" s="66" t="s">
        <v>11</v>
      </c>
      <c r="H161" s="51">
        <v>-4.1764000000000001</v>
      </c>
      <c r="I161" s="66" t="s">
        <v>2</v>
      </c>
      <c r="J161" s="1">
        <v>2.96</v>
      </c>
    </row>
    <row r="162" spans="1:15" x14ac:dyDescent="0.4">
      <c r="A162" s="66" t="s">
        <v>19</v>
      </c>
      <c r="B162" s="68">
        <v>19.417999999999999</v>
      </c>
      <c r="C162" s="65"/>
      <c r="D162" s="66" t="s">
        <v>19</v>
      </c>
      <c r="E162" s="69">
        <v>19.102326015999996</v>
      </c>
      <c r="F162" s="65"/>
      <c r="G162" s="66" t="s">
        <v>19</v>
      </c>
      <c r="H162" s="1">
        <v>19.562480405271014</v>
      </c>
      <c r="I162" s="66" t="s">
        <v>252</v>
      </c>
      <c r="J162" s="69">
        <v>5.15632</v>
      </c>
    </row>
    <row r="163" spans="1:15" x14ac:dyDescent="0.4">
      <c r="A163" s="66" t="s">
        <v>0</v>
      </c>
      <c r="B163" s="69">
        <v>0.41</v>
      </c>
      <c r="C163" s="65"/>
      <c r="D163" s="66" t="s">
        <v>0</v>
      </c>
      <c r="E163" s="69">
        <v>0.35299999999999998</v>
      </c>
      <c r="F163" s="65"/>
      <c r="G163" s="66" t="s">
        <v>0</v>
      </c>
      <c r="H163" s="69">
        <v>0.35299999999999998</v>
      </c>
      <c r="I163" s="67" t="s">
        <v>248</v>
      </c>
      <c r="J163" s="1">
        <v>1.742</v>
      </c>
    </row>
    <row r="164" spans="1:15" x14ac:dyDescent="0.4">
      <c r="A164" s="70" t="s">
        <v>1</v>
      </c>
      <c r="B164" s="69">
        <v>3.085</v>
      </c>
      <c r="C164" s="65"/>
      <c r="D164" s="70" t="s">
        <v>1</v>
      </c>
      <c r="E164" s="69">
        <v>3.5870000000000002</v>
      </c>
      <c r="F164" s="65"/>
      <c r="G164" s="70" t="s">
        <v>1</v>
      </c>
      <c r="H164" s="69">
        <v>3.5870000000000002</v>
      </c>
      <c r="J164" s="65"/>
    </row>
    <row r="166" spans="1:15" x14ac:dyDescent="0.4">
      <c r="A166" s="66" t="s">
        <v>49</v>
      </c>
      <c r="B166" s="67" t="s">
        <v>322</v>
      </c>
      <c r="C166" s="65"/>
      <c r="D166" s="66" t="s">
        <v>174</v>
      </c>
      <c r="E166" s="67" t="s">
        <v>234</v>
      </c>
      <c r="F166" s="65"/>
      <c r="G166" s="66" t="s">
        <v>172</v>
      </c>
      <c r="H166" s="67" t="s">
        <v>322</v>
      </c>
      <c r="I166" s="65"/>
      <c r="J166" s="65"/>
    </row>
    <row r="167" spans="1:15" x14ac:dyDescent="0.4">
      <c r="A167" s="66" t="s">
        <v>11</v>
      </c>
      <c r="B167" s="51">
        <v>-2.7928999999999999</v>
      </c>
      <c r="C167" s="65"/>
      <c r="D167" s="66" t="s">
        <v>11</v>
      </c>
      <c r="E167" s="51">
        <v>-2.8936000000000002</v>
      </c>
      <c r="F167" s="65"/>
      <c r="G167" s="66" t="s">
        <v>11</v>
      </c>
      <c r="H167" s="51">
        <v>-3.1648000000000001</v>
      </c>
      <c r="I167" s="66" t="s">
        <v>2</v>
      </c>
      <c r="J167" s="69">
        <v>3.6659999999999999</v>
      </c>
    </row>
    <row r="168" spans="1:15" x14ac:dyDescent="0.4">
      <c r="A168" s="66" t="s">
        <v>19</v>
      </c>
      <c r="B168" s="68">
        <v>20.47903540175</v>
      </c>
      <c r="C168" s="65"/>
      <c r="D168" s="66" t="s">
        <v>19</v>
      </c>
      <c r="E168" s="69">
        <v>20.492000000000001</v>
      </c>
      <c r="F168" s="65"/>
      <c r="G168" s="66" t="s">
        <v>19</v>
      </c>
      <c r="H168" s="1">
        <v>22.379661124540391</v>
      </c>
      <c r="I168" s="66" t="s">
        <v>252</v>
      </c>
      <c r="J168" s="69">
        <v>3.8456339999999996</v>
      </c>
    </row>
    <row r="169" spans="1:15" x14ac:dyDescent="0.4">
      <c r="A169" s="66" t="s">
        <v>0</v>
      </c>
      <c r="B169" s="69">
        <v>0.28399999999999997</v>
      </c>
      <c r="C169" s="65"/>
      <c r="D169" s="66" t="s">
        <v>0</v>
      </c>
      <c r="E169" s="69">
        <v>0.28399999999999997</v>
      </c>
      <c r="F169" s="65"/>
      <c r="G169" s="66" t="s">
        <v>0</v>
      </c>
      <c r="H169" s="69">
        <v>0.28399999999999997</v>
      </c>
      <c r="I169" s="67" t="s">
        <v>248</v>
      </c>
      <c r="J169" s="1">
        <v>1.0489999999999999</v>
      </c>
      <c r="O169" t="s">
        <v>323</v>
      </c>
    </row>
    <row r="170" spans="1:15" x14ac:dyDescent="0.4">
      <c r="A170" s="70" t="s">
        <v>1</v>
      </c>
      <c r="B170" s="69">
        <v>3.3039999999999998</v>
      </c>
      <c r="C170" s="65"/>
      <c r="D170" s="70" t="s">
        <v>1</v>
      </c>
      <c r="E170" s="69">
        <v>3.3039999999999998</v>
      </c>
      <c r="F170" s="65"/>
      <c r="G170" s="70" t="s">
        <v>1</v>
      </c>
      <c r="H170" s="69">
        <v>3.3039999999999998</v>
      </c>
      <c r="J170" s="65"/>
    </row>
    <row r="172" spans="1:15" x14ac:dyDescent="0.4">
      <c r="A172" s="66" t="s">
        <v>49</v>
      </c>
      <c r="B172" s="67" t="s">
        <v>236</v>
      </c>
      <c r="C172" s="65"/>
      <c r="D172" s="66" t="s">
        <v>174</v>
      </c>
      <c r="E172" s="67" t="s">
        <v>236</v>
      </c>
      <c r="F172" s="65"/>
      <c r="G172" s="66" t="s">
        <v>172</v>
      </c>
      <c r="H172" s="67" t="s">
        <v>324</v>
      </c>
      <c r="I172" s="65"/>
      <c r="J172" s="65"/>
    </row>
    <row r="173" spans="1:15" x14ac:dyDescent="0.4">
      <c r="A173" s="66" t="s">
        <v>11</v>
      </c>
      <c r="B173" s="51">
        <v>-0.97070000000000001</v>
      </c>
      <c r="C173" s="65"/>
      <c r="D173" s="66" t="s">
        <v>11</v>
      </c>
      <c r="E173" s="51">
        <v>-1.0074000000000001</v>
      </c>
      <c r="F173" s="65"/>
      <c r="G173" s="66" t="s">
        <v>11</v>
      </c>
      <c r="H173" s="51">
        <v>-0.97629999999999995</v>
      </c>
      <c r="I173" s="66" t="s">
        <v>2</v>
      </c>
      <c r="J173" s="1">
        <v>3.3490000000000002</v>
      </c>
    </row>
    <row r="174" spans="1:15" x14ac:dyDescent="0.4">
      <c r="A174" s="66" t="s">
        <v>19</v>
      </c>
      <c r="B174" s="68">
        <v>26.373999999999999</v>
      </c>
      <c r="C174" s="65"/>
      <c r="D174" s="66" t="s">
        <v>19</v>
      </c>
      <c r="E174" s="69">
        <v>26.596</v>
      </c>
      <c r="F174" s="65"/>
      <c r="G174" s="66" t="s">
        <v>19</v>
      </c>
      <c r="H174" s="1">
        <v>26.543991711483166</v>
      </c>
      <c r="I174" s="66" t="s">
        <v>252</v>
      </c>
      <c r="J174" s="69">
        <v>5.4655680000000002</v>
      </c>
    </row>
    <row r="175" spans="1:15" x14ac:dyDescent="0.4">
      <c r="A175" s="66" t="s">
        <v>0</v>
      </c>
      <c r="B175" s="69">
        <v>0.13500000000000001</v>
      </c>
      <c r="C175" s="65"/>
      <c r="D175" s="66" t="s">
        <v>0</v>
      </c>
      <c r="E175" s="69">
        <v>0.13500000000000001</v>
      </c>
      <c r="F175" s="65"/>
      <c r="G175" s="66" t="s">
        <v>0</v>
      </c>
      <c r="H175" s="69">
        <v>0.13500000000000001</v>
      </c>
      <c r="I175" s="67" t="s">
        <v>248</v>
      </c>
      <c r="J175" s="67">
        <v>1.6319999999999999</v>
      </c>
      <c r="O175" t="s">
        <v>325</v>
      </c>
    </row>
    <row r="176" spans="1:15" x14ac:dyDescent="0.4">
      <c r="A176" s="70" t="s">
        <v>1</v>
      </c>
      <c r="B176" s="69">
        <v>3.6619999999999999</v>
      </c>
      <c r="C176" s="65"/>
      <c r="D176" s="70" t="s">
        <v>1</v>
      </c>
      <c r="E176" s="69">
        <v>3.6619999999999999</v>
      </c>
      <c r="F176" s="65"/>
      <c r="G176" s="70" t="s">
        <v>1</v>
      </c>
      <c r="H176" s="69">
        <v>3.6619999999999999</v>
      </c>
      <c r="J176" s="65"/>
    </row>
    <row r="178" spans="1:15" x14ac:dyDescent="0.4">
      <c r="A178" s="66" t="s">
        <v>49</v>
      </c>
      <c r="B178" s="67" t="s">
        <v>135</v>
      </c>
      <c r="C178" s="65"/>
      <c r="D178" s="66" t="s">
        <v>174</v>
      </c>
      <c r="E178" s="67" t="s">
        <v>135</v>
      </c>
      <c r="F178" s="65"/>
      <c r="G178" s="66" t="s">
        <v>172</v>
      </c>
      <c r="H178" s="67" t="s">
        <v>135</v>
      </c>
      <c r="I178" s="65"/>
      <c r="J178" s="65"/>
    </row>
    <row r="179" spans="1:15" x14ac:dyDescent="0.4">
      <c r="A179" s="66" t="s">
        <v>11</v>
      </c>
      <c r="B179" s="51">
        <v>-0.96519999999999995</v>
      </c>
      <c r="C179" s="65"/>
      <c r="D179" s="66" t="s">
        <v>11</v>
      </c>
      <c r="E179" s="51">
        <v>-0.97130000000000005</v>
      </c>
      <c r="F179" s="65"/>
      <c r="G179" s="66" t="s">
        <v>11</v>
      </c>
      <c r="H179" s="51">
        <v>-0.97050000000000003</v>
      </c>
      <c r="I179" s="66" t="s">
        <v>2</v>
      </c>
      <c r="J179" s="69">
        <v>5.0510000000000002</v>
      </c>
    </row>
    <row r="180" spans="1:15" x14ac:dyDescent="0.4">
      <c r="A180" s="66" t="s">
        <v>19</v>
      </c>
      <c r="B180" s="68">
        <v>90.891999999999996</v>
      </c>
      <c r="C180" s="65"/>
      <c r="D180" s="66" t="s">
        <v>19</v>
      </c>
      <c r="E180" s="69">
        <v>89.902000000000001</v>
      </c>
      <c r="F180" s="65"/>
      <c r="G180" s="66" t="s">
        <v>19</v>
      </c>
      <c r="H180" s="1">
        <v>90.495000000000005</v>
      </c>
      <c r="I180" s="66" t="s">
        <v>252</v>
      </c>
      <c r="J180" s="69">
        <v>8.1929999999999996</v>
      </c>
    </row>
    <row r="181" spans="1:15" x14ac:dyDescent="0.4">
      <c r="A181" s="66" t="s">
        <v>0</v>
      </c>
      <c r="B181" s="69">
        <v>1.7000000000000001E-2</v>
      </c>
      <c r="C181" s="65"/>
      <c r="D181" s="66" t="s">
        <v>0</v>
      </c>
      <c r="E181" s="69">
        <v>1.7000000000000001E-2</v>
      </c>
      <c r="F181" s="65"/>
      <c r="G181" s="66" t="s">
        <v>0</v>
      </c>
      <c r="H181" s="69">
        <v>1.7000000000000001E-2</v>
      </c>
      <c r="I181" s="65"/>
      <c r="J181" s="65"/>
      <c r="O181" t="s">
        <v>326</v>
      </c>
    </row>
    <row r="182" spans="1:15" x14ac:dyDescent="0.4">
      <c r="A182" s="70" t="s">
        <v>1</v>
      </c>
      <c r="B182" s="69">
        <v>2.661</v>
      </c>
      <c r="C182" s="65"/>
      <c r="D182" s="70" t="s">
        <v>1</v>
      </c>
      <c r="E182" s="69">
        <v>2.661</v>
      </c>
      <c r="F182" s="65"/>
      <c r="G182" s="70" t="s">
        <v>1</v>
      </c>
      <c r="H182" s="69">
        <v>2.661</v>
      </c>
      <c r="J182" s="65"/>
    </row>
    <row r="184" spans="1:15" x14ac:dyDescent="0.4">
      <c r="A184" s="66" t="s">
        <v>49</v>
      </c>
      <c r="B184" s="67" t="s">
        <v>202</v>
      </c>
      <c r="C184" s="65"/>
      <c r="D184" s="66" t="s">
        <v>174</v>
      </c>
      <c r="E184" s="67" t="s">
        <v>202</v>
      </c>
      <c r="F184" s="65"/>
      <c r="G184" s="66" t="s">
        <v>172</v>
      </c>
      <c r="H184" s="67" t="s">
        <v>202</v>
      </c>
      <c r="I184" s="65"/>
      <c r="J184" s="65"/>
    </row>
    <row r="185" spans="1:15" x14ac:dyDescent="0.4">
      <c r="A185" s="66" t="s">
        <v>11</v>
      </c>
      <c r="B185" s="51">
        <v>-1.6831</v>
      </c>
      <c r="C185" s="65"/>
      <c r="D185" s="66" t="s">
        <v>11</v>
      </c>
      <c r="E185" s="51">
        <v>-1.6763999999999999</v>
      </c>
      <c r="F185" s="65"/>
      <c r="G185" s="66" t="s">
        <v>11</v>
      </c>
      <c r="H185" s="51">
        <v>-1.6839</v>
      </c>
      <c r="I185" s="66" t="s">
        <v>2</v>
      </c>
      <c r="J185" s="69">
        <v>4.2510000000000003</v>
      </c>
    </row>
    <row r="186" spans="1:15" x14ac:dyDescent="0.4">
      <c r="A186" s="66" t="s">
        <v>19</v>
      </c>
      <c r="B186" s="68">
        <v>54.610999999999997</v>
      </c>
      <c r="C186" s="65"/>
      <c r="D186" s="66" t="s">
        <v>19</v>
      </c>
      <c r="E186" s="69">
        <v>53.706000000000003</v>
      </c>
      <c r="F186" s="65"/>
      <c r="G186" s="66" t="s">
        <v>19</v>
      </c>
      <c r="H186" s="1">
        <v>55.220500000000001</v>
      </c>
      <c r="I186" s="66" t="s">
        <v>252</v>
      </c>
      <c r="J186" s="69">
        <v>7.056</v>
      </c>
    </row>
    <row r="187" spans="1:15" x14ac:dyDescent="0.4">
      <c r="A187" s="66" t="s">
        <v>0</v>
      </c>
      <c r="B187" s="69">
        <v>1.7000000000000001E-2</v>
      </c>
      <c r="C187" s="65"/>
      <c r="D187" s="66" t="s">
        <v>0</v>
      </c>
      <c r="E187" s="69">
        <v>1.7000000000000001E-2</v>
      </c>
      <c r="F187" s="65"/>
      <c r="G187" s="66" t="s">
        <v>0</v>
      </c>
      <c r="H187" s="69">
        <v>4.4999999999999998E-2</v>
      </c>
      <c r="I187" s="65"/>
      <c r="J187" s="65"/>
      <c r="O187" t="s">
        <v>327</v>
      </c>
    </row>
    <row r="188" spans="1:15" x14ac:dyDescent="0.4">
      <c r="A188" s="70" t="s">
        <v>1</v>
      </c>
      <c r="B188" s="69">
        <v>2.661</v>
      </c>
      <c r="C188" s="65"/>
      <c r="D188" s="70" t="s">
        <v>1</v>
      </c>
      <c r="E188" s="69">
        <v>2.661</v>
      </c>
      <c r="F188" s="65"/>
      <c r="G188" s="70" t="s">
        <v>1</v>
      </c>
      <c r="H188" s="69">
        <v>5.3410000000000002</v>
      </c>
      <c r="J188" s="65"/>
    </row>
    <row r="190" spans="1:15" x14ac:dyDescent="0.4">
      <c r="A190" s="66" t="s">
        <v>49</v>
      </c>
      <c r="B190" s="67" t="s">
        <v>136</v>
      </c>
      <c r="C190" s="65"/>
      <c r="D190" s="66" t="s">
        <v>174</v>
      </c>
      <c r="E190" s="67" t="s">
        <v>328</v>
      </c>
      <c r="F190" s="65"/>
      <c r="G190" s="66" t="s">
        <v>172</v>
      </c>
      <c r="H190" s="67" t="s">
        <v>136</v>
      </c>
      <c r="I190" s="65"/>
      <c r="J190" s="65"/>
    </row>
    <row r="191" spans="1:15" x14ac:dyDescent="0.4">
      <c r="A191" s="66" t="s">
        <v>11</v>
      </c>
      <c r="B191" s="51">
        <v>-6.4424999999999999</v>
      </c>
      <c r="C191" s="65"/>
      <c r="D191" s="66" t="s">
        <v>11</v>
      </c>
      <c r="E191" s="51">
        <v>-6.2576999999999998</v>
      </c>
      <c r="F191" s="65"/>
      <c r="G191" s="66" t="s">
        <v>11</v>
      </c>
      <c r="H191" s="51">
        <v>-6.4629000000000003</v>
      </c>
      <c r="I191" s="66" t="s">
        <v>2</v>
      </c>
      <c r="J191" s="69">
        <v>3.6589999999999998</v>
      </c>
    </row>
    <row r="192" spans="1:15" x14ac:dyDescent="0.4">
      <c r="A192" s="66" t="s">
        <v>19</v>
      </c>
      <c r="B192" s="68">
        <v>32.439</v>
      </c>
      <c r="C192" s="65"/>
      <c r="D192" s="66" t="s">
        <v>19</v>
      </c>
      <c r="E192" s="69">
        <v>32.7010581945</v>
      </c>
      <c r="F192" s="65"/>
      <c r="G192" s="66" t="s">
        <v>19</v>
      </c>
      <c r="H192" s="1">
        <v>32.847000000000001</v>
      </c>
      <c r="I192" s="66" t="s">
        <v>252</v>
      </c>
      <c r="J192" s="69">
        <v>5.6660000000000004</v>
      </c>
    </row>
    <row r="193" spans="1:15" x14ac:dyDescent="0.4">
      <c r="A193" s="66" t="s">
        <v>0</v>
      </c>
      <c r="B193" s="69">
        <v>0.245</v>
      </c>
      <c r="C193" s="65"/>
      <c r="D193" s="66" t="s">
        <v>0</v>
      </c>
      <c r="E193" s="69">
        <v>0.245</v>
      </c>
      <c r="F193" s="65"/>
      <c r="G193" s="66" t="s">
        <v>0</v>
      </c>
      <c r="H193" s="69">
        <v>0.245</v>
      </c>
      <c r="I193" s="65"/>
      <c r="J193" s="65"/>
      <c r="O193" t="s">
        <v>329</v>
      </c>
    </row>
    <row r="194" spans="1:15" x14ac:dyDescent="0.4">
      <c r="A194" s="70" t="s">
        <v>1</v>
      </c>
      <c r="B194" s="69">
        <v>2.0310000000000001</v>
      </c>
      <c r="C194" s="65"/>
      <c r="D194" s="70" t="s">
        <v>1</v>
      </c>
      <c r="E194" s="69">
        <v>2.0310000000000001</v>
      </c>
      <c r="F194" s="65"/>
      <c r="G194" s="70" t="s">
        <v>1</v>
      </c>
      <c r="H194" s="69">
        <v>2.0310000000000001</v>
      </c>
      <c r="J194" s="65"/>
    </row>
    <row r="196" spans="1:15" x14ac:dyDescent="0.4">
      <c r="A196" s="66" t="s">
        <v>49</v>
      </c>
      <c r="B196" s="67" t="s">
        <v>137</v>
      </c>
      <c r="C196" s="65"/>
      <c r="D196" s="66" t="s">
        <v>174</v>
      </c>
      <c r="E196" s="67" t="s">
        <v>137</v>
      </c>
      <c r="F196" s="65"/>
      <c r="G196" s="66" t="s">
        <v>172</v>
      </c>
      <c r="H196" s="67" t="s">
        <v>137</v>
      </c>
      <c r="I196" s="65"/>
      <c r="J196" s="65"/>
    </row>
    <row r="197" spans="1:15" x14ac:dyDescent="0.4">
      <c r="A197" s="66" t="s">
        <v>11</v>
      </c>
      <c r="B197" s="51">
        <v>-8.5068999999999999</v>
      </c>
      <c r="C197" s="65"/>
      <c r="D197" s="66" t="s">
        <v>11</v>
      </c>
      <c r="E197" s="51">
        <v>-8.4731000000000005</v>
      </c>
      <c r="F197" s="65"/>
      <c r="G197" s="66" t="s">
        <v>11</v>
      </c>
      <c r="H197" s="72">
        <v>-8.5477000000000007</v>
      </c>
      <c r="I197" s="66" t="s">
        <v>2</v>
      </c>
      <c r="J197" s="69">
        <v>3.2389999999999999</v>
      </c>
    </row>
    <row r="198" spans="1:15" x14ac:dyDescent="0.4">
      <c r="A198" s="66" t="s">
        <v>19</v>
      </c>
      <c r="B198" s="68">
        <v>23.344999999999999</v>
      </c>
      <c r="C198" s="65"/>
      <c r="D198" s="66" t="s">
        <v>19</v>
      </c>
      <c r="E198" s="69">
        <v>23.004000000000001</v>
      </c>
      <c r="F198" s="65"/>
      <c r="G198" s="66" t="s">
        <v>19</v>
      </c>
      <c r="H198" s="1">
        <v>23.499500000000001</v>
      </c>
      <c r="I198" s="66" t="s">
        <v>252</v>
      </c>
      <c r="J198" s="69">
        <v>5.1719999999999997</v>
      </c>
    </row>
    <row r="199" spans="1:15" x14ac:dyDescent="0.4">
      <c r="A199" s="66" t="s">
        <v>0</v>
      </c>
      <c r="B199" s="69">
        <v>0.56999999999999995</v>
      </c>
      <c r="C199" s="65"/>
      <c r="D199" s="66" t="s">
        <v>0</v>
      </c>
      <c r="E199" s="69">
        <v>0.56999999999999995</v>
      </c>
      <c r="F199" s="65"/>
      <c r="G199" s="66" t="s">
        <v>0</v>
      </c>
      <c r="H199" s="69">
        <v>0.56999999999999995</v>
      </c>
      <c r="I199" s="65"/>
      <c r="J199" s="65"/>
      <c r="O199" t="s">
        <v>330</v>
      </c>
    </row>
    <row r="200" spans="1:15" x14ac:dyDescent="0.4">
      <c r="A200" s="70" t="s">
        <v>1</v>
      </c>
      <c r="B200" s="69">
        <v>2.2959999999999998</v>
      </c>
      <c r="C200" s="65"/>
      <c r="D200" s="70" t="s">
        <v>1</v>
      </c>
      <c r="E200" s="69">
        <v>2.2959999999999998</v>
      </c>
      <c r="F200" s="65"/>
      <c r="G200" s="70" t="s">
        <v>1</v>
      </c>
      <c r="H200" s="69">
        <v>2.2959999999999998</v>
      </c>
      <c r="J200" s="65"/>
    </row>
    <row r="202" spans="1:15" x14ac:dyDescent="0.4">
      <c r="A202" s="66" t="s">
        <v>49</v>
      </c>
      <c r="B202" s="67" t="s">
        <v>138</v>
      </c>
      <c r="C202" s="65"/>
      <c r="D202" s="66" t="s">
        <v>174</v>
      </c>
      <c r="E202" s="67" t="s">
        <v>138</v>
      </c>
      <c r="F202" s="65"/>
      <c r="G202" s="66" t="s">
        <v>172</v>
      </c>
      <c r="H202" s="67" t="s">
        <v>331</v>
      </c>
      <c r="I202" s="65"/>
      <c r="J202" s="65"/>
    </row>
    <row r="203" spans="1:15" x14ac:dyDescent="0.4">
      <c r="A203" s="66" t="s">
        <v>11</v>
      </c>
      <c r="B203" s="51">
        <v>-9.7811000000000003</v>
      </c>
      <c r="C203" s="65"/>
      <c r="D203" s="66" t="s">
        <v>11</v>
      </c>
      <c r="E203" s="51">
        <v>-10.1013</v>
      </c>
      <c r="F203" s="65"/>
      <c r="G203" s="66" t="s">
        <v>11</v>
      </c>
      <c r="H203" s="72">
        <v>-9.7551000000000005</v>
      </c>
      <c r="I203" s="66" t="s">
        <v>2</v>
      </c>
      <c r="J203" s="69">
        <v>2.88</v>
      </c>
    </row>
    <row r="204" spans="1:15" x14ac:dyDescent="0.4">
      <c r="A204" s="66" t="s">
        <v>19</v>
      </c>
      <c r="B204" s="68">
        <v>18.936</v>
      </c>
      <c r="C204" s="65"/>
      <c r="D204" s="66" t="s">
        <v>19</v>
      </c>
      <c r="E204" s="69">
        <v>18.306000000000001</v>
      </c>
      <c r="F204" s="65"/>
      <c r="G204" s="66" t="s">
        <v>19</v>
      </c>
      <c r="H204" s="1">
        <v>18.835972386856568</v>
      </c>
      <c r="I204" s="66" t="s">
        <v>252</v>
      </c>
      <c r="J204" s="69">
        <v>5.2444799999999994</v>
      </c>
    </row>
    <row r="205" spans="1:15" x14ac:dyDescent="0.4">
      <c r="A205" s="66" t="s">
        <v>0</v>
      </c>
      <c r="B205" s="69">
        <v>1.0469999999999999</v>
      </c>
      <c r="C205" s="65"/>
      <c r="D205" s="66" t="s">
        <v>0</v>
      </c>
      <c r="E205" s="69">
        <v>1.0469999999999999</v>
      </c>
      <c r="F205" s="65"/>
      <c r="G205" s="66" t="s">
        <v>0</v>
      </c>
      <c r="H205" s="69">
        <v>1.0469999999999999</v>
      </c>
      <c r="I205" s="67" t="s">
        <v>248</v>
      </c>
      <c r="J205" s="1">
        <v>1.821</v>
      </c>
      <c r="O205" t="s">
        <v>332</v>
      </c>
    </row>
    <row r="206" spans="1:15" x14ac:dyDescent="0.4">
      <c r="A206" s="70" t="s">
        <v>1</v>
      </c>
      <c r="B206" s="69">
        <v>2.7519999999999998</v>
      </c>
      <c r="C206" s="65"/>
      <c r="D206" s="70" t="s">
        <v>1</v>
      </c>
      <c r="E206" s="69">
        <v>2.7519999999999998</v>
      </c>
      <c r="F206" s="65"/>
      <c r="G206" s="70" t="s">
        <v>1</v>
      </c>
      <c r="H206" s="69">
        <v>2.7519999999999998</v>
      </c>
      <c r="J206" s="65"/>
    </row>
    <row r="208" spans="1:15" x14ac:dyDescent="0.4">
      <c r="A208" s="66" t="s">
        <v>49</v>
      </c>
      <c r="B208" s="67" t="s">
        <v>139</v>
      </c>
      <c r="C208" s="65"/>
      <c r="D208" s="66" t="s">
        <v>174</v>
      </c>
      <c r="E208" s="67" t="s">
        <v>139</v>
      </c>
      <c r="F208" s="65"/>
      <c r="G208" s="66" t="s">
        <v>172</v>
      </c>
      <c r="H208" s="67" t="s">
        <v>333</v>
      </c>
      <c r="I208" s="65"/>
      <c r="J208" s="65"/>
    </row>
    <row r="209" spans="1:15" x14ac:dyDescent="0.4">
      <c r="A209" s="66" t="s">
        <v>11</v>
      </c>
      <c r="B209" s="51">
        <v>-10.4193</v>
      </c>
      <c r="C209" s="65"/>
      <c r="D209" s="66" t="s">
        <v>11</v>
      </c>
      <c r="E209" s="51">
        <v>-10.845599999999999</v>
      </c>
      <c r="F209" s="65"/>
      <c r="G209" s="66" t="s">
        <v>11</v>
      </c>
      <c r="H209" s="72">
        <v>-10.3666</v>
      </c>
      <c r="I209" s="66" t="s">
        <v>2</v>
      </c>
      <c r="J209" s="69">
        <v>2.7669999999999999</v>
      </c>
    </row>
    <row r="210" spans="1:15" x14ac:dyDescent="0.4">
      <c r="A210" s="66" t="s">
        <v>19</v>
      </c>
      <c r="B210" s="68">
        <v>16.143999999999998</v>
      </c>
      <c r="C210" s="65"/>
      <c r="D210" s="66" t="s">
        <v>19</v>
      </c>
      <c r="E210" s="69">
        <v>15.891999999999999</v>
      </c>
      <c r="F210" s="65"/>
      <c r="G210" s="66" t="s">
        <v>19</v>
      </c>
      <c r="H210" s="1">
        <v>16.218488385203393</v>
      </c>
      <c r="I210" s="66" t="s">
        <v>252</v>
      </c>
      <c r="J210" s="69">
        <v>4.8920560000000002</v>
      </c>
    </row>
    <row r="211" spans="1:15" x14ac:dyDescent="0.4">
      <c r="A211" s="66" t="s">
        <v>0</v>
      </c>
      <c r="B211" s="69">
        <v>1.5780000000000001</v>
      </c>
      <c r="C211" s="65"/>
      <c r="D211" s="66" t="s">
        <v>0</v>
      </c>
      <c r="E211" s="69">
        <v>1.5780000000000001</v>
      </c>
      <c r="F211" s="65"/>
      <c r="G211" s="66" t="s">
        <v>0</v>
      </c>
      <c r="H211" s="69">
        <v>1.5780000000000001</v>
      </c>
      <c r="I211" s="67" t="s">
        <v>248</v>
      </c>
      <c r="J211" s="67">
        <v>1.768</v>
      </c>
      <c r="O211" t="s">
        <v>334</v>
      </c>
    </row>
    <row r="212" spans="1:15" x14ac:dyDescent="0.4">
      <c r="A212" s="70" t="s">
        <v>1</v>
      </c>
      <c r="B212" s="69">
        <v>3.2</v>
      </c>
      <c r="C212" s="65"/>
      <c r="D212" s="70" t="s">
        <v>1</v>
      </c>
      <c r="E212" s="69">
        <v>3.2</v>
      </c>
      <c r="F212" s="65"/>
      <c r="G212" s="70" t="s">
        <v>1</v>
      </c>
      <c r="H212" s="69">
        <v>3.2</v>
      </c>
      <c r="J212" s="65"/>
    </row>
    <row r="214" spans="1:15" x14ac:dyDescent="0.4">
      <c r="A214" s="66" t="s">
        <v>49</v>
      </c>
      <c r="B214" s="67" t="s">
        <v>204</v>
      </c>
      <c r="C214" s="65"/>
      <c r="D214" s="66" t="s">
        <v>174</v>
      </c>
      <c r="E214" s="67" t="s">
        <v>335</v>
      </c>
      <c r="F214" s="65"/>
      <c r="G214" s="66" t="s">
        <v>172</v>
      </c>
      <c r="H214" s="67" t="s">
        <v>204</v>
      </c>
      <c r="I214" s="65"/>
      <c r="J214" s="65"/>
    </row>
    <row r="215" spans="1:15" x14ac:dyDescent="0.4">
      <c r="A215" s="66" t="s">
        <v>11</v>
      </c>
      <c r="B215" s="51">
        <v>-10.293799999999999</v>
      </c>
      <c r="C215" s="65"/>
      <c r="D215" s="66" t="s">
        <v>11</v>
      </c>
      <c r="E215" s="51">
        <v>-10.7799</v>
      </c>
      <c r="F215" s="65"/>
      <c r="G215" s="66" t="s">
        <v>11</v>
      </c>
      <c r="H215" s="72">
        <v>-10.3606</v>
      </c>
      <c r="I215" s="66" t="s">
        <v>2</v>
      </c>
      <c r="J215" s="69">
        <v>2.7610000000000001</v>
      </c>
    </row>
    <row r="216" spans="1:15" x14ac:dyDescent="0.4">
      <c r="A216" s="66" t="s">
        <v>19</v>
      </c>
      <c r="B216" s="68">
        <v>14.66</v>
      </c>
      <c r="C216" s="65"/>
      <c r="D216" s="66" t="s">
        <v>19</v>
      </c>
      <c r="E216" s="69">
        <v>16.048397875999999</v>
      </c>
      <c r="F216" s="65"/>
      <c r="G216" s="66" t="s">
        <v>19</v>
      </c>
      <c r="H216" s="1">
        <v>14.5915</v>
      </c>
      <c r="I216" s="66" t="s">
        <v>252</v>
      </c>
      <c r="J216" s="69">
        <v>4.4210000000000003</v>
      </c>
    </row>
    <row r="217" spans="1:15" x14ac:dyDescent="0.4">
      <c r="A217" s="66" t="s">
        <v>0</v>
      </c>
      <c r="B217" s="69">
        <v>1.784</v>
      </c>
      <c r="C217" s="65"/>
      <c r="D217" s="66" t="s">
        <v>0</v>
      </c>
      <c r="E217" s="69">
        <v>1.784</v>
      </c>
      <c r="F217" s="65"/>
      <c r="G217" s="66" t="s">
        <v>0</v>
      </c>
      <c r="H217" s="69">
        <v>1.784</v>
      </c>
      <c r="I217" s="65"/>
      <c r="J217" s="65"/>
      <c r="O217" t="s">
        <v>336</v>
      </c>
    </row>
    <row r="218" spans="1:15" x14ac:dyDescent="0.4">
      <c r="A218" s="70" t="s">
        <v>1</v>
      </c>
      <c r="B218" s="69">
        <v>3.39</v>
      </c>
      <c r="C218" s="65"/>
      <c r="D218" s="70" t="s">
        <v>1</v>
      </c>
      <c r="E218" s="69">
        <v>3.39</v>
      </c>
      <c r="F218" s="65"/>
      <c r="G218" s="70" t="s">
        <v>1</v>
      </c>
      <c r="H218" s="69">
        <v>3.39</v>
      </c>
      <c r="J218" s="65"/>
    </row>
    <row r="220" spans="1:15" x14ac:dyDescent="0.4">
      <c r="A220" s="66" t="s">
        <v>49</v>
      </c>
      <c r="B220" s="67" t="s">
        <v>140</v>
      </c>
      <c r="C220" s="65"/>
      <c r="D220" s="66" t="s">
        <v>174</v>
      </c>
      <c r="E220" s="67" t="s">
        <v>337</v>
      </c>
      <c r="F220" s="65"/>
      <c r="G220" s="66" t="s">
        <v>172</v>
      </c>
      <c r="H220" s="67" t="s">
        <v>140</v>
      </c>
      <c r="I220" s="65"/>
      <c r="J220" s="65"/>
    </row>
    <row r="221" spans="1:15" x14ac:dyDescent="0.4">
      <c r="A221" s="66" t="s">
        <v>11</v>
      </c>
      <c r="B221" s="51">
        <v>-9.1651000000000007</v>
      </c>
      <c r="C221" s="65"/>
      <c r="D221" s="66" t="s">
        <v>11</v>
      </c>
      <c r="E221" s="51">
        <v>-8.4677000000000007</v>
      </c>
      <c r="F221" s="65"/>
      <c r="G221" s="66" t="s">
        <v>11</v>
      </c>
      <c r="H221" s="72">
        <v>-9.2744</v>
      </c>
      <c r="I221" s="66" t="s">
        <v>2</v>
      </c>
      <c r="J221" s="69">
        <v>2.7330000000000001</v>
      </c>
    </row>
    <row r="222" spans="1:15" x14ac:dyDescent="0.4">
      <c r="A222" s="66" t="s">
        <v>19</v>
      </c>
      <c r="B222" s="68">
        <v>13.996</v>
      </c>
      <c r="C222" s="65"/>
      <c r="D222" s="66" t="s">
        <v>19</v>
      </c>
      <c r="E222" s="69">
        <v>14.438965216000001</v>
      </c>
      <c r="F222" s="65"/>
      <c r="G222" s="66" t="s">
        <v>19</v>
      </c>
      <c r="H222" s="1">
        <v>13.952</v>
      </c>
      <c r="I222" s="66" t="s">
        <v>252</v>
      </c>
      <c r="J222" s="69">
        <v>4.3140000000000001</v>
      </c>
    </row>
    <row r="223" spans="1:15" x14ac:dyDescent="0.4">
      <c r="A223" s="66" t="s">
        <v>0</v>
      </c>
      <c r="B223" s="69">
        <v>1.843</v>
      </c>
      <c r="C223" s="65"/>
      <c r="D223" s="66" t="s">
        <v>0</v>
      </c>
      <c r="E223" s="69">
        <v>1.843</v>
      </c>
      <c r="F223" s="65"/>
      <c r="G223" s="66" t="s">
        <v>0</v>
      </c>
      <c r="H223" s="69">
        <v>1.843</v>
      </c>
      <c r="I223" s="65"/>
      <c r="J223" s="65"/>
      <c r="O223" t="s">
        <v>338</v>
      </c>
    </row>
    <row r="224" spans="1:15" x14ac:dyDescent="0.4">
      <c r="A224" s="70" t="s">
        <v>1</v>
      </c>
      <c r="B224" s="69">
        <v>3.7130000000000001</v>
      </c>
      <c r="C224" s="65"/>
      <c r="D224" s="70" t="s">
        <v>1</v>
      </c>
      <c r="E224" s="69">
        <v>3.7130000000000001</v>
      </c>
      <c r="F224" s="65"/>
      <c r="G224" s="70" t="s">
        <v>1</v>
      </c>
      <c r="H224" s="69">
        <v>3.7130000000000001</v>
      </c>
      <c r="J224" s="65"/>
    </row>
    <row r="226" spans="1:15" x14ac:dyDescent="0.4">
      <c r="A226" s="66" t="s">
        <v>49</v>
      </c>
      <c r="B226" s="67" t="s">
        <v>163</v>
      </c>
      <c r="C226" s="65"/>
      <c r="D226" s="66" t="s">
        <v>174</v>
      </c>
      <c r="E226" s="67" t="s">
        <v>339</v>
      </c>
      <c r="F226" s="65"/>
      <c r="G226" s="66" t="s">
        <v>172</v>
      </c>
      <c r="H226" s="67" t="s">
        <v>339</v>
      </c>
      <c r="I226" s="65"/>
      <c r="J226" s="65"/>
    </row>
    <row r="227" spans="1:15" x14ac:dyDescent="0.4">
      <c r="A227" s="66" t="s">
        <v>11</v>
      </c>
      <c r="B227" s="51">
        <v>-7.3384999999999998</v>
      </c>
      <c r="C227" s="65"/>
      <c r="D227" s="66" t="s">
        <v>11</v>
      </c>
      <c r="E227" s="51">
        <v>-8.4677000000000007</v>
      </c>
      <c r="F227" s="65"/>
      <c r="G227" s="66" t="s">
        <v>11</v>
      </c>
      <c r="H227" s="51">
        <v>-7.1052</v>
      </c>
      <c r="I227" s="66" t="s">
        <v>2</v>
      </c>
      <c r="J227" s="69">
        <v>2.7410000000000001</v>
      </c>
    </row>
    <row r="228" spans="1:15" x14ac:dyDescent="0.4">
      <c r="A228" s="66" t="s">
        <v>19</v>
      </c>
      <c r="B228" s="68">
        <v>14.199</v>
      </c>
      <c r="C228" s="65"/>
      <c r="D228" s="66" t="s">
        <v>19</v>
      </c>
      <c r="E228" s="69">
        <v>14.637533683999997</v>
      </c>
      <c r="F228" s="65"/>
      <c r="G228" s="66" t="s">
        <v>19</v>
      </c>
      <c r="H228" s="1">
        <v>14.374501089454286</v>
      </c>
      <c r="I228" s="66" t="s">
        <v>252</v>
      </c>
      <c r="J228" s="69">
        <v>4.4184920000000005</v>
      </c>
    </row>
    <row r="229" spans="1:15" x14ac:dyDescent="0.4">
      <c r="A229" s="66" t="s">
        <v>0</v>
      </c>
      <c r="B229" s="69">
        <v>1.496</v>
      </c>
      <c r="C229" s="65"/>
      <c r="D229" s="66" t="s">
        <v>0</v>
      </c>
      <c r="E229" s="69">
        <v>1.496</v>
      </c>
      <c r="F229" s="65"/>
      <c r="G229" s="66" t="s">
        <v>0</v>
      </c>
      <c r="H229" s="69">
        <v>1.496</v>
      </c>
      <c r="I229" s="67" t="s">
        <v>248</v>
      </c>
      <c r="J229" s="1">
        <v>1.6120000000000001</v>
      </c>
      <c r="O229" t="s">
        <v>340</v>
      </c>
    </row>
    <row r="230" spans="1:15" x14ac:dyDescent="0.4">
      <c r="A230" s="70" t="s">
        <v>1</v>
      </c>
      <c r="B230" s="69">
        <v>3.9740000000000002</v>
      </c>
      <c r="C230" s="65"/>
      <c r="D230" s="70" t="s">
        <v>1</v>
      </c>
      <c r="E230" s="69">
        <v>3.9740000000000002</v>
      </c>
      <c r="F230" s="65"/>
      <c r="G230" s="70" t="s">
        <v>1</v>
      </c>
      <c r="H230" s="69">
        <v>3.9740000000000002</v>
      </c>
      <c r="J230" s="65"/>
    </row>
    <row r="232" spans="1:15" x14ac:dyDescent="0.4">
      <c r="A232" s="66" t="s">
        <v>49</v>
      </c>
      <c r="B232" s="67" t="s">
        <v>141</v>
      </c>
      <c r="C232" s="65"/>
      <c r="D232" s="66" t="s">
        <v>174</v>
      </c>
      <c r="E232" s="67" t="s">
        <v>341</v>
      </c>
      <c r="F232" s="65"/>
      <c r="G232" s="66" t="s">
        <v>172</v>
      </c>
      <c r="H232" s="67" t="s">
        <v>341</v>
      </c>
      <c r="I232" s="65"/>
      <c r="J232" s="65"/>
    </row>
    <row r="233" spans="1:15" x14ac:dyDescent="0.4">
      <c r="A233" s="66" t="s">
        <v>11</v>
      </c>
      <c r="B233" s="51">
        <v>-5.1764999999999999</v>
      </c>
      <c r="C233" s="65"/>
      <c r="D233" s="66" t="s">
        <v>11</v>
      </c>
      <c r="E233" s="51">
        <v>-5.1001000000000003</v>
      </c>
      <c r="F233" s="65"/>
      <c r="G233" s="66" t="s">
        <v>11</v>
      </c>
      <c r="H233" s="51">
        <v>-5.1130000000000004</v>
      </c>
      <c r="I233" s="66" t="s">
        <v>2</v>
      </c>
      <c r="J233" s="69">
        <v>2.7850000000000001</v>
      </c>
    </row>
    <row r="234" spans="1:15" x14ac:dyDescent="0.4">
      <c r="A234" s="66" t="s">
        <v>19</v>
      </c>
      <c r="B234" s="68">
        <v>15.49</v>
      </c>
      <c r="C234" s="65"/>
      <c r="D234" s="66" t="s">
        <v>19</v>
      </c>
      <c r="E234" s="69">
        <v>15.553636812500001</v>
      </c>
      <c r="F234" s="65"/>
      <c r="G234" s="66" t="s">
        <v>19</v>
      </c>
      <c r="H234" s="1">
        <v>15.629773499992849</v>
      </c>
      <c r="I234" s="66" t="s">
        <v>252</v>
      </c>
      <c r="J234" s="69">
        <v>4.6537350000000002</v>
      </c>
    </row>
    <row r="235" spans="1:15" x14ac:dyDescent="0.4">
      <c r="A235" s="66" t="s">
        <v>0</v>
      </c>
      <c r="B235" s="69">
        <v>0.97399999999999998</v>
      </c>
      <c r="C235" s="65"/>
      <c r="D235" s="66" t="s">
        <v>0</v>
      </c>
      <c r="E235" s="69">
        <v>0.97399999999999998</v>
      </c>
      <c r="F235" s="65"/>
      <c r="G235" s="66" t="s">
        <v>0</v>
      </c>
      <c r="H235" s="69">
        <v>0.97399999999999998</v>
      </c>
      <c r="I235" s="67" t="s">
        <v>248</v>
      </c>
      <c r="J235" s="67">
        <v>1.671</v>
      </c>
      <c r="O235" t="s">
        <v>342</v>
      </c>
    </row>
    <row r="236" spans="1:15" x14ac:dyDescent="0.4">
      <c r="A236" s="70" t="s">
        <v>1</v>
      </c>
      <c r="B236" s="69">
        <v>4.2569999999999997</v>
      </c>
      <c r="C236" s="65"/>
      <c r="D236" s="70" t="s">
        <v>1</v>
      </c>
      <c r="E236" s="69">
        <v>4.2569999999999997</v>
      </c>
      <c r="F236" s="65"/>
      <c r="G236" s="70" t="s">
        <v>1</v>
      </c>
      <c r="H236" s="69">
        <v>4.2569999999999997</v>
      </c>
      <c r="J236" s="65"/>
    </row>
    <row r="238" spans="1:15" x14ac:dyDescent="0.4">
      <c r="A238" s="66" t="s">
        <v>49</v>
      </c>
      <c r="B238" s="67" t="s">
        <v>116</v>
      </c>
      <c r="C238" s="65"/>
      <c r="D238" s="66" t="s">
        <v>174</v>
      </c>
      <c r="E238" s="67" t="s">
        <v>343</v>
      </c>
      <c r="F238" s="65"/>
      <c r="G238" s="66" t="s">
        <v>172</v>
      </c>
      <c r="H238" s="67" t="s">
        <v>116</v>
      </c>
      <c r="I238" s="65"/>
      <c r="J238" s="65"/>
    </row>
    <row r="239" spans="1:15" x14ac:dyDescent="0.4">
      <c r="A239" s="66" t="s">
        <v>11</v>
      </c>
      <c r="B239" s="51">
        <v>-2.8289</v>
      </c>
      <c r="C239" s="65"/>
      <c r="D239" s="66" t="s">
        <v>11</v>
      </c>
      <c r="E239" s="51">
        <v>-2.7031999999999998</v>
      </c>
      <c r="F239" s="65"/>
      <c r="G239" s="66" t="s">
        <v>11</v>
      </c>
      <c r="H239" s="72">
        <v>-2.8250000000000002</v>
      </c>
      <c r="I239" s="66" t="s">
        <v>2</v>
      </c>
      <c r="J239" s="69">
        <v>2.9529999999999998</v>
      </c>
    </row>
    <row r="240" spans="1:15" x14ac:dyDescent="0.4">
      <c r="A240" s="66" t="s">
        <v>19</v>
      </c>
      <c r="B240" s="68">
        <v>18.004999999999999</v>
      </c>
      <c r="C240" s="65"/>
      <c r="D240" s="66" t="s">
        <v>19</v>
      </c>
      <c r="E240" s="69">
        <v>18.066688308</v>
      </c>
      <c r="F240" s="65"/>
      <c r="G240" s="66" t="s">
        <v>19</v>
      </c>
      <c r="H240" s="1">
        <v>18.114000000000001</v>
      </c>
      <c r="I240" s="66" t="s">
        <v>252</v>
      </c>
      <c r="J240" s="69">
        <v>4.798</v>
      </c>
    </row>
    <row r="241" spans="1:15" x14ac:dyDescent="0.4">
      <c r="A241" s="66" t="s">
        <v>0</v>
      </c>
      <c r="B241" s="69">
        <v>0.52400000000000002</v>
      </c>
      <c r="C241" s="65"/>
      <c r="D241" s="66" t="s">
        <v>0</v>
      </c>
      <c r="E241" s="69">
        <v>0.52400000000000002</v>
      </c>
      <c r="F241" s="65"/>
      <c r="G241" s="66" t="s">
        <v>0</v>
      </c>
      <c r="H241" s="69">
        <v>0.52400000000000002</v>
      </c>
      <c r="I241" s="65"/>
      <c r="J241" s="65"/>
      <c r="O241" t="s">
        <v>344</v>
      </c>
    </row>
    <row r="242" spans="1:15" x14ac:dyDescent="0.4">
      <c r="A242" s="70" t="s">
        <v>1</v>
      </c>
      <c r="B242" s="69">
        <v>4.4649999999999999</v>
      </c>
      <c r="C242" s="65"/>
      <c r="D242" s="70" t="s">
        <v>1</v>
      </c>
      <c r="E242" s="69">
        <v>4.4649999999999999</v>
      </c>
      <c r="F242" s="65"/>
      <c r="G242" s="70" t="s">
        <v>1</v>
      </c>
      <c r="H242" s="69">
        <v>4.4649999999999999</v>
      </c>
      <c r="J242" s="65"/>
    </row>
    <row r="244" spans="1:15" x14ac:dyDescent="0.4">
      <c r="A244" s="66" t="s">
        <v>49</v>
      </c>
      <c r="B244" s="67" t="s">
        <v>142</v>
      </c>
      <c r="C244" s="65"/>
      <c r="D244" s="66" t="s">
        <v>174</v>
      </c>
      <c r="E244" s="67" t="s">
        <v>345</v>
      </c>
      <c r="F244" s="65"/>
      <c r="G244" s="66" t="s">
        <v>172</v>
      </c>
      <c r="H244" s="67" t="s">
        <v>142</v>
      </c>
      <c r="I244" s="65"/>
      <c r="J244" s="65"/>
    </row>
    <row r="245" spans="1:15" x14ac:dyDescent="0.4">
      <c r="A245" s="66" t="s">
        <v>11</v>
      </c>
      <c r="B245" s="51">
        <v>-0.90480000000000005</v>
      </c>
      <c r="C245" s="65"/>
      <c r="D245" s="66" t="s">
        <v>11</v>
      </c>
      <c r="E245" s="51">
        <v>-0.70599999999999996</v>
      </c>
      <c r="F245" s="65"/>
      <c r="G245" s="66" t="s">
        <v>11</v>
      </c>
      <c r="H245" s="72">
        <v>-0.90620000000000001</v>
      </c>
      <c r="I245" s="66" t="s">
        <v>2</v>
      </c>
      <c r="J245" s="69">
        <v>3.008</v>
      </c>
    </row>
    <row r="246" spans="1:15" x14ac:dyDescent="0.4">
      <c r="A246" s="66" t="s">
        <v>19</v>
      </c>
      <c r="B246" s="68">
        <v>23.254999999999999</v>
      </c>
      <c r="C246" s="65"/>
      <c r="D246" s="66" t="s">
        <v>19</v>
      </c>
      <c r="E246" s="69">
        <v>23.777982683500007</v>
      </c>
      <c r="F246" s="65"/>
      <c r="G246" s="66" t="s">
        <v>19</v>
      </c>
      <c r="H246" s="1">
        <v>23.277999999999999</v>
      </c>
      <c r="I246" s="66" t="s">
        <v>252</v>
      </c>
      <c r="J246" s="69">
        <v>5.9420000000000002</v>
      </c>
    </row>
    <row r="247" spans="1:15" x14ac:dyDescent="0.4">
      <c r="A247" s="66" t="s">
        <v>0</v>
      </c>
      <c r="B247" s="69">
        <v>0.248</v>
      </c>
      <c r="C247" s="65"/>
      <c r="D247" s="66" t="s">
        <v>0</v>
      </c>
      <c r="E247" s="69">
        <v>0.248</v>
      </c>
      <c r="F247" s="65"/>
      <c r="G247" s="66" t="s">
        <v>0</v>
      </c>
      <c r="H247" s="69">
        <v>0.248</v>
      </c>
      <c r="I247" s="65"/>
      <c r="J247" s="65"/>
      <c r="O247" t="s">
        <v>346</v>
      </c>
    </row>
    <row r="248" spans="1:15" x14ac:dyDescent="0.4">
      <c r="A248" s="70" t="s">
        <v>1</v>
      </c>
      <c r="B248" s="69">
        <v>4.83</v>
      </c>
      <c r="C248" s="65"/>
      <c r="D248" s="70" t="s">
        <v>1</v>
      </c>
      <c r="E248" s="69">
        <v>4.83</v>
      </c>
      <c r="F248" s="65"/>
      <c r="G248" s="70" t="s">
        <v>1</v>
      </c>
      <c r="H248" s="69">
        <v>4.83</v>
      </c>
      <c r="J248" s="65"/>
    </row>
    <row r="250" spans="1:15" x14ac:dyDescent="0.4">
      <c r="A250" s="66" t="s">
        <v>49</v>
      </c>
      <c r="B250" s="67" t="s">
        <v>143</v>
      </c>
      <c r="C250" s="65"/>
      <c r="D250" s="66" t="s">
        <v>174</v>
      </c>
      <c r="E250" s="67" t="s">
        <v>143</v>
      </c>
      <c r="F250" s="65"/>
      <c r="G250" s="66" t="s">
        <v>172</v>
      </c>
      <c r="H250" s="67" t="s">
        <v>143</v>
      </c>
      <c r="I250" s="65"/>
      <c r="J250" s="65"/>
    </row>
    <row r="251" spans="1:15" x14ac:dyDescent="0.4">
      <c r="A251" s="66" t="s">
        <v>11</v>
      </c>
      <c r="B251" s="51">
        <v>-2.7149000000000001</v>
      </c>
      <c r="C251" s="65"/>
      <c r="D251" s="66" t="s">
        <v>11</v>
      </c>
      <c r="E251" s="51">
        <v>-2.7168000000000001</v>
      </c>
      <c r="F251" s="65"/>
      <c r="G251" s="66" t="s">
        <v>11</v>
      </c>
      <c r="H251" s="72">
        <v>-2.7040000000000002</v>
      </c>
      <c r="I251" s="66" t="s">
        <v>2</v>
      </c>
      <c r="J251" s="69">
        <v>3.423</v>
      </c>
    </row>
    <row r="252" spans="1:15" x14ac:dyDescent="0.4">
      <c r="A252" s="66" t="s">
        <v>19</v>
      </c>
      <c r="B252" s="68">
        <v>27.58</v>
      </c>
      <c r="C252" s="65"/>
      <c r="D252" s="66" t="s">
        <v>19</v>
      </c>
      <c r="E252" s="69">
        <v>28.093</v>
      </c>
      <c r="F252" s="65"/>
      <c r="G252" s="66" t="s">
        <v>19</v>
      </c>
      <c r="H252" s="1">
        <v>28.282499999999999</v>
      </c>
      <c r="I252" s="66" t="s">
        <v>252</v>
      </c>
      <c r="J252" s="69">
        <v>5.5759999999999996</v>
      </c>
    </row>
    <row r="253" spans="1:15" x14ac:dyDescent="0.4">
      <c r="A253" s="66" t="s">
        <v>0</v>
      </c>
      <c r="B253" s="69">
        <v>0.21299999999999999</v>
      </c>
      <c r="C253" s="65"/>
      <c r="D253" s="66" t="s">
        <v>0</v>
      </c>
      <c r="E253" s="69">
        <v>0.21299999999999999</v>
      </c>
      <c r="F253" s="65"/>
      <c r="G253" s="66" t="s">
        <v>0</v>
      </c>
      <c r="H253" s="69">
        <v>0.21299999999999999</v>
      </c>
      <c r="I253" s="65"/>
      <c r="J253" s="65"/>
      <c r="O253" t="s">
        <v>347</v>
      </c>
    </row>
    <row r="254" spans="1:15" x14ac:dyDescent="0.4">
      <c r="A254" s="70" t="s">
        <v>1</v>
      </c>
      <c r="B254" s="69">
        <v>3.8929999999999998</v>
      </c>
      <c r="C254" s="65"/>
      <c r="D254" s="70" t="s">
        <v>1</v>
      </c>
      <c r="E254" s="69">
        <v>3.8929999999999998</v>
      </c>
      <c r="F254" s="65"/>
      <c r="G254" s="70" t="s">
        <v>1</v>
      </c>
      <c r="H254" s="69">
        <v>3.8929999999999998</v>
      </c>
      <c r="J254" s="65"/>
    </row>
    <row r="256" spans="1:15" x14ac:dyDescent="0.4">
      <c r="A256" s="66" t="s">
        <v>49</v>
      </c>
      <c r="B256" s="67" t="s">
        <v>205</v>
      </c>
      <c r="C256" s="65"/>
      <c r="D256" s="66" t="s">
        <v>174</v>
      </c>
      <c r="E256" s="67" t="s">
        <v>205</v>
      </c>
      <c r="F256" s="65"/>
      <c r="G256" s="66" t="s">
        <v>172</v>
      </c>
      <c r="H256" s="67" t="s">
        <v>348</v>
      </c>
      <c r="I256" s="65"/>
      <c r="J256" s="65"/>
    </row>
    <row r="257" spans="1:15" x14ac:dyDescent="0.4">
      <c r="A257" s="66" t="s">
        <v>11</v>
      </c>
      <c r="B257" s="51">
        <v>-3.9552999999999998</v>
      </c>
      <c r="C257" s="65"/>
      <c r="D257" s="66" t="s">
        <v>11</v>
      </c>
      <c r="E257" s="51">
        <v>-3.9352999999999998</v>
      </c>
      <c r="F257" s="65"/>
      <c r="G257" s="66" t="s">
        <v>11</v>
      </c>
      <c r="H257" s="72">
        <v>-3.7564000000000002</v>
      </c>
      <c r="I257" s="66" t="s">
        <v>2</v>
      </c>
      <c r="J257" s="1">
        <v>3.4</v>
      </c>
    </row>
    <row r="258" spans="1:15" x14ac:dyDescent="0.4">
      <c r="A258" s="66" t="s">
        <v>19</v>
      </c>
      <c r="B258" s="68">
        <v>27.879000000000001</v>
      </c>
      <c r="C258" s="65"/>
      <c r="D258" s="66" t="s">
        <v>19</v>
      </c>
      <c r="E258" s="69">
        <v>27.64</v>
      </c>
      <c r="F258" s="65"/>
      <c r="G258" s="66" t="s">
        <v>19</v>
      </c>
      <c r="H258" s="1">
        <v>27.809260438270694</v>
      </c>
      <c r="I258" s="66" t="s">
        <v>252</v>
      </c>
      <c r="J258" s="69">
        <v>5.5555999999999992</v>
      </c>
    </row>
    <row r="259" spans="1:15" x14ac:dyDescent="0.4">
      <c r="A259" s="66" t="s">
        <v>0</v>
      </c>
      <c r="B259" s="69">
        <v>0.28299999999999997</v>
      </c>
      <c r="C259" s="65"/>
      <c r="D259" s="66" t="s">
        <v>0</v>
      </c>
      <c r="E259" s="69">
        <v>0.28299999999999997</v>
      </c>
      <c r="F259" s="65"/>
      <c r="G259" s="66" t="s">
        <v>0</v>
      </c>
      <c r="H259" s="69">
        <v>0.28299999999999997</v>
      </c>
      <c r="I259" s="67" t="s">
        <v>248</v>
      </c>
      <c r="J259" s="1">
        <v>1.6339999999999999</v>
      </c>
      <c r="O259" t="s">
        <v>349</v>
      </c>
    </row>
    <row r="260" spans="1:15" x14ac:dyDescent="0.4">
      <c r="A260" s="70" t="s">
        <v>1</v>
      </c>
      <c r="B260" s="69">
        <v>3.54</v>
      </c>
      <c r="C260" s="65"/>
      <c r="D260" s="70" t="s">
        <v>1</v>
      </c>
      <c r="E260" s="69">
        <v>3.54</v>
      </c>
      <c r="F260" s="65"/>
      <c r="G260" s="70" t="s">
        <v>1</v>
      </c>
      <c r="H260" s="69">
        <v>3.54</v>
      </c>
      <c r="J260" s="65"/>
    </row>
    <row r="262" spans="1:15" x14ac:dyDescent="0.4">
      <c r="A262" s="66" t="s">
        <v>49</v>
      </c>
      <c r="B262" s="67" t="s">
        <v>207</v>
      </c>
      <c r="C262" s="65"/>
      <c r="D262" s="66" t="s">
        <v>174</v>
      </c>
      <c r="E262" s="67" t="s">
        <v>207</v>
      </c>
      <c r="F262" s="65"/>
      <c r="G262" s="66" t="s">
        <v>172</v>
      </c>
      <c r="H262" s="67" t="s">
        <v>207</v>
      </c>
      <c r="I262" s="65"/>
      <c r="J262" s="65"/>
    </row>
    <row r="263" spans="1:15" x14ac:dyDescent="0.4">
      <c r="A263" s="66" t="s">
        <v>11</v>
      </c>
      <c r="B263" s="51">
        <v>-3.8006000000000002</v>
      </c>
      <c r="C263" s="65"/>
      <c r="D263" s="66" t="s">
        <v>11</v>
      </c>
      <c r="E263" s="51">
        <v>-3.8904999999999998</v>
      </c>
      <c r="F263" s="65"/>
      <c r="G263" s="66" t="s">
        <v>11</v>
      </c>
      <c r="H263" s="72">
        <v>-3.8386999999999998</v>
      </c>
      <c r="I263" s="66" t="s">
        <v>2</v>
      </c>
      <c r="J263" s="69">
        <v>3.3940000000000001</v>
      </c>
    </row>
    <row r="264" spans="1:15" x14ac:dyDescent="0.4">
      <c r="A264" s="66" t="s">
        <v>19</v>
      </c>
      <c r="B264" s="68">
        <v>27.491</v>
      </c>
      <c r="C264" s="65"/>
      <c r="D264" s="66" t="s">
        <v>19</v>
      </c>
      <c r="E264" s="69">
        <v>27.119</v>
      </c>
      <c r="F264" s="65"/>
      <c r="G264" s="66" t="s">
        <v>19</v>
      </c>
      <c r="H264" s="1">
        <v>27.408999999999999</v>
      </c>
      <c r="I264" s="66" t="s">
        <v>252</v>
      </c>
      <c r="J264" s="69">
        <v>5.4950000000000001</v>
      </c>
    </row>
    <row r="265" spans="1:15" x14ac:dyDescent="0.4">
      <c r="A265" s="66" t="s">
        <v>0</v>
      </c>
      <c r="B265" s="69">
        <v>0.30599999999999999</v>
      </c>
      <c r="C265" s="65"/>
      <c r="D265" s="66" t="s">
        <v>0</v>
      </c>
      <c r="E265" s="69">
        <v>0.30599999999999999</v>
      </c>
      <c r="F265" s="65"/>
      <c r="G265" s="66" t="s">
        <v>0</v>
      </c>
      <c r="H265" s="69">
        <v>0.30599999999999999</v>
      </c>
      <c r="I265" s="65"/>
      <c r="J265" s="65"/>
      <c r="O265" t="s">
        <v>350</v>
      </c>
    </row>
    <row r="266" spans="1:15" x14ac:dyDescent="0.4">
      <c r="A266" s="70" t="s">
        <v>1</v>
      </c>
      <c r="B266" s="69">
        <v>3.3769999999999998</v>
      </c>
      <c r="C266" s="65"/>
      <c r="D266" s="70" t="s">
        <v>1</v>
      </c>
      <c r="E266" s="69">
        <v>3.3769999999999998</v>
      </c>
      <c r="F266" s="65"/>
      <c r="G266" s="70" t="s">
        <v>1</v>
      </c>
      <c r="H266" s="69">
        <v>3.3769999999999998</v>
      </c>
      <c r="J266" s="65"/>
    </row>
    <row r="267" spans="1:15" x14ac:dyDescent="0.4">
      <c r="A267" s="65"/>
      <c r="B267" s="71"/>
      <c r="C267" s="65"/>
      <c r="D267" s="65"/>
      <c r="E267" s="71"/>
      <c r="F267" s="65"/>
      <c r="G267" s="73"/>
      <c r="H267" s="71"/>
      <c r="J267" s="65"/>
    </row>
    <row r="268" spans="1:15" x14ac:dyDescent="0.4">
      <c r="A268" s="66" t="s">
        <v>49</v>
      </c>
      <c r="B268" s="67" t="s">
        <v>351</v>
      </c>
      <c r="C268" s="65"/>
      <c r="D268" s="66" t="s">
        <v>174</v>
      </c>
      <c r="E268" s="67" t="s">
        <v>351</v>
      </c>
      <c r="F268" s="65"/>
      <c r="G268" s="66" t="s">
        <v>172</v>
      </c>
      <c r="H268" s="67" t="s">
        <v>351</v>
      </c>
      <c r="I268" s="65"/>
      <c r="J268" s="65"/>
      <c r="L268" t="s">
        <v>352</v>
      </c>
    </row>
    <row r="269" spans="1:15" x14ac:dyDescent="0.4">
      <c r="A269" s="66" t="s">
        <v>11</v>
      </c>
      <c r="B269" s="51">
        <v>-2.7421000000000002</v>
      </c>
      <c r="C269" s="65"/>
      <c r="D269" s="66" t="s">
        <v>11</v>
      </c>
      <c r="E269" s="51">
        <v>-2.8580999999999999</v>
      </c>
      <c r="F269" s="65"/>
      <c r="G269" s="66" t="s">
        <v>11</v>
      </c>
      <c r="H269" s="72">
        <v>-2.9830000000000001</v>
      </c>
      <c r="I269" s="66" t="s">
        <v>2</v>
      </c>
      <c r="J269" s="1">
        <v>4.0880000000000001</v>
      </c>
      <c r="L269" t="s">
        <v>353</v>
      </c>
    </row>
    <row r="270" spans="1:15" x14ac:dyDescent="0.4">
      <c r="A270" s="66" t="s">
        <v>19</v>
      </c>
      <c r="B270" s="68">
        <v>28.380128921999994</v>
      </c>
      <c r="C270" s="65"/>
      <c r="D270" s="66" t="s">
        <v>19</v>
      </c>
      <c r="E270" s="69">
        <v>28.577803103999994</v>
      </c>
      <c r="F270" s="65"/>
      <c r="G270" s="66" t="s">
        <v>19</v>
      </c>
      <c r="H270" s="1">
        <v>31.564412972795498</v>
      </c>
      <c r="I270" s="66" t="s">
        <v>252</v>
      </c>
      <c r="J270" s="69">
        <v>4.3618959999999998</v>
      </c>
    </row>
    <row r="271" spans="1:15" x14ac:dyDescent="0.4">
      <c r="A271" s="66" t="s">
        <v>0</v>
      </c>
      <c r="B271" s="1">
        <v>0.39945658924240934</v>
      </c>
      <c r="C271" s="65"/>
      <c r="D271" s="66" t="s">
        <v>0</v>
      </c>
      <c r="E271" s="1">
        <v>0.39945658924240934</v>
      </c>
      <c r="F271" s="65"/>
      <c r="G271" s="66" t="s">
        <v>0</v>
      </c>
      <c r="H271">
        <v>0.39945658924240934</v>
      </c>
      <c r="I271" s="67" t="s">
        <v>248</v>
      </c>
      <c r="J271" s="1">
        <v>1.0669999999999999</v>
      </c>
    </row>
    <row r="272" spans="1:15" x14ac:dyDescent="0.4">
      <c r="A272" s="70" t="s">
        <v>1</v>
      </c>
      <c r="B272" s="69"/>
      <c r="C272" s="65"/>
      <c r="D272" s="70" t="s">
        <v>1</v>
      </c>
      <c r="E272" s="69"/>
      <c r="F272" s="65"/>
      <c r="G272" s="70" t="s">
        <v>1</v>
      </c>
      <c r="H272" s="69"/>
      <c r="J272" s="65"/>
    </row>
    <row r="274" spans="1:15" x14ac:dyDescent="0.4">
      <c r="A274" s="66" t="s">
        <v>49</v>
      </c>
      <c r="B274" s="67" t="s">
        <v>354</v>
      </c>
      <c r="C274" s="65"/>
      <c r="D274" s="66" t="s">
        <v>174</v>
      </c>
      <c r="E274" s="67" t="s">
        <v>238</v>
      </c>
      <c r="F274" s="65"/>
      <c r="G274" s="66" t="s">
        <v>172</v>
      </c>
      <c r="H274" s="67" t="s">
        <v>354</v>
      </c>
      <c r="I274" s="65"/>
      <c r="J274" s="65"/>
    </row>
    <row r="275" spans="1:15" x14ac:dyDescent="0.4">
      <c r="A275" s="66" t="s">
        <v>11</v>
      </c>
      <c r="B275" s="51">
        <v>-1.0702</v>
      </c>
      <c r="C275" s="65"/>
      <c r="D275" s="66" t="s">
        <v>11</v>
      </c>
      <c r="E275" s="51">
        <v>-1.0550999999999999</v>
      </c>
      <c r="F275" s="65"/>
      <c r="G275" s="66" t="s">
        <v>11</v>
      </c>
      <c r="H275" s="72">
        <v>-1.0599000000000001</v>
      </c>
      <c r="I275" s="66" t="s">
        <v>2</v>
      </c>
      <c r="J275" s="1">
        <v>3.3359999999999999</v>
      </c>
    </row>
    <row r="276" spans="1:15" x14ac:dyDescent="0.4">
      <c r="A276" s="66" t="s">
        <v>19</v>
      </c>
      <c r="B276" s="68">
        <v>35.050697468750009</v>
      </c>
      <c r="C276" s="65"/>
      <c r="D276" s="66" t="s">
        <v>19</v>
      </c>
      <c r="E276" s="69">
        <v>35.594999999999999</v>
      </c>
      <c r="F276" s="65"/>
      <c r="G276" s="66" t="s">
        <v>19</v>
      </c>
      <c r="H276" s="1">
        <v>31.380407233130537</v>
      </c>
      <c r="I276" s="66" t="s">
        <v>252</v>
      </c>
      <c r="J276" s="69">
        <v>6.5118719999999994</v>
      </c>
    </row>
    <row r="277" spans="1:15" x14ac:dyDescent="0.4">
      <c r="A277" s="66" t="s">
        <v>0</v>
      </c>
      <c r="B277" s="69">
        <v>0.113</v>
      </c>
      <c r="C277" s="65"/>
      <c r="D277" s="66" t="s">
        <v>0</v>
      </c>
      <c r="E277" s="69">
        <v>0.113</v>
      </c>
      <c r="F277" s="65"/>
      <c r="G277" s="66" t="s">
        <v>0</v>
      </c>
      <c r="H277" s="69">
        <v>0.113</v>
      </c>
      <c r="I277" s="67" t="s">
        <v>248</v>
      </c>
      <c r="J277" s="1">
        <v>1.952</v>
      </c>
      <c r="O277" t="s">
        <v>355</v>
      </c>
    </row>
    <row r="278" spans="1:15" x14ac:dyDescent="0.4">
      <c r="A278" s="70" t="s">
        <v>1</v>
      </c>
      <c r="B278" s="69">
        <v>3.835</v>
      </c>
      <c r="C278" s="65"/>
      <c r="D278" s="70" t="s">
        <v>1</v>
      </c>
      <c r="E278" s="69">
        <v>3.835</v>
      </c>
      <c r="F278" s="65"/>
      <c r="G278" s="70" t="s">
        <v>1</v>
      </c>
      <c r="H278" s="69">
        <v>3.835</v>
      </c>
      <c r="J278" s="65"/>
    </row>
    <row r="280" spans="1:15" x14ac:dyDescent="0.4">
      <c r="A280" s="66" t="s">
        <v>49</v>
      </c>
      <c r="B280" s="67" t="s">
        <v>144</v>
      </c>
      <c r="C280" s="65"/>
      <c r="D280" s="66" t="s">
        <v>174</v>
      </c>
      <c r="E280" s="67" t="s">
        <v>144</v>
      </c>
      <c r="F280" s="65"/>
      <c r="G280" s="66" t="s">
        <v>172</v>
      </c>
      <c r="H280" s="67" t="s">
        <v>144</v>
      </c>
      <c r="I280" s="65"/>
      <c r="J280" s="65"/>
    </row>
    <row r="281" spans="1:15" x14ac:dyDescent="0.4">
      <c r="A281" s="66" t="s">
        <v>11</v>
      </c>
      <c r="B281" s="51">
        <v>-0.85399999999999998</v>
      </c>
      <c r="C281" s="65"/>
      <c r="D281" s="66" t="s">
        <v>11</v>
      </c>
      <c r="E281" s="51">
        <v>-0.85660000000000003</v>
      </c>
      <c r="F281" s="65"/>
      <c r="G281" s="66" t="s">
        <v>11</v>
      </c>
      <c r="H281" s="72">
        <v>-0.86029999999999995</v>
      </c>
      <c r="I281" s="66" t="s">
        <v>2</v>
      </c>
      <c r="J281" s="69">
        <v>5.5119999999999996</v>
      </c>
    </row>
    <row r="282" spans="1:15" x14ac:dyDescent="0.4">
      <c r="A282" s="66" t="s">
        <v>19</v>
      </c>
      <c r="B282" s="68">
        <v>114.992</v>
      </c>
      <c r="C282" s="65"/>
      <c r="D282" s="66" t="s">
        <v>19</v>
      </c>
      <c r="E282" s="69">
        <v>114.05200000000001</v>
      </c>
      <c r="F282" s="65"/>
      <c r="G282" s="66" t="s">
        <v>19</v>
      </c>
      <c r="H282" s="1">
        <v>117.0235</v>
      </c>
      <c r="I282" s="66" t="s">
        <v>252</v>
      </c>
      <c r="J282" s="69">
        <v>8.8940000000000001</v>
      </c>
    </row>
    <row r="283" spans="1:15" x14ac:dyDescent="0.4">
      <c r="A283" s="66" t="s">
        <v>0</v>
      </c>
      <c r="B283" s="69">
        <v>1.2E-2</v>
      </c>
      <c r="C283" s="65"/>
      <c r="D283" s="66" t="s">
        <v>0</v>
      </c>
      <c r="E283" s="69">
        <v>1.2E-2</v>
      </c>
      <c r="F283" s="65"/>
      <c r="G283" s="66" t="s">
        <v>0</v>
      </c>
      <c r="H283" s="69">
        <v>1.2E-2</v>
      </c>
      <c r="I283" s="65"/>
      <c r="J283" s="65"/>
      <c r="O283" t="s">
        <v>356</v>
      </c>
    </row>
    <row r="284" spans="1:15" x14ac:dyDescent="0.4">
      <c r="A284" s="70" t="s">
        <v>1</v>
      </c>
      <c r="B284" s="69">
        <v>2.29</v>
      </c>
      <c r="C284" s="65"/>
      <c r="D284" s="70" t="s">
        <v>1</v>
      </c>
      <c r="E284" s="69">
        <v>2.29</v>
      </c>
      <c r="F284" s="65"/>
      <c r="G284" s="70" t="s">
        <v>1</v>
      </c>
      <c r="H284" s="69">
        <v>2.29</v>
      </c>
      <c r="J284" s="65"/>
    </row>
    <row r="286" spans="1:15" x14ac:dyDescent="0.4">
      <c r="A286" s="66" t="s">
        <v>49</v>
      </c>
      <c r="B286" s="67" t="s">
        <v>145</v>
      </c>
      <c r="C286" s="65"/>
      <c r="D286" s="66" t="s">
        <v>174</v>
      </c>
      <c r="E286" s="67" t="s">
        <v>145</v>
      </c>
      <c r="F286" s="65"/>
      <c r="G286" s="66" t="s">
        <v>172</v>
      </c>
      <c r="H286" s="67" t="s">
        <v>145</v>
      </c>
      <c r="I286" s="65"/>
      <c r="J286" s="65"/>
    </row>
    <row r="287" spans="1:15" x14ac:dyDescent="0.4">
      <c r="A287" s="66" t="s">
        <v>11</v>
      </c>
      <c r="B287" s="51">
        <v>-1.9059999999999999</v>
      </c>
      <c r="C287" s="65"/>
      <c r="D287" s="66" t="s">
        <v>11</v>
      </c>
      <c r="E287" s="51">
        <v>-1.919</v>
      </c>
      <c r="F287" s="65"/>
      <c r="G287" s="66" t="s">
        <v>11</v>
      </c>
      <c r="H287" s="72">
        <v>-1.903</v>
      </c>
      <c r="I287" s="66" t="s">
        <v>2</v>
      </c>
      <c r="J287" s="69">
        <v>4.4790000000000001</v>
      </c>
    </row>
    <row r="288" spans="1:15" x14ac:dyDescent="0.4">
      <c r="A288" s="66" t="s">
        <v>19</v>
      </c>
      <c r="B288" s="68">
        <v>64.069999999999993</v>
      </c>
      <c r="C288" s="65"/>
      <c r="D288" s="66" t="s">
        <v>19</v>
      </c>
      <c r="E288" s="69">
        <v>63.643000000000001</v>
      </c>
      <c r="F288" s="65"/>
      <c r="G288" s="66" t="s">
        <v>19</v>
      </c>
      <c r="H288" s="1">
        <v>63.853499999999997</v>
      </c>
      <c r="I288" s="66" t="s">
        <v>252</v>
      </c>
      <c r="J288" s="69">
        <v>7.3520000000000003</v>
      </c>
    </row>
    <row r="289" spans="1:15" x14ac:dyDescent="0.4">
      <c r="A289" s="66" t="s">
        <v>0</v>
      </c>
      <c r="B289" s="69">
        <v>5.3999999999999999E-2</v>
      </c>
      <c r="C289" s="65"/>
      <c r="D289" s="66" t="s">
        <v>0</v>
      </c>
      <c r="E289" s="69">
        <v>5.3999999999999999E-2</v>
      </c>
      <c r="F289" s="65"/>
      <c r="G289" s="66" t="s">
        <v>0</v>
      </c>
      <c r="H289" s="69">
        <v>5.3999999999999999E-2</v>
      </c>
      <c r="I289" s="65"/>
      <c r="J289" s="65"/>
      <c r="O289" t="s">
        <v>357</v>
      </c>
    </row>
    <row r="290" spans="1:15" x14ac:dyDescent="0.4">
      <c r="A290" s="70" t="s">
        <v>1</v>
      </c>
      <c r="B290" s="69">
        <v>1.897</v>
      </c>
      <c r="C290" s="65"/>
      <c r="D290" s="70" t="s">
        <v>1</v>
      </c>
      <c r="E290" s="69">
        <v>1.897</v>
      </c>
      <c r="F290" s="65"/>
      <c r="G290" s="70" t="s">
        <v>1</v>
      </c>
      <c r="H290" s="69">
        <v>1.897</v>
      </c>
      <c r="J290" s="65"/>
    </row>
    <row r="292" spans="1:15" x14ac:dyDescent="0.4">
      <c r="A292" s="66" t="s">
        <v>49</v>
      </c>
      <c r="B292" s="67" t="s">
        <v>208</v>
      </c>
      <c r="C292" s="65"/>
      <c r="D292" s="66" t="s">
        <v>174</v>
      </c>
      <c r="E292" s="67" t="s">
        <v>208</v>
      </c>
      <c r="F292" s="65"/>
      <c r="G292" s="66" t="s">
        <v>172</v>
      </c>
      <c r="H292" s="67" t="s">
        <v>358</v>
      </c>
      <c r="I292" s="65"/>
      <c r="J292" s="65"/>
    </row>
    <row r="293" spans="1:15" x14ac:dyDescent="0.4">
      <c r="A293" s="66" t="s">
        <v>11</v>
      </c>
      <c r="B293" s="51">
        <v>-4.9352999999999998</v>
      </c>
      <c r="C293" s="65"/>
      <c r="D293" s="66" t="s">
        <v>11</v>
      </c>
      <c r="E293" s="51">
        <v>-4.8025000000000002</v>
      </c>
      <c r="F293" s="65"/>
      <c r="G293" s="66" t="s">
        <v>11</v>
      </c>
      <c r="H293" s="72">
        <v>-4.8817000000000004</v>
      </c>
      <c r="I293" s="66" t="s">
        <v>2</v>
      </c>
      <c r="J293" s="69">
        <v>3.7530000000000001</v>
      </c>
    </row>
    <row r="294" spans="1:15" x14ac:dyDescent="0.4">
      <c r="A294" s="66" t="s">
        <v>19</v>
      </c>
      <c r="B294" s="68">
        <v>37.030999999999999</v>
      </c>
      <c r="C294" s="65"/>
      <c r="D294" s="66" t="s">
        <v>19</v>
      </c>
      <c r="E294" s="69">
        <v>37.673000000000002</v>
      </c>
      <c r="F294" s="65"/>
      <c r="G294" s="66" t="s">
        <v>19</v>
      </c>
      <c r="H294" s="1">
        <v>37.241218494145805</v>
      </c>
      <c r="I294" s="66" t="s">
        <v>252</v>
      </c>
      <c r="J294" s="69">
        <v>6.1061310000000004</v>
      </c>
    </row>
    <row r="295" spans="1:15" x14ac:dyDescent="0.4">
      <c r="A295" s="66" t="s">
        <v>0</v>
      </c>
      <c r="B295" s="69">
        <v>0.155</v>
      </c>
      <c r="C295" s="65"/>
      <c r="D295" s="66" t="s">
        <v>0</v>
      </c>
      <c r="E295" s="69">
        <v>0.155</v>
      </c>
      <c r="F295" s="65"/>
      <c r="G295" s="66" t="s">
        <v>0</v>
      </c>
      <c r="H295" s="69">
        <v>0.155</v>
      </c>
      <c r="I295" s="67" t="s">
        <v>248</v>
      </c>
      <c r="J295" s="1">
        <v>1.627</v>
      </c>
      <c r="O295" t="s">
        <v>359</v>
      </c>
    </row>
    <row r="296" spans="1:15" x14ac:dyDescent="0.4">
      <c r="A296" s="70" t="s">
        <v>1</v>
      </c>
      <c r="B296" s="69">
        <v>1.5609999999999999</v>
      </c>
      <c r="C296" s="65"/>
      <c r="D296" s="70" t="s">
        <v>1</v>
      </c>
      <c r="E296" s="69">
        <v>1.5609999999999999</v>
      </c>
      <c r="F296" s="65"/>
      <c r="G296" s="70" t="s">
        <v>1</v>
      </c>
      <c r="H296" s="69">
        <v>1.5609999999999999</v>
      </c>
      <c r="J296" s="65"/>
    </row>
    <row r="298" spans="1:15" x14ac:dyDescent="0.4">
      <c r="A298" s="66" t="s">
        <v>49</v>
      </c>
      <c r="B298" s="67" t="s">
        <v>146</v>
      </c>
      <c r="C298" s="65"/>
      <c r="D298" s="66" t="s">
        <v>174</v>
      </c>
      <c r="E298" s="67" t="s">
        <v>146</v>
      </c>
      <c r="F298" s="65"/>
      <c r="G298" s="66" t="s">
        <v>172</v>
      </c>
      <c r="H298" s="67" t="s">
        <v>146</v>
      </c>
      <c r="I298" s="65"/>
      <c r="J298" s="65"/>
    </row>
    <row r="299" spans="1:15" x14ac:dyDescent="0.4">
      <c r="A299" s="66" t="s">
        <v>11</v>
      </c>
      <c r="B299" s="51">
        <v>-5.9314999999999998</v>
      </c>
      <c r="C299" s="65"/>
      <c r="D299" s="66" t="s">
        <v>11</v>
      </c>
      <c r="E299" s="51">
        <v>-4.8025000000000002</v>
      </c>
      <c r="F299" s="65"/>
      <c r="G299" s="66" t="s">
        <v>11</v>
      </c>
      <c r="H299" s="72">
        <v>-5.8357999999999999</v>
      </c>
      <c r="I299" s="66" t="s">
        <v>2</v>
      </c>
      <c r="J299" s="69">
        <v>3.2610000000000001</v>
      </c>
    </row>
    <row r="300" spans="1:15" x14ac:dyDescent="0.4">
      <c r="A300" s="66" t="s">
        <v>19</v>
      </c>
      <c r="B300" s="68">
        <v>26.295999999999999</v>
      </c>
      <c r="C300" s="65"/>
      <c r="D300" s="66" t="s">
        <v>19</v>
      </c>
      <c r="E300" s="69">
        <v>37.673000000000002</v>
      </c>
      <c r="F300" s="65"/>
      <c r="G300" s="66" t="s">
        <v>19</v>
      </c>
      <c r="H300" s="1">
        <v>26.506499999999999</v>
      </c>
      <c r="I300" s="66" t="s">
        <v>252</v>
      </c>
      <c r="J300" s="69">
        <v>5.7560000000000002</v>
      </c>
    </row>
    <row r="301" spans="1:15" x14ac:dyDescent="0.4">
      <c r="A301" s="66" t="s">
        <v>0</v>
      </c>
      <c r="B301" s="69">
        <v>0.24399999999999999</v>
      </c>
      <c r="C301" s="65"/>
      <c r="D301" s="66" t="s">
        <v>0</v>
      </c>
      <c r="E301" s="69">
        <v>0.24399999999999999</v>
      </c>
      <c r="F301" s="65"/>
      <c r="G301" s="66" t="s">
        <v>0</v>
      </c>
      <c r="H301" s="69">
        <v>0.24399999999999999</v>
      </c>
      <c r="I301" s="65"/>
      <c r="J301" s="65"/>
      <c r="O301" t="s">
        <v>360</v>
      </c>
    </row>
    <row r="302" spans="1:15" x14ac:dyDescent="0.4">
      <c r="A302" s="70" t="s">
        <v>1</v>
      </c>
      <c r="B302" s="69">
        <v>3.3029999999999999</v>
      </c>
      <c r="C302" s="65"/>
      <c r="D302" s="70" t="s">
        <v>1</v>
      </c>
      <c r="E302" s="69">
        <v>3.3029999999999999</v>
      </c>
      <c r="F302" s="65"/>
      <c r="G302" s="70" t="s">
        <v>1</v>
      </c>
      <c r="H302" s="69">
        <v>3.3029999999999999</v>
      </c>
      <c r="J302" s="65"/>
    </row>
    <row r="304" spans="1:15" x14ac:dyDescent="0.4">
      <c r="A304" s="66" t="s">
        <v>49</v>
      </c>
      <c r="B304" s="67" t="s">
        <v>209</v>
      </c>
      <c r="C304" s="65"/>
      <c r="D304" s="66" t="s">
        <v>174</v>
      </c>
      <c r="E304" s="67" t="s">
        <v>209</v>
      </c>
      <c r="F304" s="65"/>
      <c r="G304" s="66" t="s">
        <v>172</v>
      </c>
      <c r="H304" s="67" t="s">
        <v>209</v>
      </c>
      <c r="I304" s="65"/>
      <c r="J304" s="65"/>
    </row>
    <row r="305" spans="1:15" x14ac:dyDescent="0.4">
      <c r="A305" s="66" t="s">
        <v>11</v>
      </c>
      <c r="B305" s="51">
        <v>-4.7728999999999999</v>
      </c>
      <c r="C305" s="65"/>
      <c r="D305" s="66" t="s">
        <v>11</v>
      </c>
      <c r="E305" s="51">
        <v>-4.6452999999999998</v>
      </c>
      <c r="F305" s="65"/>
      <c r="G305" s="66" t="s">
        <v>11</v>
      </c>
      <c r="H305" s="72">
        <v>-4.7519999999999998</v>
      </c>
      <c r="I305" s="66" t="s">
        <v>2</v>
      </c>
      <c r="J305" s="69">
        <v>3.766</v>
      </c>
    </row>
    <row r="306" spans="1:15" x14ac:dyDescent="0.4">
      <c r="A306" s="66" t="s">
        <v>19</v>
      </c>
      <c r="B306" s="68">
        <v>36.56</v>
      </c>
      <c r="C306" s="65"/>
      <c r="D306" s="66" t="s">
        <v>19</v>
      </c>
      <c r="E306" s="69">
        <v>36.375</v>
      </c>
      <c r="F306" s="65"/>
      <c r="G306" s="66" t="s">
        <v>19</v>
      </c>
      <c r="H306" s="1">
        <v>36.521500000000003</v>
      </c>
      <c r="I306" s="66" t="s">
        <v>252</v>
      </c>
      <c r="J306" s="69">
        <v>5.9480000000000004</v>
      </c>
    </row>
    <row r="307" spans="1:15" x14ac:dyDescent="0.4">
      <c r="A307" s="66" t="s">
        <v>0</v>
      </c>
      <c r="B307" s="69">
        <v>0.19600000000000001</v>
      </c>
      <c r="C307" s="65"/>
      <c r="D307" s="66" t="s">
        <v>0</v>
      </c>
      <c r="E307" s="69">
        <v>0.19600000000000001</v>
      </c>
      <c r="F307" s="65"/>
      <c r="G307" s="66" t="s">
        <v>0</v>
      </c>
      <c r="H307" s="69">
        <v>0.19600000000000001</v>
      </c>
      <c r="I307" s="65"/>
      <c r="J307" s="65"/>
      <c r="O307" t="s">
        <v>361</v>
      </c>
    </row>
    <row r="308" spans="1:15" x14ac:dyDescent="0.4">
      <c r="A308" s="70" t="s">
        <v>1</v>
      </c>
      <c r="B308" s="69">
        <v>1.9350000000000001</v>
      </c>
      <c r="C308" s="65"/>
      <c r="D308" s="70" t="s">
        <v>1</v>
      </c>
      <c r="E308" s="69">
        <v>1.9350000000000001</v>
      </c>
      <c r="F308" s="65"/>
      <c r="G308" s="70" t="s">
        <v>1</v>
      </c>
      <c r="H308" s="69">
        <v>1.9350000000000001</v>
      </c>
      <c r="J308" s="65"/>
    </row>
    <row r="310" spans="1:15" x14ac:dyDescent="0.4">
      <c r="A310" s="66" t="s">
        <v>49</v>
      </c>
      <c r="B310" s="67" t="s">
        <v>164</v>
      </c>
      <c r="C310" s="65"/>
      <c r="D310" s="66" t="s">
        <v>174</v>
      </c>
      <c r="E310" s="67" t="s">
        <v>164</v>
      </c>
      <c r="F310" s="65"/>
      <c r="G310" s="66" t="s">
        <v>172</v>
      </c>
      <c r="H310" s="67" t="s">
        <v>362</v>
      </c>
      <c r="I310" s="65"/>
      <c r="J310" s="65"/>
    </row>
    <row r="311" spans="1:15" x14ac:dyDescent="0.4">
      <c r="A311" s="66" t="s">
        <v>11</v>
      </c>
      <c r="B311" s="51">
        <v>-4.7591000000000001</v>
      </c>
      <c r="C311" s="65"/>
      <c r="D311" s="66" t="s">
        <v>11</v>
      </c>
      <c r="E311" s="51">
        <v>-4.6281999999999996</v>
      </c>
      <c r="F311" s="65"/>
      <c r="G311" s="66" t="s">
        <v>11</v>
      </c>
      <c r="H311" s="72">
        <v>-4.6833999999999998</v>
      </c>
      <c r="I311" s="66" t="s">
        <v>2</v>
      </c>
      <c r="J311" s="1">
        <v>3.6840000000000002</v>
      </c>
    </row>
    <row r="312" spans="1:15" x14ac:dyDescent="0.4">
      <c r="A312" s="66" t="s">
        <v>19</v>
      </c>
      <c r="B312" s="68">
        <v>35.473999999999997</v>
      </c>
      <c r="C312" s="65"/>
      <c r="D312" s="66" t="s">
        <v>19</v>
      </c>
      <c r="E312" s="69">
        <v>35.308</v>
      </c>
      <c r="F312" s="65"/>
      <c r="G312" s="66" t="s">
        <v>19</v>
      </c>
      <c r="H312" s="1">
        <v>35.008178967962941</v>
      </c>
      <c r="I312" s="66" t="s">
        <v>252</v>
      </c>
      <c r="J312" s="69">
        <v>5.9570280000000002</v>
      </c>
    </row>
    <row r="313" spans="1:15" x14ac:dyDescent="0.4">
      <c r="A313" s="66" t="s">
        <v>0</v>
      </c>
      <c r="B313" s="69">
        <v>0.20599999999999999</v>
      </c>
      <c r="C313" s="65"/>
      <c r="D313" s="66" t="s">
        <v>0</v>
      </c>
      <c r="E313" s="69">
        <v>0.20599999999999999</v>
      </c>
      <c r="F313" s="65"/>
      <c r="G313" s="66" t="s">
        <v>0</v>
      </c>
      <c r="H313" s="69">
        <v>0.20599999999999999</v>
      </c>
      <c r="I313" s="67" t="s">
        <v>248</v>
      </c>
      <c r="J313" s="1">
        <v>1.617</v>
      </c>
      <c r="O313" t="s">
        <v>363</v>
      </c>
    </row>
    <row r="314" spans="1:15" x14ac:dyDescent="0.4">
      <c r="A314" s="70" t="s">
        <v>1</v>
      </c>
      <c r="B314" s="69">
        <v>1.94</v>
      </c>
      <c r="C314" s="65"/>
      <c r="D314" s="70" t="s">
        <v>1</v>
      </c>
      <c r="E314" s="69">
        <v>1.94</v>
      </c>
      <c r="F314" s="65"/>
      <c r="G314" s="70" t="s">
        <v>1</v>
      </c>
      <c r="H314" s="69">
        <v>1.94</v>
      </c>
      <c r="J314" s="65"/>
    </row>
    <row r="316" spans="1:15" x14ac:dyDescent="0.4">
      <c r="A316" s="66" t="s">
        <v>49</v>
      </c>
      <c r="B316" s="67" t="s">
        <v>210</v>
      </c>
      <c r="C316" s="65"/>
      <c r="D316" s="66" t="s">
        <v>174</v>
      </c>
      <c r="E316" s="67" t="s">
        <v>364</v>
      </c>
      <c r="F316" s="65"/>
      <c r="G316" s="66" t="s">
        <v>172</v>
      </c>
      <c r="H316" s="67" t="s">
        <v>364</v>
      </c>
      <c r="I316" s="65"/>
      <c r="J316" s="65"/>
    </row>
    <row r="317" spans="1:15" x14ac:dyDescent="0.4">
      <c r="A317" s="66" t="s">
        <v>11</v>
      </c>
      <c r="B317" s="51">
        <v>-4.7409999999999997</v>
      </c>
      <c r="C317" s="65"/>
      <c r="D317" s="66" t="s">
        <v>11</v>
      </c>
      <c r="E317" s="51">
        <v>-4.5435999999999996</v>
      </c>
      <c r="F317" s="65"/>
      <c r="G317" s="66" t="s">
        <v>11</v>
      </c>
      <c r="H317" s="72">
        <v>-4.6551999999999998</v>
      </c>
      <c r="I317" s="66" t="s">
        <v>2</v>
      </c>
      <c r="J317" s="1">
        <v>3.6739999999999999</v>
      </c>
    </row>
    <row r="318" spans="1:15" x14ac:dyDescent="0.4">
      <c r="A318" s="66" t="s">
        <v>19</v>
      </c>
      <c r="B318" s="68">
        <v>34.51</v>
      </c>
      <c r="C318" s="65"/>
      <c r="D318" s="66" t="s">
        <v>19</v>
      </c>
      <c r="E318" s="69">
        <v>34.359738368000002</v>
      </c>
      <c r="F318" s="65"/>
      <c r="G318" s="66" t="s">
        <v>19</v>
      </c>
      <c r="H318" s="1">
        <v>34.487652420399669</v>
      </c>
      <c r="I318" s="66" t="s">
        <v>252</v>
      </c>
      <c r="J318" s="1">
        <v>5.9004440000000002</v>
      </c>
    </row>
    <row r="319" spans="1:15" x14ac:dyDescent="0.4">
      <c r="A319" s="66" t="s">
        <v>0</v>
      </c>
      <c r="B319" s="69">
        <v>0.215</v>
      </c>
      <c r="C319" s="65"/>
      <c r="D319" s="66" t="s">
        <v>0</v>
      </c>
      <c r="E319" s="69">
        <v>0.215</v>
      </c>
      <c r="F319" s="65"/>
      <c r="G319" s="66" t="s">
        <v>0</v>
      </c>
      <c r="H319" s="69">
        <v>0.215</v>
      </c>
      <c r="I319" s="67" t="s">
        <v>248</v>
      </c>
      <c r="J319" s="1">
        <v>1.6060000000000001</v>
      </c>
    </row>
    <row r="320" spans="1:15" x14ac:dyDescent="0.4">
      <c r="A320" s="70" t="s">
        <v>1</v>
      </c>
      <c r="B320" s="69">
        <v>1.968</v>
      </c>
      <c r="C320" s="65"/>
      <c r="D320" s="70" t="s">
        <v>1</v>
      </c>
      <c r="E320" s="69">
        <v>1.968</v>
      </c>
      <c r="F320" s="65"/>
      <c r="G320" s="70" t="s">
        <v>1</v>
      </c>
      <c r="H320" s="69">
        <v>1.968</v>
      </c>
      <c r="J320" s="65"/>
    </row>
    <row r="322" spans="1:15" x14ac:dyDescent="0.4">
      <c r="A322" s="66" t="s">
        <v>49</v>
      </c>
      <c r="B322" s="67" t="s">
        <v>211</v>
      </c>
      <c r="C322" s="65"/>
      <c r="D322" s="66" t="s">
        <v>174</v>
      </c>
      <c r="E322" s="67" t="s">
        <v>365</v>
      </c>
      <c r="F322" s="65"/>
      <c r="G322" s="66" t="s">
        <v>172</v>
      </c>
      <c r="H322" s="67" t="s">
        <v>211</v>
      </c>
      <c r="I322" s="65"/>
      <c r="J322" s="65"/>
    </row>
    <row r="323" spans="1:15" x14ac:dyDescent="0.4">
      <c r="A323" s="66" t="s">
        <v>11</v>
      </c>
      <c r="B323" s="51">
        <v>-4.7081</v>
      </c>
      <c r="C323" s="65"/>
      <c r="D323" s="66" t="s">
        <v>11</v>
      </c>
      <c r="E323" s="51">
        <v>-4.4984000000000002</v>
      </c>
      <c r="F323" s="65"/>
      <c r="G323" s="66" t="s">
        <v>11</v>
      </c>
      <c r="H323" s="72">
        <v>-4.6965000000000003</v>
      </c>
      <c r="I323" s="66" t="s">
        <v>2</v>
      </c>
      <c r="J323" s="69">
        <v>3.6819999999999999</v>
      </c>
    </row>
    <row r="324" spans="1:15" x14ac:dyDescent="0.4">
      <c r="A324" s="66" t="s">
        <v>19</v>
      </c>
      <c r="B324" s="68">
        <v>34.261000000000003</v>
      </c>
      <c r="C324" s="65"/>
      <c r="D324" s="66" t="s">
        <v>19</v>
      </c>
      <c r="E324" s="69">
        <v>33.610279748000004</v>
      </c>
      <c r="F324" s="65"/>
      <c r="G324" s="66" t="s">
        <v>19</v>
      </c>
      <c r="H324" s="1">
        <v>34.336500000000001</v>
      </c>
      <c r="I324" s="66" t="s">
        <v>252</v>
      </c>
      <c r="J324" s="69">
        <v>5.85</v>
      </c>
    </row>
    <row r="325" spans="1:15" x14ac:dyDescent="0.4">
      <c r="A325" s="66" t="s">
        <v>0</v>
      </c>
      <c r="B325" s="69">
        <v>0.222</v>
      </c>
      <c r="C325" s="65"/>
      <c r="D325" s="66" t="s">
        <v>0</v>
      </c>
      <c r="E325" s="69">
        <v>0.222</v>
      </c>
      <c r="F325" s="65"/>
      <c r="G325" s="66" t="s">
        <v>0</v>
      </c>
      <c r="H325" s="69">
        <v>0.222</v>
      </c>
      <c r="I325" s="65"/>
      <c r="J325" s="65"/>
      <c r="O325" t="s">
        <v>366</v>
      </c>
    </row>
    <row r="326" spans="1:15" x14ac:dyDescent="0.4">
      <c r="A326" s="70" t="s">
        <v>1</v>
      </c>
      <c r="B326" s="69">
        <v>2.0339999999999998</v>
      </c>
      <c r="C326" s="65"/>
      <c r="D326" s="70" t="s">
        <v>1</v>
      </c>
      <c r="E326" s="69">
        <v>2.0339999999999998</v>
      </c>
      <c r="F326" s="65"/>
      <c r="G326" s="70" t="s">
        <v>1</v>
      </c>
      <c r="H326" s="69">
        <v>2.0339999999999998</v>
      </c>
      <c r="J326" s="65"/>
    </row>
    <row r="328" spans="1:15" x14ac:dyDescent="0.4">
      <c r="A328" s="66" t="s">
        <v>49</v>
      </c>
      <c r="B328" s="67" t="s">
        <v>147</v>
      </c>
      <c r="C328" s="65"/>
      <c r="D328" s="66" t="s">
        <v>174</v>
      </c>
      <c r="E328" s="67" t="s">
        <v>147</v>
      </c>
      <c r="F328" s="65"/>
      <c r="G328" s="66" t="s">
        <v>172</v>
      </c>
      <c r="H328" s="67" t="s">
        <v>147</v>
      </c>
      <c r="I328" s="65"/>
      <c r="J328" s="65"/>
    </row>
    <row r="329" spans="1:15" x14ac:dyDescent="0.4">
      <c r="A329" s="66" t="s">
        <v>11</v>
      </c>
      <c r="B329" s="51">
        <v>-10.2569</v>
      </c>
      <c r="C329" s="65"/>
      <c r="D329" s="66" t="s">
        <v>11</v>
      </c>
      <c r="E329" s="51">
        <v>-10.207000000000001</v>
      </c>
      <c r="F329" s="65"/>
      <c r="G329" s="66" t="s">
        <v>11</v>
      </c>
      <c r="H329" s="51">
        <v>-10.246499999999999</v>
      </c>
      <c r="I329" s="66" t="s">
        <v>2</v>
      </c>
      <c r="J329" s="69">
        <v>4.0510000000000002</v>
      </c>
    </row>
    <row r="330" spans="1:15" x14ac:dyDescent="0.4">
      <c r="A330" s="66" t="s">
        <v>19</v>
      </c>
      <c r="B330" s="68">
        <v>41.97</v>
      </c>
      <c r="C330" s="65"/>
      <c r="D330" s="66" t="s">
        <v>19</v>
      </c>
      <c r="E330" s="69">
        <v>49.917000000000002</v>
      </c>
      <c r="F330" s="65"/>
      <c r="G330" s="66" t="s">
        <v>19</v>
      </c>
      <c r="H330" s="1">
        <f>92.558/2</f>
        <v>46.279000000000003</v>
      </c>
      <c r="I330" s="66" t="s">
        <v>252</v>
      </c>
      <c r="J330" s="69">
        <v>6.5140000000000002</v>
      </c>
    </row>
    <row r="331" spans="1:15" x14ac:dyDescent="0.4">
      <c r="A331" s="66" t="s">
        <v>0</v>
      </c>
      <c r="B331" s="69">
        <v>8.5999999999999993E-2</v>
      </c>
      <c r="C331" s="65"/>
      <c r="D331" s="66" t="s">
        <v>0</v>
      </c>
      <c r="E331" s="69">
        <v>0.222</v>
      </c>
      <c r="F331" s="65"/>
      <c r="G331" s="66" t="s">
        <v>0</v>
      </c>
      <c r="H331" s="69">
        <v>0.222</v>
      </c>
      <c r="I331" s="65"/>
      <c r="J331" s="65"/>
      <c r="O331" t="s">
        <v>367</v>
      </c>
    </row>
    <row r="332" spans="1:15" x14ac:dyDescent="0.4">
      <c r="A332" s="70" t="s">
        <v>1</v>
      </c>
      <c r="B332" s="69">
        <v>2.0790000000000002</v>
      </c>
      <c r="C332" s="65"/>
      <c r="D332" s="70" t="s">
        <v>1</v>
      </c>
      <c r="E332" s="69">
        <v>2.0339999999999998</v>
      </c>
      <c r="F332" s="65"/>
      <c r="G332" s="70" t="s">
        <v>1</v>
      </c>
      <c r="H332" s="69">
        <v>2.0339999999999998</v>
      </c>
      <c r="J332" s="65"/>
    </row>
    <row r="334" spans="1:15" x14ac:dyDescent="0.4">
      <c r="A334" s="66" t="s">
        <v>49</v>
      </c>
      <c r="B334" s="67" t="s">
        <v>148</v>
      </c>
      <c r="C334" s="65"/>
      <c r="D334" s="66" t="s">
        <v>174</v>
      </c>
      <c r="E334" s="67" t="s">
        <v>148</v>
      </c>
      <c r="F334" s="65"/>
      <c r="G334" s="66" t="s">
        <v>172</v>
      </c>
      <c r="H334" s="67" t="s">
        <v>148</v>
      </c>
      <c r="I334" s="65"/>
      <c r="J334" s="65"/>
    </row>
    <row r="335" spans="1:15" x14ac:dyDescent="0.4">
      <c r="A335" s="66" t="s">
        <v>11</v>
      </c>
      <c r="B335" s="51">
        <v>-14.027699999999999</v>
      </c>
      <c r="C335" s="65"/>
      <c r="D335" s="66" t="s">
        <v>11</v>
      </c>
      <c r="E335" s="51">
        <v>-13.9885</v>
      </c>
      <c r="F335" s="65"/>
      <c r="G335" s="66" t="s">
        <v>11</v>
      </c>
      <c r="H335" s="51">
        <v>-14.0761</v>
      </c>
      <c r="I335" s="66" t="s">
        <v>2</v>
      </c>
      <c r="J335" s="69">
        <v>3.6139999999999999</v>
      </c>
    </row>
    <row r="336" spans="1:15" x14ac:dyDescent="0.4">
      <c r="A336" s="66" t="s">
        <v>19</v>
      </c>
      <c r="B336" s="68">
        <v>32.067</v>
      </c>
      <c r="C336" s="65"/>
      <c r="D336" s="66" t="s">
        <v>19</v>
      </c>
      <c r="E336" s="69">
        <v>32.893000000000001</v>
      </c>
      <c r="F336" s="65"/>
      <c r="G336" s="66" t="s">
        <v>19</v>
      </c>
      <c r="H336" s="1">
        <v>32.631999999999998</v>
      </c>
      <c r="I336" s="66" t="s">
        <v>252</v>
      </c>
      <c r="J336" s="69">
        <v>5.77</v>
      </c>
    </row>
    <row r="337" spans="1:15" x14ac:dyDescent="0.4">
      <c r="A337" s="66" t="s">
        <v>0</v>
      </c>
      <c r="B337" s="69">
        <v>0.20499999999999999</v>
      </c>
      <c r="C337" s="65"/>
      <c r="D337" s="66" t="s">
        <v>0</v>
      </c>
      <c r="E337" s="69">
        <v>0.20499999999999999</v>
      </c>
      <c r="F337" s="65"/>
      <c r="G337" s="66" t="s">
        <v>0</v>
      </c>
      <c r="H337" s="69">
        <v>0.20499999999999999</v>
      </c>
      <c r="I337" s="65"/>
      <c r="J337" s="65"/>
      <c r="O337" t="s">
        <v>368</v>
      </c>
    </row>
    <row r="338" spans="1:15" x14ac:dyDescent="0.4">
      <c r="A338" s="70" t="s">
        <v>1</v>
      </c>
      <c r="B338" s="69">
        <v>1.9410000000000001</v>
      </c>
      <c r="C338" s="65"/>
      <c r="D338" s="70" t="s">
        <v>1</v>
      </c>
      <c r="E338" s="69">
        <v>1.9410000000000001</v>
      </c>
      <c r="F338" s="65"/>
      <c r="G338" s="70" t="s">
        <v>1</v>
      </c>
      <c r="H338" s="69">
        <v>1.9410000000000001</v>
      </c>
      <c r="J338" s="65"/>
    </row>
    <row r="340" spans="1:15" x14ac:dyDescent="0.4">
      <c r="A340" s="66" t="s">
        <v>49</v>
      </c>
      <c r="B340" s="67" t="s">
        <v>212</v>
      </c>
      <c r="C340" s="65"/>
      <c r="D340" s="66" t="s">
        <v>174</v>
      </c>
      <c r="E340" s="67" t="s">
        <v>212</v>
      </c>
      <c r="F340" s="65"/>
      <c r="G340" s="66" t="s">
        <v>172</v>
      </c>
      <c r="H340" s="67" t="s">
        <v>212</v>
      </c>
      <c r="I340" s="65"/>
      <c r="J340" s="65"/>
    </row>
    <row r="341" spans="1:15" x14ac:dyDescent="0.4">
      <c r="A341" s="66" t="s">
        <v>11</v>
      </c>
      <c r="B341" s="51">
        <v>-4.6154999999999999</v>
      </c>
      <c r="C341" s="65"/>
      <c r="D341" s="66" t="s">
        <v>11</v>
      </c>
      <c r="E341" s="51">
        <v>-4.4863</v>
      </c>
      <c r="F341" s="65"/>
      <c r="G341" s="66" t="s">
        <v>11</v>
      </c>
      <c r="H341" s="51">
        <v>-4.6154999999999999</v>
      </c>
      <c r="I341" s="66" t="s">
        <v>2</v>
      </c>
      <c r="J341" s="69">
        <v>3.64</v>
      </c>
    </row>
    <row r="342" spans="1:15" x14ac:dyDescent="0.4">
      <c r="A342" s="66" t="s">
        <v>19</v>
      </c>
      <c r="B342" s="68">
        <v>31.927</v>
      </c>
      <c r="C342" s="65"/>
      <c r="D342" s="66" t="s">
        <v>19</v>
      </c>
      <c r="E342" s="69">
        <v>32.481999999999999</v>
      </c>
      <c r="F342" s="65"/>
      <c r="G342" s="66" t="s">
        <v>19</v>
      </c>
      <c r="H342" s="1">
        <v>32.5</v>
      </c>
      <c r="I342" s="66" t="s">
        <v>252</v>
      </c>
      <c r="J342" s="69">
        <v>5.6639999999999997</v>
      </c>
    </row>
    <row r="343" spans="1:15" x14ac:dyDescent="0.4">
      <c r="A343" s="66" t="s">
        <v>0</v>
      </c>
      <c r="B343" s="69">
        <v>0.245</v>
      </c>
      <c r="C343" s="65"/>
      <c r="D343" s="66" t="s">
        <v>0</v>
      </c>
      <c r="E343" s="69">
        <v>0.245</v>
      </c>
      <c r="F343" s="65"/>
      <c r="G343" s="66" t="s">
        <v>0</v>
      </c>
      <c r="H343" s="69">
        <v>0.245</v>
      </c>
      <c r="I343" s="65"/>
      <c r="J343" s="65"/>
      <c r="O343" t="s">
        <v>369</v>
      </c>
    </row>
    <row r="344" spans="1:15" x14ac:dyDescent="0.4">
      <c r="A344" s="70" t="s">
        <v>1</v>
      </c>
      <c r="B344" s="69">
        <v>2.1549999999999998</v>
      </c>
      <c r="C344" s="65"/>
      <c r="D344" s="70" t="s">
        <v>1</v>
      </c>
      <c r="E344" s="69">
        <v>2.1549999999999998</v>
      </c>
      <c r="F344" s="65"/>
      <c r="G344" s="70" t="s">
        <v>1</v>
      </c>
      <c r="H344" s="69">
        <v>2.1549999999999998</v>
      </c>
      <c r="J344" s="65"/>
    </row>
    <row r="346" spans="1:15" x14ac:dyDescent="0.4">
      <c r="A346" s="66" t="s">
        <v>49</v>
      </c>
      <c r="B346" s="67" t="s">
        <v>149</v>
      </c>
      <c r="C346" s="65"/>
      <c r="D346" s="66" t="s">
        <v>174</v>
      </c>
      <c r="E346" s="67" t="s">
        <v>149</v>
      </c>
      <c r="F346" s="65"/>
      <c r="G346" s="66" t="s">
        <v>172</v>
      </c>
      <c r="H346" s="67" t="s">
        <v>149</v>
      </c>
      <c r="I346" s="65"/>
      <c r="J346" s="65"/>
    </row>
    <row r="347" spans="1:15" x14ac:dyDescent="0.4">
      <c r="A347" s="66" t="s">
        <v>11</v>
      </c>
      <c r="B347" s="51">
        <v>-4.5854999999999997</v>
      </c>
      <c r="C347" s="65"/>
      <c r="D347" s="66" t="s">
        <v>11</v>
      </c>
      <c r="E347" s="51">
        <v>-4.4598000000000004</v>
      </c>
      <c r="F347" s="65"/>
      <c r="G347" s="66" t="s">
        <v>11</v>
      </c>
      <c r="H347" s="51">
        <v>-4.5872999999999999</v>
      </c>
      <c r="I347" s="66" t="s">
        <v>2</v>
      </c>
      <c r="J347" s="69">
        <v>3.6269999999999998</v>
      </c>
    </row>
    <row r="348" spans="1:15" x14ac:dyDescent="0.4">
      <c r="A348" s="66" t="s">
        <v>19</v>
      </c>
      <c r="B348" s="68">
        <v>31.471</v>
      </c>
      <c r="C348" s="65"/>
      <c r="D348" s="66" t="s">
        <v>19</v>
      </c>
      <c r="E348" s="69">
        <v>32.030999999999999</v>
      </c>
      <c r="F348" s="65"/>
      <c r="G348" s="66" t="s">
        <v>19</v>
      </c>
      <c r="H348" s="1">
        <v>31.987500000000001</v>
      </c>
      <c r="I348" s="66" t="s">
        <v>252</v>
      </c>
      <c r="J348" s="69">
        <v>5.6159999999999997</v>
      </c>
    </row>
    <row r="349" spans="1:15" x14ac:dyDescent="0.4">
      <c r="A349" s="66" t="s">
        <v>0</v>
      </c>
      <c r="B349" s="69">
        <v>0.252</v>
      </c>
      <c r="C349" s="65"/>
      <c r="D349" s="66" t="s">
        <v>0</v>
      </c>
      <c r="E349" s="69">
        <v>0.252</v>
      </c>
      <c r="F349" s="65"/>
      <c r="G349" s="66" t="s">
        <v>0</v>
      </c>
      <c r="H349" s="69">
        <v>0.252</v>
      </c>
      <c r="I349" s="65"/>
      <c r="J349" s="65"/>
      <c r="O349" t="s">
        <v>369</v>
      </c>
    </row>
    <row r="350" spans="1:15" x14ac:dyDescent="0.4">
      <c r="A350" s="70" t="s">
        <v>1</v>
      </c>
      <c r="B350" s="69">
        <v>2.173</v>
      </c>
      <c r="C350" s="65"/>
      <c r="D350" s="70" t="s">
        <v>1</v>
      </c>
      <c r="E350" s="69">
        <v>2.173</v>
      </c>
      <c r="F350" s="65"/>
      <c r="G350" s="70" t="s">
        <v>1</v>
      </c>
      <c r="H350" s="69">
        <v>2.173</v>
      </c>
      <c r="J350" s="65"/>
    </row>
    <row r="352" spans="1:15" x14ac:dyDescent="0.4">
      <c r="A352" s="66" t="s">
        <v>49</v>
      </c>
      <c r="B352" s="67" t="s">
        <v>213</v>
      </c>
      <c r="C352" s="65"/>
      <c r="D352" s="66" t="s">
        <v>174</v>
      </c>
      <c r="E352" s="67" t="s">
        <v>213</v>
      </c>
      <c r="F352" s="65"/>
      <c r="G352" s="66" t="s">
        <v>172</v>
      </c>
      <c r="H352" s="67" t="s">
        <v>213</v>
      </c>
      <c r="I352" s="65"/>
      <c r="J352" s="65"/>
    </row>
    <row r="353" spans="1:15" x14ac:dyDescent="0.4">
      <c r="A353" s="66" t="s">
        <v>11</v>
      </c>
      <c r="B353" s="51">
        <v>-4.5587</v>
      </c>
      <c r="C353" s="65"/>
      <c r="D353" s="66" t="s">
        <v>11</v>
      </c>
      <c r="E353" s="51">
        <v>-4.4374000000000002</v>
      </c>
      <c r="F353" s="65"/>
      <c r="G353" s="66" t="s">
        <v>11</v>
      </c>
      <c r="H353" s="51">
        <v>-4.5682999999999998</v>
      </c>
      <c r="I353" s="66" t="s">
        <v>2</v>
      </c>
      <c r="J353" s="69">
        <v>3.609</v>
      </c>
    </row>
    <row r="354" spans="1:15" x14ac:dyDescent="0.4">
      <c r="A354" s="66" t="s">
        <v>19</v>
      </c>
      <c r="B354" s="68">
        <v>30.943999999999999</v>
      </c>
      <c r="C354" s="65"/>
      <c r="D354" s="66" t="s">
        <v>19</v>
      </c>
      <c r="E354" s="69">
        <v>31.593</v>
      </c>
      <c r="F354" s="65"/>
      <c r="G354" s="66" t="s">
        <v>19</v>
      </c>
      <c r="H354" s="1">
        <v>31.452500000000001</v>
      </c>
      <c r="I354" s="66" t="s">
        <v>252</v>
      </c>
      <c r="J354" s="69">
        <v>5.5780000000000003</v>
      </c>
    </row>
    <row r="355" spans="1:15" x14ac:dyDescent="0.4">
      <c r="A355" s="66" t="s">
        <v>0</v>
      </c>
      <c r="B355" s="69">
        <v>0.252</v>
      </c>
      <c r="C355" s="65"/>
      <c r="D355" s="66" t="s">
        <v>0</v>
      </c>
      <c r="E355" s="69">
        <v>0.252</v>
      </c>
      <c r="F355" s="65"/>
      <c r="G355" s="66" t="s">
        <v>0</v>
      </c>
      <c r="H355" s="69">
        <v>0.25800000000000001</v>
      </c>
      <c r="I355" s="65"/>
      <c r="J355" s="65"/>
      <c r="O355" t="s">
        <v>370</v>
      </c>
    </row>
    <row r="356" spans="1:15" x14ac:dyDescent="0.4">
      <c r="A356" s="70" t="s">
        <v>1</v>
      </c>
      <c r="B356" s="69">
        <v>2.173</v>
      </c>
      <c r="C356" s="65"/>
      <c r="D356" s="70" t="s">
        <v>1</v>
      </c>
      <c r="E356" s="69">
        <v>2.173</v>
      </c>
      <c r="F356" s="65"/>
      <c r="G356" s="70" t="s">
        <v>1</v>
      </c>
      <c r="H356" s="69">
        <v>1.9790000000000001</v>
      </c>
      <c r="J356" s="65"/>
    </row>
    <row r="358" spans="1:15" x14ac:dyDescent="0.4">
      <c r="A358" s="66" t="s">
        <v>49</v>
      </c>
      <c r="B358" s="67" t="s">
        <v>150</v>
      </c>
      <c r="C358" s="65"/>
      <c r="D358" s="66" t="s">
        <v>174</v>
      </c>
      <c r="E358" s="67" t="s">
        <v>150</v>
      </c>
      <c r="F358" s="65"/>
      <c r="G358" s="66" t="s">
        <v>172</v>
      </c>
      <c r="H358" s="67" t="s">
        <v>150</v>
      </c>
      <c r="I358" s="65"/>
      <c r="J358" s="65"/>
    </row>
    <row r="359" spans="1:15" x14ac:dyDescent="0.4">
      <c r="A359" s="66" t="s">
        <v>11</v>
      </c>
      <c r="B359" s="51">
        <v>-4.5407999999999999</v>
      </c>
      <c r="C359" s="65"/>
      <c r="D359" s="66" t="s">
        <v>11</v>
      </c>
      <c r="E359" s="51">
        <v>-4.4248000000000003</v>
      </c>
      <c r="F359" s="65"/>
      <c r="G359" s="66" t="s">
        <v>11</v>
      </c>
      <c r="H359" s="51">
        <v>-4.5574000000000003</v>
      </c>
      <c r="I359" s="66" t="s">
        <v>2</v>
      </c>
      <c r="J359" s="69">
        <v>3.5870000000000002</v>
      </c>
    </row>
    <row r="360" spans="1:15" x14ac:dyDescent="0.4">
      <c r="A360" s="66" t="s">
        <v>19</v>
      </c>
      <c r="B360" s="68">
        <v>30.492000000000001</v>
      </c>
      <c r="C360" s="65"/>
      <c r="D360" s="66" t="s">
        <v>19</v>
      </c>
      <c r="E360" s="69">
        <v>31.103999999999999</v>
      </c>
      <c r="F360" s="65"/>
      <c r="G360" s="66" t="s">
        <v>19</v>
      </c>
      <c r="H360" s="1">
        <v>30.9025</v>
      </c>
      <c r="I360" s="66" t="s">
        <v>252</v>
      </c>
      <c r="J360" s="69">
        <v>5.5460000000000003</v>
      </c>
    </row>
    <row r="361" spans="1:15" x14ac:dyDescent="0.4">
      <c r="A361" s="66" t="s">
        <v>0</v>
      </c>
      <c r="B361" s="69">
        <v>0.26500000000000001</v>
      </c>
      <c r="C361" s="65"/>
      <c r="D361" s="66" t="s">
        <v>0</v>
      </c>
      <c r="E361" s="69">
        <v>0.26500000000000001</v>
      </c>
      <c r="F361" s="65"/>
      <c r="G361" s="66" t="s">
        <v>0</v>
      </c>
      <c r="H361" s="69">
        <v>0.26500000000000001</v>
      </c>
      <c r="I361" s="65"/>
      <c r="J361" s="65"/>
      <c r="O361" t="s">
        <v>371</v>
      </c>
    </row>
    <row r="362" spans="1:15" x14ac:dyDescent="0.4">
      <c r="A362" s="70" t="s">
        <v>1</v>
      </c>
      <c r="B362" s="69">
        <v>2.036</v>
      </c>
      <c r="C362" s="65"/>
      <c r="D362" s="70" t="s">
        <v>1</v>
      </c>
      <c r="E362" s="69">
        <v>2.036</v>
      </c>
      <c r="F362" s="65"/>
      <c r="G362" s="70" t="s">
        <v>1</v>
      </c>
      <c r="H362" s="69">
        <v>2.036</v>
      </c>
      <c r="J362" s="65"/>
    </row>
    <row r="364" spans="1:15" x14ac:dyDescent="0.4">
      <c r="A364" s="66" t="s">
        <v>49</v>
      </c>
      <c r="B364" s="67" t="s">
        <v>241</v>
      </c>
      <c r="C364" s="65"/>
      <c r="D364" s="66" t="s">
        <v>174</v>
      </c>
      <c r="E364" s="67" t="s">
        <v>241</v>
      </c>
      <c r="F364" s="65"/>
      <c r="G364" s="66" t="s">
        <v>172</v>
      </c>
      <c r="H364" s="67" t="s">
        <v>241</v>
      </c>
      <c r="I364" s="65"/>
      <c r="J364" s="65"/>
      <c r="L364" t="s">
        <v>372</v>
      </c>
    </row>
    <row r="365" spans="1:15" x14ac:dyDescent="0.4">
      <c r="A365" s="66" t="s">
        <v>11</v>
      </c>
      <c r="B365" s="51">
        <v>-4.4443999999999999</v>
      </c>
      <c r="C365" s="65"/>
      <c r="D365" s="66" t="s">
        <v>11</v>
      </c>
      <c r="E365" s="51">
        <v>-4.3350999999999997</v>
      </c>
      <c r="F365" s="65"/>
      <c r="G365" s="66" t="s">
        <v>11</v>
      </c>
      <c r="H365" s="51">
        <v>-4.4722</v>
      </c>
      <c r="I365" s="66" t="s">
        <v>2</v>
      </c>
      <c r="J365" s="69">
        <v>3.5630000000000002</v>
      </c>
      <c r="L365" t="s">
        <v>373</v>
      </c>
    </row>
    <row r="366" spans="1:15" x14ac:dyDescent="0.4">
      <c r="A366" s="66" t="s">
        <v>19</v>
      </c>
      <c r="B366" s="68">
        <v>30.01</v>
      </c>
      <c r="C366" s="65"/>
      <c r="D366" s="66" t="s">
        <v>19</v>
      </c>
      <c r="E366" s="69">
        <v>30.603999999999999</v>
      </c>
      <c r="F366" s="65"/>
      <c r="G366" s="66" t="s">
        <v>19</v>
      </c>
      <c r="H366" s="1">
        <v>30.3</v>
      </c>
      <c r="I366" s="66" t="s">
        <v>252</v>
      </c>
      <c r="J366" s="69">
        <v>5.5129999999999999</v>
      </c>
    </row>
    <row r="367" spans="1:15" x14ac:dyDescent="0.4">
      <c r="A367" s="66" t="s">
        <v>0</v>
      </c>
      <c r="B367" s="69">
        <v>0.28086791431106911</v>
      </c>
      <c r="C367" s="65"/>
      <c r="D367" s="66" t="s">
        <v>0</v>
      </c>
      <c r="E367" s="69">
        <v>0.28086791431106911</v>
      </c>
      <c r="F367" s="65"/>
      <c r="G367" s="66" t="s">
        <v>0</v>
      </c>
      <c r="H367" s="69">
        <v>0.28086791431106911</v>
      </c>
      <c r="I367" s="65"/>
      <c r="J367" s="65"/>
      <c r="O367" t="s">
        <v>374</v>
      </c>
    </row>
    <row r="368" spans="1:15" x14ac:dyDescent="0.4">
      <c r="A368" s="70" t="s">
        <v>1</v>
      </c>
      <c r="B368" s="69"/>
      <c r="C368" s="65"/>
      <c r="D368" s="70" t="s">
        <v>1</v>
      </c>
      <c r="E368" s="69"/>
      <c r="F368" s="65"/>
      <c r="G368" s="70" t="s">
        <v>1</v>
      </c>
      <c r="H368" s="69"/>
      <c r="J368" s="65"/>
    </row>
    <row r="370" spans="1:15" x14ac:dyDescent="0.4">
      <c r="A370" s="66" t="s">
        <v>49</v>
      </c>
      <c r="B370" s="67" t="s">
        <v>151</v>
      </c>
      <c r="C370" s="65"/>
      <c r="D370" s="66" t="s">
        <v>174</v>
      </c>
      <c r="E370" s="67" t="s">
        <v>151</v>
      </c>
      <c r="F370" s="65"/>
      <c r="G370" s="66" t="s">
        <v>172</v>
      </c>
      <c r="H370" s="67" t="s">
        <v>151</v>
      </c>
      <c r="I370" s="65"/>
      <c r="J370" s="65"/>
      <c r="L370" t="s">
        <v>375</v>
      </c>
    </row>
    <row r="371" spans="1:15" x14ac:dyDescent="0.4">
      <c r="A371" s="66" t="s">
        <v>11</v>
      </c>
      <c r="B371" s="51">
        <v>-1.5367999999999999</v>
      </c>
      <c r="C371" s="65"/>
      <c r="D371" s="66" t="s">
        <v>11</v>
      </c>
      <c r="E371" s="51">
        <v>-1.5224</v>
      </c>
      <c r="F371" s="65"/>
      <c r="G371" s="66" t="s">
        <v>11</v>
      </c>
      <c r="H371" s="51">
        <v>-1.5259</v>
      </c>
      <c r="I371" s="66" t="s">
        <v>2</v>
      </c>
      <c r="J371" s="69">
        <v>3.8530000000000002</v>
      </c>
      <c r="L371" t="s">
        <v>376</v>
      </c>
    </row>
    <row r="372" spans="1:15" x14ac:dyDescent="0.4">
      <c r="A372" s="66" t="s">
        <v>19</v>
      </c>
      <c r="B372" s="68">
        <v>40.453000000000003</v>
      </c>
      <c r="C372" s="65"/>
      <c r="D372" s="66" t="s">
        <v>19</v>
      </c>
      <c r="E372" s="69">
        <v>39.835999999999999</v>
      </c>
      <c r="F372" s="65"/>
      <c r="G372" s="66" t="s">
        <v>19</v>
      </c>
      <c r="H372" s="1">
        <v>40.991</v>
      </c>
      <c r="I372" s="66" t="s">
        <v>252</v>
      </c>
      <c r="J372" s="69">
        <v>6.3769999999999998</v>
      </c>
    </row>
    <row r="373" spans="1:15" x14ac:dyDescent="0.4">
      <c r="A373" s="66" t="s">
        <v>0</v>
      </c>
      <c r="B373" s="69">
        <v>0.19348678541429204</v>
      </c>
      <c r="C373" s="65"/>
      <c r="D373" s="66" t="s">
        <v>0</v>
      </c>
      <c r="E373" s="69">
        <v>0.19348678541429204</v>
      </c>
      <c r="F373" s="65"/>
      <c r="G373" s="66" t="s">
        <v>0</v>
      </c>
      <c r="H373" s="69">
        <v>0.19348678541429204</v>
      </c>
      <c r="I373" s="65"/>
      <c r="J373" s="65"/>
      <c r="O373" t="s">
        <v>377</v>
      </c>
    </row>
    <row r="374" spans="1:15" x14ac:dyDescent="0.4">
      <c r="A374" s="70" t="s">
        <v>1</v>
      </c>
      <c r="B374" s="69"/>
      <c r="C374" s="65"/>
      <c r="D374" s="70" t="s">
        <v>1</v>
      </c>
      <c r="E374" s="69"/>
      <c r="F374" s="65"/>
      <c r="G374" s="70" t="s">
        <v>1</v>
      </c>
      <c r="H374" s="69"/>
      <c r="J374" s="65"/>
    </row>
    <row r="376" spans="1:15" x14ac:dyDescent="0.4">
      <c r="A376" s="66" t="s">
        <v>49</v>
      </c>
      <c r="B376" s="67" t="s">
        <v>214</v>
      </c>
      <c r="C376" s="65"/>
      <c r="D376" s="66" t="s">
        <v>174</v>
      </c>
      <c r="E376" s="67" t="s">
        <v>214</v>
      </c>
      <c r="F376" s="65"/>
      <c r="G376" s="66" t="s">
        <v>172</v>
      </c>
      <c r="H376" s="67" t="s">
        <v>214</v>
      </c>
      <c r="I376" s="65"/>
      <c r="J376" s="65"/>
    </row>
    <row r="377" spans="1:15" x14ac:dyDescent="0.4">
      <c r="A377" s="66" t="s">
        <v>11</v>
      </c>
      <c r="B377" s="51">
        <v>-4.3838999999999997</v>
      </c>
      <c r="C377" s="65"/>
      <c r="D377" s="66" t="s">
        <v>11</v>
      </c>
      <c r="E377" s="51">
        <v>-4.3888999999999996</v>
      </c>
      <c r="F377" s="65"/>
      <c r="G377" s="66" t="s">
        <v>11</v>
      </c>
      <c r="H377" s="51">
        <v>-4.5209999999999999</v>
      </c>
      <c r="I377" s="66" t="s">
        <v>2</v>
      </c>
      <c r="J377" s="69">
        <v>3.5249999999999999</v>
      </c>
    </row>
    <row r="378" spans="1:15" x14ac:dyDescent="0.4">
      <c r="A378" s="66" t="s">
        <v>19</v>
      </c>
      <c r="B378" s="68">
        <v>28.928721654250005</v>
      </c>
      <c r="C378" s="65"/>
      <c r="D378" s="66" t="s">
        <v>19</v>
      </c>
      <c r="E378" s="69">
        <v>29.852</v>
      </c>
      <c r="F378" s="65"/>
      <c r="G378" s="66" t="s">
        <v>19</v>
      </c>
      <c r="H378" s="1">
        <v>29.4315</v>
      </c>
      <c r="I378" s="66" t="s">
        <v>252</v>
      </c>
      <c r="J378" s="69">
        <v>5.4710000000000001</v>
      </c>
    </row>
    <row r="379" spans="1:15" x14ac:dyDescent="0.4">
      <c r="A379" s="66" t="s">
        <v>0</v>
      </c>
      <c r="B379" s="69">
        <v>0.28299999999999997</v>
      </c>
      <c r="C379" s="65"/>
      <c r="D379" s="66" t="s">
        <v>0</v>
      </c>
      <c r="E379" s="69">
        <v>0.28299999999999997</v>
      </c>
      <c r="F379" s="65"/>
      <c r="G379" s="66" t="s">
        <v>0</v>
      </c>
      <c r="H379" s="69">
        <v>0.28299999999999997</v>
      </c>
      <c r="I379" s="65"/>
      <c r="J379" s="65"/>
    </row>
    <row r="380" spans="1:15" x14ac:dyDescent="0.4">
      <c r="A380" s="70" t="s">
        <v>1</v>
      </c>
      <c r="B380" s="1">
        <v>2.2629999999999999</v>
      </c>
      <c r="C380" s="65"/>
      <c r="D380" s="70" t="s">
        <v>1</v>
      </c>
      <c r="E380" s="1">
        <v>2.2629999999999999</v>
      </c>
      <c r="F380" s="65"/>
      <c r="G380" s="70" t="s">
        <v>1</v>
      </c>
      <c r="H380" s="1">
        <v>2.2629999999999999</v>
      </c>
      <c r="J380" s="65"/>
    </row>
    <row r="382" spans="1:15" x14ac:dyDescent="0.4">
      <c r="A382" s="66" t="s">
        <v>49</v>
      </c>
      <c r="B382" s="67" t="s">
        <v>152</v>
      </c>
      <c r="C382" s="65"/>
      <c r="D382" s="66" t="s">
        <v>174</v>
      </c>
      <c r="E382" s="67" t="s">
        <v>152</v>
      </c>
      <c r="F382" s="65"/>
      <c r="G382" s="66" t="s">
        <v>172</v>
      </c>
      <c r="H382" s="67" t="s">
        <v>152</v>
      </c>
      <c r="I382" s="65"/>
      <c r="J382" s="65"/>
    </row>
    <row r="383" spans="1:15" x14ac:dyDescent="0.4">
      <c r="A383" s="66" t="s">
        <v>11</v>
      </c>
      <c r="B383" s="51">
        <v>-9.8841000000000001</v>
      </c>
      <c r="C383" s="65"/>
      <c r="D383" s="66" t="s">
        <v>11</v>
      </c>
      <c r="E383" s="51">
        <v>-9.7779000000000007</v>
      </c>
      <c r="F383" s="65"/>
      <c r="G383" s="66" t="s">
        <v>11</v>
      </c>
      <c r="H383" s="51">
        <v>-9.9572000000000003</v>
      </c>
      <c r="I383" s="66" t="s">
        <v>2</v>
      </c>
      <c r="J383" s="69">
        <v>3.198</v>
      </c>
    </row>
    <row r="384" spans="1:15" x14ac:dyDescent="0.4">
      <c r="A384" s="66" t="s">
        <v>19</v>
      </c>
      <c r="B384" s="68">
        <v>22.501000000000001</v>
      </c>
      <c r="C384" s="65"/>
      <c r="D384" s="66" t="s">
        <v>19</v>
      </c>
      <c r="E384" s="69">
        <v>22.212</v>
      </c>
      <c r="F384" s="65"/>
      <c r="G384" s="66" t="s">
        <v>19</v>
      </c>
      <c r="H384" s="1">
        <v>22.482500000000002</v>
      </c>
      <c r="I384" s="66" t="s">
        <v>252</v>
      </c>
      <c r="J384" s="69">
        <v>5.0750000000000002</v>
      </c>
    </row>
    <row r="385" spans="1:15" x14ac:dyDescent="0.4">
      <c r="A385" s="66" t="s">
        <v>0</v>
      </c>
      <c r="B385" s="69">
        <v>0.65600000000000003</v>
      </c>
      <c r="C385" s="65"/>
      <c r="D385" s="66" t="s">
        <v>0</v>
      </c>
      <c r="E385" s="69">
        <v>0.65600000000000003</v>
      </c>
      <c r="F385" s="65"/>
      <c r="G385" s="66" t="s">
        <v>0</v>
      </c>
      <c r="H385" s="69">
        <v>0.65600000000000003</v>
      </c>
      <c r="I385" s="65"/>
      <c r="J385" s="65"/>
      <c r="O385" t="s">
        <v>378</v>
      </c>
    </row>
    <row r="386" spans="1:15" x14ac:dyDescent="0.4">
      <c r="A386" s="70" t="s">
        <v>1</v>
      </c>
      <c r="B386" s="1">
        <v>2.3410000000000002</v>
      </c>
      <c r="C386" s="65"/>
      <c r="D386" s="70" t="s">
        <v>1</v>
      </c>
      <c r="E386" s="1">
        <v>2.3410000000000002</v>
      </c>
      <c r="F386" s="65"/>
      <c r="G386" s="70" t="s">
        <v>1</v>
      </c>
      <c r="H386" s="1">
        <v>2.3410000000000002</v>
      </c>
      <c r="J386" s="65"/>
    </row>
    <row r="388" spans="1:15" x14ac:dyDescent="0.4">
      <c r="A388" s="66" t="s">
        <v>49</v>
      </c>
      <c r="B388" s="67" t="s">
        <v>153</v>
      </c>
      <c r="C388" s="65"/>
      <c r="D388" s="66" t="s">
        <v>174</v>
      </c>
      <c r="E388" s="67" t="s">
        <v>153</v>
      </c>
      <c r="F388" s="65"/>
      <c r="G388" s="66" t="s">
        <v>172</v>
      </c>
      <c r="H388" s="67" t="s">
        <v>153</v>
      </c>
      <c r="I388" s="65"/>
      <c r="J388" s="65"/>
    </row>
    <row r="389" spans="1:15" x14ac:dyDescent="0.4">
      <c r="A389" s="66" t="s">
        <v>11</v>
      </c>
      <c r="B389" s="51">
        <v>-11.6129</v>
      </c>
      <c r="C389" s="65"/>
      <c r="D389" s="66" t="s">
        <v>11</v>
      </c>
      <c r="E389" s="51">
        <v>-11.857799999999999</v>
      </c>
      <c r="F389" s="65"/>
      <c r="G389" s="66" t="s">
        <v>11</v>
      </c>
      <c r="H389" s="51">
        <v>-11.4579</v>
      </c>
      <c r="I389" s="66" t="s">
        <v>2</v>
      </c>
      <c r="J389" s="1">
        <v>2.8980000000000001</v>
      </c>
    </row>
    <row r="390" spans="1:15" x14ac:dyDescent="0.4">
      <c r="A390" s="66" t="s">
        <v>19</v>
      </c>
      <c r="B390" s="68">
        <v>18.88</v>
      </c>
      <c r="C390" s="65"/>
      <c r="D390" s="66" t="s">
        <v>19</v>
      </c>
      <c r="E390" s="68">
        <v>18.335000000000001</v>
      </c>
      <c r="F390" s="65"/>
      <c r="G390" s="66" t="s">
        <v>19</v>
      </c>
      <c r="H390" s="1">
        <v>18.75926341498381</v>
      </c>
      <c r="I390" s="66" t="s">
        <v>252</v>
      </c>
      <c r="J390" s="69">
        <v>5.1584400000000006</v>
      </c>
    </row>
    <row r="391" spans="1:15" x14ac:dyDescent="0.4">
      <c r="A391" s="66" t="s">
        <v>0</v>
      </c>
      <c r="B391" s="69">
        <v>1.181</v>
      </c>
      <c r="C391" s="65"/>
      <c r="D391" s="66" t="s">
        <v>0</v>
      </c>
      <c r="E391" s="69">
        <v>1.181</v>
      </c>
      <c r="F391" s="65"/>
      <c r="G391" s="66" t="s">
        <v>0</v>
      </c>
      <c r="H391" s="69">
        <v>1.181</v>
      </c>
      <c r="I391" s="67" t="s">
        <v>248</v>
      </c>
      <c r="J391" s="1">
        <v>1.78</v>
      </c>
      <c r="O391" t="s">
        <v>379</v>
      </c>
    </row>
    <row r="392" spans="1:15" x14ac:dyDescent="0.4">
      <c r="A392" s="70" t="s">
        <v>1</v>
      </c>
      <c r="B392" s="1">
        <v>2.6859999999999999</v>
      </c>
      <c r="C392" s="65"/>
      <c r="D392" s="70" t="s">
        <v>1</v>
      </c>
      <c r="E392" s="1">
        <v>2.6859999999999999</v>
      </c>
      <c r="F392" s="65"/>
      <c r="G392" s="70" t="s">
        <v>1</v>
      </c>
      <c r="H392" s="1">
        <v>2.6859999999999999</v>
      </c>
      <c r="J392" s="65"/>
    </row>
    <row r="394" spans="1:15" x14ac:dyDescent="0.4">
      <c r="A394" s="66" t="s">
        <v>49</v>
      </c>
      <c r="B394" s="67" t="s">
        <v>154</v>
      </c>
      <c r="C394" s="65"/>
      <c r="D394" s="66" t="s">
        <v>174</v>
      </c>
      <c r="E394" s="67" t="s">
        <v>154</v>
      </c>
      <c r="F394" s="65"/>
      <c r="G394" s="66" t="s">
        <v>172</v>
      </c>
      <c r="H394" s="67" t="s">
        <v>154</v>
      </c>
      <c r="I394" s="65"/>
      <c r="J394" s="65"/>
    </row>
    <row r="395" spans="1:15" x14ac:dyDescent="0.4">
      <c r="A395" s="66" t="s">
        <v>11</v>
      </c>
      <c r="B395" s="51">
        <v>-12.486700000000001</v>
      </c>
      <c r="C395" s="65"/>
      <c r="D395" s="66" t="s">
        <v>11</v>
      </c>
      <c r="E395" s="51">
        <v>-12.9581</v>
      </c>
      <c r="F395" s="65"/>
      <c r="G395" s="66" t="s">
        <v>11</v>
      </c>
      <c r="H395" s="51">
        <v>-12.2928</v>
      </c>
      <c r="I395" s="66" t="s">
        <v>2</v>
      </c>
      <c r="J395" s="1">
        <v>2.7810000000000001</v>
      </c>
    </row>
    <row r="396" spans="1:15" x14ac:dyDescent="0.4">
      <c r="A396" s="66" t="s">
        <v>19</v>
      </c>
      <c r="B396" s="68">
        <v>16.524999999999999</v>
      </c>
      <c r="C396" s="65"/>
      <c r="D396" s="66" t="s">
        <v>19</v>
      </c>
      <c r="E396" s="68">
        <v>16.190999999999999</v>
      </c>
      <c r="F396" s="65"/>
      <c r="G396" s="66" t="s">
        <v>19</v>
      </c>
      <c r="H396" s="1">
        <v>16.605614280491299</v>
      </c>
      <c r="I396" s="66" t="s">
        <v>252</v>
      </c>
      <c r="J396" s="69">
        <v>4.9585230000000005</v>
      </c>
    </row>
    <row r="397" spans="1:15" x14ac:dyDescent="0.4">
      <c r="A397" s="66" t="s">
        <v>0</v>
      </c>
      <c r="B397" s="69">
        <v>1.8280000000000001</v>
      </c>
      <c r="C397" s="65"/>
      <c r="D397" s="66" t="s">
        <v>0</v>
      </c>
      <c r="E397" s="69">
        <v>1.8280000000000001</v>
      </c>
      <c r="F397" s="65"/>
      <c r="G397" s="66" t="s">
        <v>0</v>
      </c>
      <c r="H397" s="69">
        <v>1.8280000000000001</v>
      </c>
      <c r="I397" s="67" t="s">
        <v>248</v>
      </c>
      <c r="J397" s="1">
        <v>1.7829999999999999</v>
      </c>
      <c r="O397" t="s">
        <v>380</v>
      </c>
    </row>
    <row r="398" spans="1:15" x14ac:dyDescent="0.4">
      <c r="A398" s="70" t="s">
        <v>1</v>
      </c>
      <c r="B398" s="1">
        <v>3.11</v>
      </c>
      <c r="C398" s="65"/>
      <c r="D398" s="70" t="s">
        <v>1</v>
      </c>
      <c r="E398" s="1">
        <v>3.11</v>
      </c>
      <c r="F398" s="65"/>
      <c r="G398" s="70" t="s">
        <v>1</v>
      </c>
      <c r="H398" s="1">
        <v>3.11</v>
      </c>
      <c r="J398" s="65"/>
    </row>
    <row r="400" spans="1:15" x14ac:dyDescent="0.4">
      <c r="A400" s="66" t="s">
        <v>49</v>
      </c>
      <c r="B400" s="67" t="s">
        <v>155</v>
      </c>
      <c r="C400" s="65"/>
      <c r="D400" s="66" t="s">
        <v>174</v>
      </c>
      <c r="E400" s="67" t="s">
        <v>381</v>
      </c>
      <c r="F400" s="65"/>
      <c r="G400" s="66" t="s">
        <v>172</v>
      </c>
      <c r="H400" s="67" t="s">
        <v>155</v>
      </c>
      <c r="I400" s="65"/>
      <c r="J400" s="65"/>
    </row>
    <row r="401" spans="1:15" x14ac:dyDescent="0.4">
      <c r="A401" s="66" t="s">
        <v>11</v>
      </c>
      <c r="B401" s="51">
        <v>-12.3818</v>
      </c>
      <c r="C401" s="65"/>
      <c r="D401" s="66" t="s">
        <v>11</v>
      </c>
      <c r="E401" s="51">
        <v>-11.9107</v>
      </c>
      <c r="F401" s="65"/>
      <c r="G401" s="66" t="s">
        <v>11</v>
      </c>
      <c r="H401" s="51">
        <v>-12.4445</v>
      </c>
      <c r="I401" s="66" t="s">
        <v>2</v>
      </c>
      <c r="J401" s="69">
        <v>2.7810000000000001</v>
      </c>
    </row>
    <row r="402" spans="1:15" x14ac:dyDescent="0.4">
      <c r="A402" s="66" t="s">
        <v>19</v>
      </c>
      <c r="B402" s="68">
        <v>15.116</v>
      </c>
      <c r="C402" s="65"/>
      <c r="D402" s="66" t="s">
        <v>19</v>
      </c>
      <c r="E402" s="68">
        <v>15.2587890625</v>
      </c>
      <c r="F402" s="65"/>
      <c r="G402" s="66" t="s">
        <v>19</v>
      </c>
      <c r="H402" s="1">
        <v>15.061</v>
      </c>
      <c r="I402" s="66" t="s">
        <v>252</v>
      </c>
      <c r="J402" s="69">
        <v>4.4969999999999999</v>
      </c>
    </row>
    <row r="403" spans="1:15" x14ac:dyDescent="0.4">
      <c r="A403" s="66" t="s">
        <v>0</v>
      </c>
      <c r="B403" s="69">
        <v>2.1779999999999999</v>
      </c>
      <c r="C403" s="65"/>
      <c r="D403" s="66" t="s">
        <v>0</v>
      </c>
      <c r="E403" s="69">
        <v>2.1779999999999999</v>
      </c>
      <c r="F403" s="65"/>
      <c r="G403" s="66" t="s">
        <v>0</v>
      </c>
      <c r="H403" s="69">
        <v>2.1779999999999999</v>
      </c>
      <c r="I403" s="65"/>
      <c r="J403" s="65"/>
      <c r="O403" t="s">
        <v>382</v>
      </c>
    </row>
    <row r="404" spans="1:15" x14ac:dyDescent="0.4">
      <c r="A404" s="70" t="s">
        <v>1</v>
      </c>
      <c r="B404" s="1">
        <v>3.359</v>
      </c>
      <c r="C404" s="65"/>
      <c r="D404" s="70" t="s">
        <v>1</v>
      </c>
      <c r="E404" s="1">
        <v>3.359</v>
      </c>
      <c r="F404" s="65"/>
      <c r="G404" s="70" t="s">
        <v>1</v>
      </c>
      <c r="H404" s="1">
        <v>3.359</v>
      </c>
      <c r="J404" s="65"/>
    </row>
    <row r="406" spans="1:15" x14ac:dyDescent="0.4">
      <c r="A406" s="66" t="s">
        <v>49</v>
      </c>
      <c r="B406" s="67" t="s">
        <v>215</v>
      </c>
      <c r="C406" s="65"/>
      <c r="D406" s="66" t="s">
        <v>174</v>
      </c>
      <c r="E406" s="67" t="s">
        <v>383</v>
      </c>
      <c r="F406" s="65"/>
      <c r="G406" s="66" t="s">
        <v>172</v>
      </c>
      <c r="H406" s="67" t="s">
        <v>215</v>
      </c>
      <c r="I406" s="65"/>
      <c r="J406" s="65"/>
    </row>
    <row r="407" spans="1:15" x14ac:dyDescent="0.4">
      <c r="A407" s="66" t="s">
        <v>11</v>
      </c>
      <c r="B407" s="51">
        <v>-11.093999999999999</v>
      </c>
      <c r="C407" s="65"/>
      <c r="D407" s="66" t="s">
        <v>11</v>
      </c>
      <c r="E407" s="51">
        <v>-10.244</v>
      </c>
      <c r="F407" s="65"/>
      <c r="G407" s="66" t="s">
        <v>11</v>
      </c>
      <c r="H407" s="51">
        <v>-11.2273</v>
      </c>
      <c r="I407" s="66" t="s">
        <v>2</v>
      </c>
      <c r="J407" s="69">
        <v>2.7589999999999999</v>
      </c>
    </row>
    <row r="408" spans="1:15" x14ac:dyDescent="0.4">
      <c r="A408" s="66" t="s">
        <v>19</v>
      </c>
      <c r="B408" s="68">
        <v>14.417</v>
      </c>
      <c r="C408" s="65"/>
      <c r="D408" s="66" t="s">
        <v>19</v>
      </c>
      <c r="E408" s="68">
        <v>14.881089649500002</v>
      </c>
      <c r="F408" s="65"/>
      <c r="G408" s="66" t="s">
        <v>19</v>
      </c>
      <c r="H408" s="1">
        <v>14.355499999999999</v>
      </c>
      <c r="I408" s="66" t="s">
        <v>252</v>
      </c>
      <c r="J408" s="69">
        <v>4.3570000000000002</v>
      </c>
    </row>
    <row r="409" spans="1:15" x14ac:dyDescent="0.4">
      <c r="A409" s="66" t="s">
        <v>0</v>
      </c>
      <c r="B409" s="69">
        <v>2.3889999999999998</v>
      </c>
      <c r="C409" s="65"/>
      <c r="D409" s="66" t="s">
        <v>0</v>
      </c>
      <c r="E409" s="69">
        <v>2.3889999999999998</v>
      </c>
      <c r="F409" s="65"/>
      <c r="G409" s="66" t="s">
        <v>0</v>
      </c>
      <c r="H409" s="69">
        <v>2.3889999999999998</v>
      </c>
      <c r="I409" s="65"/>
      <c r="J409" s="65"/>
      <c r="O409" t="s">
        <v>384</v>
      </c>
    </row>
    <row r="410" spans="1:15" x14ac:dyDescent="0.4">
      <c r="A410" s="70" t="s">
        <v>1</v>
      </c>
      <c r="B410" s="1">
        <v>3.6960000000000002</v>
      </c>
      <c r="C410" s="65"/>
      <c r="D410" s="70" t="s">
        <v>1</v>
      </c>
      <c r="E410" s="1">
        <v>3.6960000000000002</v>
      </c>
      <c r="F410" s="65"/>
      <c r="G410" s="70" t="s">
        <v>1</v>
      </c>
      <c r="H410" s="1">
        <v>3.6960000000000002</v>
      </c>
      <c r="J410" s="65"/>
    </row>
    <row r="412" spans="1:15" x14ac:dyDescent="0.4">
      <c r="A412" s="66" t="s">
        <v>49</v>
      </c>
      <c r="B412" s="67" t="s">
        <v>156</v>
      </c>
      <c r="C412" s="65"/>
      <c r="D412" s="66" t="s">
        <v>174</v>
      </c>
      <c r="E412" s="67" t="s">
        <v>385</v>
      </c>
      <c r="F412" s="65"/>
      <c r="G412" s="66" t="s">
        <v>172</v>
      </c>
      <c r="H412" s="67" t="s">
        <v>385</v>
      </c>
      <c r="I412" s="65"/>
      <c r="J412" s="65"/>
    </row>
    <row r="413" spans="1:15" x14ac:dyDescent="0.4">
      <c r="A413" s="66" t="s">
        <v>11</v>
      </c>
      <c r="B413" s="51">
        <v>-8.8384</v>
      </c>
      <c r="C413" s="65"/>
      <c r="D413" s="66" t="s">
        <v>11</v>
      </c>
      <c r="E413" s="51">
        <v>-8.1765000000000008</v>
      </c>
      <c r="F413" s="65"/>
      <c r="G413" s="66" t="s">
        <v>11</v>
      </c>
      <c r="H413" s="51">
        <v>-8.7241</v>
      </c>
      <c r="I413" s="66" t="s">
        <v>2</v>
      </c>
      <c r="J413" s="1">
        <v>2.7530000000000001</v>
      </c>
    </row>
    <row r="414" spans="1:15" x14ac:dyDescent="0.4">
      <c r="A414" s="66" t="s">
        <v>19</v>
      </c>
      <c r="B414" s="68">
        <v>14.555</v>
      </c>
      <c r="C414" s="65"/>
      <c r="D414" s="66" t="s">
        <v>19</v>
      </c>
      <c r="E414" s="68">
        <v>15.185664000000001</v>
      </c>
      <c r="F414" s="65"/>
      <c r="G414" s="66" t="s">
        <v>19</v>
      </c>
      <c r="H414" s="1">
        <v>14.654470132055399</v>
      </c>
      <c r="I414" s="66" t="s">
        <v>252</v>
      </c>
      <c r="J414" s="69">
        <v>4.4653660000000004</v>
      </c>
    </row>
    <row r="415" spans="1:15" x14ac:dyDescent="0.4">
      <c r="A415" s="66" t="s">
        <v>0</v>
      </c>
      <c r="B415" s="69">
        <v>2.0499999999999998</v>
      </c>
      <c r="C415" s="65"/>
      <c r="D415" s="66" t="s">
        <v>0</v>
      </c>
      <c r="E415" s="69">
        <v>2.0499999999999998</v>
      </c>
      <c r="F415" s="65"/>
      <c r="G415" s="66" t="s">
        <v>0</v>
      </c>
      <c r="H415" s="69">
        <v>2.0499999999999998</v>
      </c>
      <c r="I415" s="67" t="s">
        <v>248</v>
      </c>
      <c r="J415" s="1">
        <v>1.6220000000000001</v>
      </c>
      <c r="O415" t="s">
        <v>386</v>
      </c>
    </row>
    <row r="416" spans="1:15" x14ac:dyDescent="0.4">
      <c r="A416" s="70" t="s">
        <v>1</v>
      </c>
      <c r="B416" s="1">
        <v>3.883</v>
      </c>
      <c r="C416" s="65"/>
      <c r="D416" s="70" t="s">
        <v>1</v>
      </c>
      <c r="E416" s="1">
        <v>3.883</v>
      </c>
      <c r="F416" s="65"/>
      <c r="G416" s="70" t="s">
        <v>1</v>
      </c>
      <c r="H416" s="1">
        <v>3.883</v>
      </c>
      <c r="J416" s="65"/>
    </row>
    <row r="418" spans="1:15" x14ac:dyDescent="0.4">
      <c r="A418" s="66" t="s">
        <v>49</v>
      </c>
      <c r="B418" s="67" t="s">
        <v>157</v>
      </c>
      <c r="C418" s="65"/>
      <c r="D418" s="66" t="s">
        <v>174</v>
      </c>
      <c r="E418" s="67" t="s">
        <v>387</v>
      </c>
      <c r="F418" s="65"/>
      <c r="G418" s="66" t="s">
        <v>172</v>
      </c>
      <c r="H418" s="67" t="s">
        <v>387</v>
      </c>
      <c r="I418" s="65"/>
      <c r="J418" s="65"/>
    </row>
    <row r="419" spans="1:15" x14ac:dyDescent="0.4">
      <c r="A419" s="66" t="s">
        <v>11</v>
      </c>
      <c r="B419" s="51">
        <v>-6.0709</v>
      </c>
      <c r="C419" s="65"/>
      <c r="D419" s="66" t="s">
        <v>11</v>
      </c>
      <c r="E419" s="51">
        <v>-5.9637000000000002</v>
      </c>
      <c r="F419" s="65"/>
      <c r="G419" s="66" t="s">
        <v>11</v>
      </c>
      <c r="H419" s="51">
        <v>-5.9931000000000001</v>
      </c>
      <c r="I419" s="66" t="s">
        <v>2</v>
      </c>
      <c r="J419" s="1">
        <v>2.7690000000000001</v>
      </c>
    </row>
    <row r="420" spans="1:15" x14ac:dyDescent="0.4">
      <c r="A420" s="66" t="s">
        <v>19</v>
      </c>
      <c r="B420" s="68">
        <v>15.723000000000001</v>
      </c>
      <c r="C420" s="65"/>
      <c r="D420" s="66" t="s">
        <v>19</v>
      </c>
      <c r="E420" s="68">
        <v>16.002992187499999</v>
      </c>
      <c r="F420" s="65"/>
      <c r="G420" s="66" t="s">
        <v>19</v>
      </c>
      <c r="H420" s="1">
        <v>15.941111387927066</v>
      </c>
      <c r="I420" s="66" t="s">
        <v>252</v>
      </c>
      <c r="J420" s="69">
        <v>4.8014460000000003</v>
      </c>
    </row>
    <row r="421" spans="1:15" x14ac:dyDescent="0.4">
      <c r="A421" s="66" t="s">
        <v>0</v>
      </c>
      <c r="B421" s="69">
        <v>1.45</v>
      </c>
      <c r="C421" s="65"/>
      <c r="D421" s="66" t="s">
        <v>0</v>
      </c>
      <c r="E421" s="69">
        <v>1.45</v>
      </c>
      <c r="F421" s="65"/>
      <c r="G421" s="66" t="s">
        <v>0</v>
      </c>
      <c r="H421" s="69">
        <v>1.45</v>
      </c>
      <c r="I421" s="67" t="s">
        <v>248</v>
      </c>
      <c r="J421" s="1">
        <v>1.734</v>
      </c>
      <c r="O421" t="s">
        <v>388</v>
      </c>
    </row>
    <row r="422" spans="1:15" x14ac:dyDescent="0.4">
      <c r="A422" s="70" t="s">
        <v>1</v>
      </c>
      <c r="B422" s="1">
        <v>4.2439999999999998</v>
      </c>
      <c r="C422" s="65"/>
      <c r="D422" s="70" t="s">
        <v>1</v>
      </c>
      <c r="E422" s="1">
        <v>4.2439999999999998</v>
      </c>
      <c r="F422" s="65"/>
      <c r="G422" s="70" t="s">
        <v>1</v>
      </c>
      <c r="H422" s="1">
        <v>4.2439999999999998</v>
      </c>
      <c r="J422" s="65"/>
    </row>
    <row r="424" spans="1:15" x14ac:dyDescent="0.4">
      <c r="A424" s="66" t="s">
        <v>49</v>
      </c>
      <c r="B424" s="67" t="s">
        <v>158</v>
      </c>
      <c r="C424" s="65"/>
      <c r="D424" s="66" t="s">
        <v>174</v>
      </c>
      <c r="E424" s="67" t="s">
        <v>389</v>
      </c>
      <c r="F424" s="65"/>
      <c r="G424" s="66" t="s">
        <v>172</v>
      </c>
      <c r="H424" s="67" t="s">
        <v>158</v>
      </c>
      <c r="I424" s="65"/>
      <c r="J424" s="65"/>
      <c r="L424" t="s">
        <v>390</v>
      </c>
    </row>
    <row r="425" spans="1:15" x14ac:dyDescent="0.4">
      <c r="A425" s="66" t="s">
        <v>11</v>
      </c>
      <c r="B425" s="51">
        <v>-3.2738999999999998</v>
      </c>
      <c r="C425" s="65"/>
      <c r="D425" s="66" t="s">
        <v>11</v>
      </c>
      <c r="E425" s="51">
        <v>-3.1829000000000001</v>
      </c>
      <c r="F425" s="65"/>
      <c r="G425" s="66" t="s">
        <v>11</v>
      </c>
      <c r="H425">
        <v>-3.2044999999999999</v>
      </c>
      <c r="I425" s="66" t="s">
        <v>2</v>
      </c>
      <c r="J425" s="69">
        <v>2.952</v>
      </c>
    </row>
    <row r="426" spans="1:15" x14ac:dyDescent="0.4">
      <c r="A426" s="66" t="s">
        <v>19</v>
      </c>
      <c r="B426" s="68">
        <v>18.145</v>
      </c>
      <c r="C426" s="65"/>
      <c r="D426" s="66" t="s">
        <v>19</v>
      </c>
      <c r="E426" s="68">
        <v>18.280655379499997</v>
      </c>
      <c r="F426" s="65"/>
      <c r="G426" s="66" t="s">
        <v>19</v>
      </c>
      <c r="H426" s="1">
        <v>18.433080103933598</v>
      </c>
      <c r="I426" s="66" t="s">
        <v>252</v>
      </c>
      <c r="J426" s="69">
        <v>4.8849999999999998</v>
      </c>
    </row>
    <row r="427" spans="1:15" x14ac:dyDescent="0.4">
      <c r="A427" s="66" t="s">
        <v>0</v>
      </c>
      <c r="B427" s="69">
        <v>0.79600000000000004</v>
      </c>
      <c r="C427" s="65"/>
      <c r="D427" s="66" t="s">
        <v>0</v>
      </c>
      <c r="E427" s="69">
        <v>0.79600000000000004</v>
      </c>
      <c r="F427" s="65"/>
      <c r="G427" s="66" t="s">
        <v>0</v>
      </c>
      <c r="H427" s="69">
        <v>0.79600000000000004</v>
      </c>
      <c r="I427" s="67" t="s">
        <v>248</v>
      </c>
      <c r="J427" s="67">
        <f>J426/J425</f>
        <v>1.6548102981029811</v>
      </c>
      <c r="O427" t="s">
        <v>391</v>
      </c>
    </row>
    <row r="428" spans="1:15" x14ac:dyDescent="0.4">
      <c r="A428" s="70" t="s">
        <v>1</v>
      </c>
      <c r="B428" s="1">
        <v>4.6050000000000004</v>
      </c>
      <c r="C428" s="65"/>
      <c r="D428" s="70" t="s">
        <v>1</v>
      </c>
      <c r="E428" s="1">
        <v>4.6050000000000004</v>
      </c>
      <c r="F428" s="65"/>
      <c r="G428" s="70" t="s">
        <v>1</v>
      </c>
      <c r="H428" s="1">
        <v>4.6050000000000004</v>
      </c>
      <c r="J428" s="65"/>
    </row>
    <row r="430" spans="1:15" x14ac:dyDescent="0.4">
      <c r="A430" s="66" t="s">
        <v>49</v>
      </c>
      <c r="B430" s="67" t="s">
        <v>270</v>
      </c>
      <c r="C430" s="65"/>
      <c r="D430" s="66" t="s">
        <v>174</v>
      </c>
      <c r="E430" s="67" t="s">
        <v>270</v>
      </c>
      <c r="F430" s="65"/>
      <c r="G430" s="66" t="s">
        <v>172</v>
      </c>
      <c r="H430" s="67" t="s">
        <v>270</v>
      </c>
      <c r="I430" s="65"/>
      <c r="J430" s="65"/>
    </row>
    <row r="431" spans="1:15" x14ac:dyDescent="0.4">
      <c r="A431" s="66" t="s">
        <v>11</v>
      </c>
      <c r="B431" s="51">
        <v>-0.29120000000000001</v>
      </c>
      <c r="C431" s="65"/>
      <c r="D431" s="66" t="s">
        <v>11</v>
      </c>
      <c r="E431" s="51">
        <v>-0.30259999999999998</v>
      </c>
      <c r="F431" s="65"/>
      <c r="G431" s="66" t="s">
        <v>11</v>
      </c>
      <c r="H431" s="51">
        <v>-0.30359999999999998</v>
      </c>
      <c r="I431" s="66" t="s">
        <v>2</v>
      </c>
      <c r="J431" s="69">
        <v>3.58</v>
      </c>
    </row>
    <row r="432" spans="1:15" x14ac:dyDescent="0.4">
      <c r="A432" s="66" t="s">
        <v>19</v>
      </c>
      <c r="B432" s="68">
        <v>32.597000000000001</v>
      </c>
      <c r="C432" s="65"/>
      <c r="D432" s="66" t="s">
        <v>19</v>
      </c>
      <c r="E432" s="68">
        <v>30.373000000000001</v>
      </c>
      <c r="F432" s="65"/>
      <c r="G432" s="66" t="s">
        <v>19</v>
      </c>
      <c r="H432" s="1">
        <v>31.823</v>
      </c>
      <c r="I432" s="66" t="s">
        <v>252</v>
      </c>
      <c r="J432" s="69">
        <v>5.7350000000000003</v>
      </c>
    </row>
    <row r="433" spans="1:15" x14ac:dyDescent="0.4">
      <c r="A433" s="66" t="s">
        <v>0</v>
      </c>
      <c r="B433" s="69">
        <v>4.1000000000000002E-2</v>
      </c>
      <c r="C433" s="65"/>
      <c r="D433" s="66" t="s">
        <v>0</v>
      </c>
      <c r="E433" s="69">
        <v>4.1000000000000002E-2</v>
      </c>
      <c r="F433" s="65"/>
      <c r="G433" s="66" t="s">
        <v>0</v>
      </c>
      <c r="H433" s="69">
        <v>4.1000000000000002E-2</v>
      </c>
      <c r="I433" s="65"/>
      <c r="J433" s="65"/>
      <c r="O433" t="s">
        <v>392</v>
      </c>
    </row>
    <row r="434" spans="1:15" x14ac:dyDescent="0.4">
      <c r="A434" s="70" t="s">
        <v>1</v>
      </c>
      <c r="B434" s="1">
        <v>5.0860000000000003</v>
      </c>
      <c r="C434" s="65"/>
      <c r="D434" s="70" t="s">
        <v>1</v>
      </c>
      <c r="E434" s="1">
        <v>5.0860000000000003</v>
      </c>
      <c r="F434" s="65"/>
      <c r="G434" s="70" t="s">
        <v>1</v>
      </c>
      <c r="H434" s="1">
        <v>5.0860000000000003</v>
      </c>
      <c r="J434" s="65"/>
    </row>
    <row r="436" spans="1:15" x14ac:dyDescent="0.4">
      <c r="A436" s="66" t="s">
        <v>49</v>
      </c>
      <c r="B436" s="67" t="s">
        <v>159</v>
      </c>
      <c r="C436" s="65"/>
      <c r="D436" s="66" t="s">
        <v>174</v>
      </c>
      <c r="E436" s="67" t="s">
        <v>159</v>
      </c>
      <c r="F436" s="65"/>
      <c r="G436" s="66" t="s">
        <v>172</v>
      </c>
      <c r="H436" s="67" t="s">
        <v>159</v>
      </c>
      <c r="I436" s="65"/>
      <c r="J436" s="65"/>
    </row>
    <row r="437" spans="1:15" x14ac:dyDescent="0.4">
      <c r="A437" s="66" t="s">
        <v>11</v>
      </c>
      <c r="B437" s="51">
        <v>-2.3519999999999999</v>
      </c>
      <c r="C437" s="65"/>
      <c r="D437" s="66" t="s">
        <v>11</v>
      </c>
      <c r="E437" s="51">
        <v>-2.3616999999999999</v>
      </c>
      <c r="F437" s="65"/>
      <c r="G437" s="66" t="s">
        <v>11</v>
      </c>
      <c r="H437" s="51">
        <v>-2.3586999999999998</v>
      </c>
      <c r="I437" s="66" t="s">
        <v>2</v>
      </c>
      <c r="J437" s="69">
        <v>3.5489999999999999</v>
      </c>
    </row>
    <row r="438" spans="1:15" x14ac:dyDescent="0.4">
      <c r="A438" s="66" t="s">
        <v>19</v>
      </c>
      <c r="B438" s="68">
        <v>31.123000000000001</v>
      </c>
      <c r="C438" s="65"/>
      <c r="D438" s="66" t="s">
        <v>19</v>
      </c>
      <c r="E438" s="68">
        <v>31.132999999999999</v>
      </c>
      <c r="F438" s="65"/>
      <c r="G438" s="66" t="s">
        <v>19</v>
      </c>
      <c r="H438" s="1">
        <v>31.295999999999999</v>
      </c>
      <c r="I438" s="66" t="s">
        <v>252</v>
      </c>
      <c r="J438" s="69">
        <v>5.7380000000000004</v>
      </c>
    </row>
    <row r="439" spans="1:15" x14ac:dyDescent="0.4">
      <c r="A439" s="66" t="s">
        <v>0</v>
      </c>
      <c r="B439" s="69">
        <v>0.158</v>
      </c>
      <c r="C439" s="65"/>
      <c r="D439" s="66" t="s">
        <v>0</v>
      </c>
      <c r="E439" s="69">
        <v>0.158</v>
      </c>
      <c r="F439" s="65"/>
      <c r="G439" s="66" t="s">
        <v>0</v>
      </c>
      <c r="H439" s="69">
        <v>0.158</v>
      </c>
      <c r="I439" s="65"/>
      <c r="J439" s="65"/>
      <c r="O439" t="s">
        <v>393</v>
      </c>
    </row>
    <row r="440" spans="1:15" x14ac:dyDescent="0.4">
      <c r="A440" s="70" t="s">
        <v>1</v>
      </c>
      <c r="B440" s="1">
        <v>4.1470000000000002</v>
      </c>
      <c r="C440" s="65"/>
      <c r="D440" s="70" t="s">
        <v>1</v>
      </c>
      <c r="E440" s="1">
        <v>4.1470000000000002</v>
      </c>
      <c r="F440" s="65"/>
      <c r="G440" s="70" t="s">
        <v>1</v>
      </c>
      <c r="H440" s="1">
        <v>4.1470000000000002</v>
      </c>
      <c r="J440" s="65"/>
    </row>
    <row r="442" spans="1:15" x14ac:dyDescent="0.4">
      <c r="A442" s="66" t="s">
        <v>49</v>
      </c>
      <c r="B442" s="67" t="s">
        <v>160</v>
      </c>
      <c r="C442" s="65"/>
      <c r="D442" s="66" t="s">
        <v>174</v>
      </c>
      <c r="E442" s="67" t="s">
        <v>160</v>
      </c>
      <c r="F442" s="65"/>
      <c r="G442" s="66" t="s">
        <v>172</v>
      </c>
      <c r="H442" s="67" t="s">
        <v>160</v>
      </c>
      <c r="I442" s="65"/>
      <c r="J442" s="65"/>
    </row>
    <row r="443" spans="1:15" x14ac:dyDescent="0.4">
      <c r="A443" s="66" t="s">
        <v>11</v>
      </c>
      <c r="B443" s="51">
        <v>-3.7126000000000001</v>
      </c>
      <c r="C443" s="65"/>
      <c r="D443" s="66" t="s">
        <v>11</v>
      </c>
      <c r="E443" s="51">
        <v>-3.665</v>
      </c>
      <c r="F443" s="65"/>
      <c r="G443" s="66" t="s">
        <v>11</v>
      </c>
      <c r="H443" s="51">
        <v>-3.6983000000000001</v>
      </c>
      <c r="I443" s="66" t="s">
        <v>2</v>
      </c>
      <c r="J443" s="69">
        <v>3.548</v>
      </c>
    </row>
    <row r="444" spans="1:15" x14ac:dyDescent="0.4">
      <c r="A444" s="66" t="s">
        <v>19</v>
      </c>
      <c r="B444" s="68">
        <v>32.207000000000001</v>
      </c>
      <c r="C444" s="65"/>
      <c r="D444" s="66" t="s">
        <v>19</v>
      </c>
      <c r="E444" s="68">
        <v>32.106000000000002</v>
      </c>
      <c r="F444" s="65"/>
      <c r="G444" s="66" t="s">
        <v>19</v>
      </c>
      <c r="H444" s="1">
        <v>31.847000000000001</v>
      </c>
      <c r="I444" s="66" t="s">
        <v>252</v>
      </c>
      <c r="J444" s="69">
        <v>5.8410000000000002</v>
      </c>
    </row>
    <row r="445" spans="1:15" x14ac:dyDescent="0.4">
      <c r="A445" s="66" t="s">
        <v>0</v>
      </c>
      <c r="B445" s="69">
        <v>0.23899999999999999</v>
      </c>
      <c r="C445" s="65"/>
      <c r="D445" s="66" t="s">
        <v>0</v>
      </c>
      <c r="E445" s="69">
        <v>0.23899999999999999</v>
      </c>
      <c r="F445" s="65"/>
      <c r="G445" s="66" t="s">
        <v>0</v>
      </c>
      <c r="H445" s="69">
        <v>0.23899999999999999</v>
      </c>
      <c r="I445" s="65"/>
      <c r="J445" s="65"/>
      <c r="O445" t="s">
        <v>394</v>
      </c>
    </row>
    <row r="446" spans="1:15" x14ac:dyDescent="0.4">
      <c r="A446" s="70" t="s">
        <v>1</v>
      </c>
      <c r="B446" s="1">
        <v>3.62</v>
      </c>
      <c r="C446" s="65"/>
      <c r="D446" s="70" t="s">
        <v>1</v>
      </c>
      <c r="E446" s="1">
        <v>3.62</v>
      </c>
      <c r="F446" s="65"/>
      <c r="G446" s="70" t="s">
        <v>1</v>
      </c>
      <c r="H446" s="1">
        <v>3.62</v>
      </c>
      <c r="J446" s="65"/>
    </row>
    <row r="448" spans="1:15" x14ac:dyDescent="0.4">
      <c r="A448" s="66" t="s">
        <v>49</v>
      </c>
      <c r="B448" s="67" t="s">
        <v>165</v>
      </c>
      <c r="C448" s="65"/>
      <c r="D448" s="66" t="s">
        <v>174</v>
      </c>
      <c r="E448" s="67" t="s">
        <v>165</v>
      </c>
      <c r="F448" s="65"/>
      <c r="G448" s="66" t="s">
        <v>172</v>
      </c>
      <c r="H448" s="67" t="s">
        <v>395</v>
      </c>
      <c r="I448" s="65"/>
      <c r="J448" s="65"/>
    </row>
    <row r="449" spans="1:15" x14ac:dyDescent="0.4">
      <c r="A449" s="66" t="s">
        <v>11</v>
      </c>
      <c r="B449" s="51">
        <v>-3.6695000000000002</v>
      </c>
      <c r="C449" s="65"/>
      <c r="D449" s="66" t="s">
        <v>11</v>
      </c>
      <c r="E449" s="51">
        <v>-3.7507000000000001</v>
      </c>
      <c r="F449" s="65"/>
      <c r="G449" s="66" t="s">
        <v>11</v>
      </c>
      <c r="H449" s="51">
        <v>-3.7130000000000001</v>
      </c>
      <c r="I449" s="66" t="s">
        <v>2</v>
      </c>
      <c r="J449" s="1">
        <v>3.5369999999999999</v>
      </c>
    </row>
    <row r="450" spans="1:15" x14ac:dyDescent="0.4">
      <c r="A450" s="66" t="s">
        <v>19</v>
      </c>
      <c r="B450" s="68">
        <v>32.330980048250005</v>
      </c>
      <c r="C450" s="65"/>
      <c r="D450" s="66" t="s">
        <v>19</v>
      </c>
      <c r="E450" s="68">
        <v>31.706</v>
      </c>
      <c r="F450" s="65"/>
      <c r="G450" s="66" t="s">
        <v>19</v>
      </c>
      <c r="H450" s="1">
        <v>31.672231932347774</v>
      </c>
      <c r="I450" s="66" t="s">
        <v>252</v>
      </c>
      <c r="J450" s="1">
        <v>5.8466610000000001</v>
      </c>
    </row>
    <row r="451" spans="1:15" x14ac:dyDescent="0.4">
      <c r="A451" s="66" t="s">
        <v>0</v>
      </c>
      <c r="B451" s="69">
        <v>0.26</v>
      </c>
      <c r="C451" s="65"/>
      <c r="D451" s="66" t="s">
        <v>0</v>
      </c>
      <c r="E451" s="69">
        <v>0.26</v>
      </c>
      <c r="F451" s="65"/>
      <c r="G451" s="66" t="s">
        <v>0</v>
      </c>
      <c r="H451" s="69">
        <v>0.26</v>
      </c>
      <c r="I451" s="67" t="s">
        <v>248</v>
      </c>
      <c r="J451" s="1">
        <v>1.653</v>
      </c>
      <c r="O451" t="s">
        <v>396</v>
      </c>
    </row>
    <row r="452" spans="1:15" x14ac:dyDescent="0.4">
      <c r="A452" s="70" t="s">
        <v>1</v>
      </c>
      <c r="B452" s="1">
        <v>3.4940000000000002</v>
      </c>
      <c r="C452" s="65"/>
      <c r="D452" s="70" t="s">
        <v>1</v>
      </c>
      <c r="E452" s="1">
        <v>3.4940000000000002</v>
      </c>
      <c r="F452" s="65"/>
      <c r="G452" s="70" t="s">
        <v>1</v>
      </c>
      <c r="H452" s="1">
        <v>3.4940000000000002</v>
      </c>
      <c r="J452" s="65"/>
    </row>
    <row r="454" spans="1:15" x14ac:dyDescent="0.4">
      <c r="A454" s="66" t="s">
        <v>49</v>
      </c>
      <c r="B454" s="67" t="s">
        <v>216</v>
      </c>
      <c r="C454" s="65"/>
      <c r="D454" s="66" t="s">
        <v>174</v>
      </c>
      <c r="E454" s="67" t="s">
        <v>397</v>
      </c>
      <c r="F454" s="65"/>
      <c r="G454" s="66" t="s">
        <v>172</v>
      </c>
      <c r="H454" s="67" t="s">
        <v>397</v>
      </c>
      <c r="I454" s="65"/>
      <c r="J454" s="65"/>
    </row>
    <row r="455" spans="1:15" x14ac:dyDescent="0.4">
      <c r="A455" s="66" t="s">
        <v>11</v>
      </c>
      <c r="B455" s="51">
        <v>-4.1007999999999996</v>
      </c>
      <c r="C455" s="65"/>
      <c r="D455" s="66" t="s">
        <v>11</v>
      </c>
      <c r="E455" s="51">
        <v>-3.9339</v>
      </c>
      <c r="F455" s="65"/>
      <c r="G455" s="66" t="s">
        <v>11</v>
      </c>
      <c r="H455" s="51">
        <v>-4.0557999999999996</v>
      </c>
      <c r="I455" s="66" t="s">
        <v>2</v>
      </c>
      <c r="J455" s="1">
        <v>4.0069999999999997</v>
      </c>
    </row>
    <row r="456" spans="1:15" x14ac:dyDescent="0.4">
      <c r="A456" s="66" t="s">
        <v>19</v>
      </c>
      <c r="B456" s="68">
        <v>45.384999999999998</v>
      </c>
      <c r="C456" s="65"/>
      <c r="D456" s="66" t="s">
        <v>19</v>
      </c>
      <c r="E456" s="68">
        <v>45.380492891999999</v>
      </c>
      <c r="F456" s="65"/>
      <c r="G456" s="66" t="s">
        <v>19</v>
      </c>
      <c r="H456" s="1">
        <v>45.325877036908921</v>
      </c>
      <c r="I456" s="66" t="s">
        <v>252</v>
      </c>
      <c r="J456" s="69">
        <v>6.5193889999999994</v>
      </c>
    </row>
    <row r="457" spans="1:15" x14ac:dyDescent="0.4">
      <c r="A457" s="66" t="s">
        <v>0</v>
      </c>
      <c r="B457" s="69">
        <v>0.151</v>
      </c>
      <c r="C457" s="65"/>
      <c r="D457" s="66" t="s">
        <v>0</v>
      </c>
      <c r="E457" s="69">
        <v>0.151</v>
      </c>
      <c r="F457" s="65"/>
      <c r="G457" s="66" t="s">
        <v>0</v>
      </c>
      <c r="H457" s="69">
        <v>0.151</v>
      </c>
      <c r="I457" s="67" t="s">
        <v>248</v>
      </c>
      <c r="J457" s="1">
        <v>1.627</v>
      </c>
      <c r="O457" t="s">
        <v>398</v>
      </c>
    </row>
    <row r="458" spans="1:15" x14ac:dyDescent="0.4">
      <c r="A458" s="70" t="s">
        <v>1</v>
      </c>
      <c r="B458" s="1">
        <v>2.0489999999999999</v>
      </c>
      <c r="C458" s="65"/>
      <c r="D458" s="70" t="s">
        <v>1</v>
      </c>
      <c r="E458" s="1">
        <v>2.0489999999999999</v>
      </c>
      <c r="F458" s="65"/>
      <c r="G458" s="70" t="s">
        <v>1</v>
      </c>
      <c r="H458" s="1">
        <v>2.0489999999999999</v>
      </c>
      <c r="J458" s="65"/>
    </row>
    <row r="460" spans="1:15" x14ac:dyDescent="0.4">
      <c r="A460" s="66" t="s">
        <v>49</v>
      </c>
      <c r="B460" s="67" t="s">
        <v>161</v>
      </c>
      <c r="C460" s="65"/>
      <c r="D460" s="66" t="s">
        <v>174</v>
      </c>
      <c r="E460" s="67" t="s">
        <v>399</v>
      </c>
      <c r="F460" s="65"/>
      <c r="G460" s="66" t="s">
        <v>172</v>
      </c>
      <c r="H460" s="67" t="s">
        <v>399</v>
      </c>
      <c r="I460" s="65"/>
      <c r="J460" s="65"/>
    </row>
    <row r="461" spans="1:15" x14ac:dyDescent="0.4">
      <c r="A461" s="66" t="s">
        <v>11</v>
      </c>
      <c r="B461" s="51">
        <v>-7.4138999999999999</v>
      </c>
      <c r="C461" s="65"/>
      <c r="D461" s="66" t="s">
        <v>11</v>
      </c>
      <c r="E461" s="51">
        <v>-7.2039</v>
      </c>
      <c r="F461" s="65"/>
      <c r="G461" s="66" t="s">
        <v>11</v>
      </c>
      <c r="H461" s="51">
        <v>-7.3070000000000004</v>
      </c>
      <c r="I461" s="66" t="s">
        <v>2</v>
      </c>
      <c r="J461" s="1">
        <v>3.552</v>
      </c>
    </row>
    <row r="462" spans="1:15" x14ac:dyDescent="0.4">
      <c r="A462" s="66" t="s">
        <v>19</v>
      </c>
      <c r="B462" s="68">
        <v>32.029000000000003</v>
      </c>
      <c r="C462" s="65"/>
      <c r="D462" s="66" t="s">
        <v>19</v>
      </c>
      <c r="E462" s="68">
        <v>32.433946915999996</v>
      </c>
      <c r="F462" s="65"/>
      <c r="G462" s="66" t="s">
        <v>19</v>
      </c>
      <c r="H462" s="1">
        <v>32.600839905693441</v>
      </c>
      <c r="I462" s="66" t="s">
        <v>252</v>
      </c>
      <c r="J462" s="69">
        <v>5.9673600000000002</v>
      </c>
    </row>
    <row r="463" spans="1:15" x14ac:dyDescent="0.4">
      <c r="A463" s="66" t="s">
        <v>0</v>
      </c>
      <c r="B463" s="69">
        <v>0.34599999999999997</v>
      </c>
      <c r="C463" s="65"/>
      <c r="D463" s="66" t="s">
        <v>0</v>
      </c>
      <c r="E463" s="69">
        <v>0.34599999999999997</v>
      </c>
      <c r="F463" s="65"/>
      <c r="G463" s="66" t="s">
        <v>0</v>
      </c>
      <c r="H463" s="69">
        <v>0.34599999999999997</v>
      </c>
      <c r="I463" s="67" t="s">
        <v>248</v>
      </c>
      <c r="J463" s="1">
        <v>1.68</v>
      </c>
      <c r="O463" t="s">
        <v>400</v>
      </c>
    </row>
    <row r="464" spans="1:15" x14ac:dyDescent="0.4">
      <c r="A464" s="70" t="s">
        <v>1</v>
      </c>
      <c r="B464" s="1">
        <v>2.3109999999999999</v>
      </c>
      <c r="C464" s="65"/>
      <c r="D464" s="70" t="s">
        <v>1</v>
      </c>
      <c r="E464" s="1">
        <v>2.3109999999999999</v>
      </c>
      <c r="F464" s="65"/>
      <c r="G464" s="70" t="s">
        <v>1</v>
      </c>
      <c r="H464" s="1">
        <v>2.3109999999999999</v>
      </c>
      <c r="J464" s="65"/>
    </row>
    <row r="466" spans="1:15" x14ac:dyDescent="0.4">
      <c r="A466" s="66" t="s">
        <v>49</v>
      </c>
      <c r="B466" s="67" t="s">
        <v>218</v>
      </c>
      <c r="C466" s="65"/>
      <c r="D466" s="66" t="s">
        <v>174</v>
      </c>
      <c r="E466" s="67" t="s">
        <v>401</v>
      </c>
      <c r="F466" s="65"/>
      <c r="G466" s="66" t="s">
        <v>172</v>
      </c>
      <c r="H466" s="67" t="s">
        <v>401</v>
      </c>
      <c r="I466" s="65"/>
      <c r="J466" s="65"/>
    </row>
    <row r="467" spans="1:15" x14ac:dyDescent="0.4">
      <c r="A467" s="66" t="s">
        <v>11</v>
      </c>
      <c r="B467" s="51">
        <v>-9.5146999999999995</v>
      </c>
      <c r="C467" s="65"/>
      <c r="D467" s="66" t="s">
        <v>11</v>
      </c>
      <c r="E467" s="51">
        <v>-9.2207000000000008</v>
      </c>
      <c r="F467" s="65"/>
      <c r="G467" s="66" t="s">
        <v>11</v>
      </c>
      <c r="H467" s="51">
        <v>-9.3926999999999996</v>
      </c>
      <c r="I467" s="66" t="s">
        <v>2</v>
      </c>
      <c r="J467" s="1">
        <v>3.19</v>
      </c>
    </row>
    <row r="468" spans="1:15" x14ac:dyDescent="0.4">
      <c r="A468" s="66" t="s">
        <v>19</v>
      </c>
      <c r="B468" s="68">
        <v>25.21</v>
      </c>
      <c r="C468" s="65"/>
      <c r="D468" s="66" t="s">
        <v>19</v>
      </c>
      <c r="E468" s="68">
        <v>24.857124866500001</v>
      </c>
      <c r="F468" s="65"/>
      <c r="G468" s="66" t="s">
        <v>19</v>
      </c>
      <c r="H468" s="1">
        <v>25.048422779465568</v>
      </c>
      <c r="I468" s="66" t="s">
        <v>252</v>
      </c>
      <c r="J468" s="69">
        <v>5.6845800000000004</v>
      </c>
    </row>
    <row r="469" spans="1:15" x14ac:dyDescent="0.4">
      <c r="A469" s="66" t="s">
        <v>0</v>
      </c>
      <c r="B469" s="69">
        <v>0.57699999999999996</v>
      </c>
      <c r="C469" s="65"/>
      <c r="D469" s="66" t="s">
        <v>0</v>
      </c>
      <c r="E469" s="69">
        <v>0.57699999999999996</v>
      </c>
      <c r="F469" s="65"/>
      <c r="G469" s="66" t="s">
        <v>0</v>
      </c>
      <c r="H469" s="69">
        <v>0.57699999999999996</v>
      </c>
      <c r="I469" s="67" t="s">
        <v>248</v>
      </c>
      <c r="J469" s="1">
        <v>1.782</v>
      </c>
      <c r="O469" t="s">
        <v>402</v>
      </c>
    </row>
    <row r="470" spans="1:15" x14ac:dyDescent="0.4">
      <c r="A470" s="70" t="s">
        <v>1</v>
      </c>
      <c r="B470" s="1">
        <v>2.94</v>
      </c>
      <c r="C470" s="65"/>
      <c r="D470" s="70" t="s">
        <v>1</v>
      </c>
      <c r="E470" s="1">
        <v>2.94</v>
      </c>
      <c r="F470" s="65"/>
      <c r="G470" s="70" t="s">
        <v>1</v>
      </c>
      <c r="H470" s="1">
        <v>2.94</v>
      </c>
      <c r="J470" s="65"/>
    </row>
    <row r="472" spans="1:15" x14ac:dyDescent="0.4">
      <c r="A472" s="66" t="s">
        <v>49</v>
      </c>
      <c r="B472" s="67" t="s">
        <v>219</v>
      </c>
      <c r="C472" s="65"/>
      <c r="D472" s="66" t="s">
        <v>174</v>
      </c>
      <c r="E472" s="67" t="s">
        <v>219</v>
      </c>
      <c r="F472" s="65"/>
      <c r="G472" s="66" t="s">
        <v>172</v>
      </c>
      <c r="H472" s="67" t="s">
        <v>403</v>
      </c>
      <c r="I472" s="65"/>
      <c r="J472" s="65"/>
    </row>
    <row r="473" spans="1:15" x14ac:dyDescent="0.4">
      <c r="A473" s="66" t="s">
        <v>11</v>
      </c>
      <c r="B473" s="51">
        <v>-10.919</v>
      </c>
      <c r="C473" s="65"/>
      <c r="D473" s="66" t="s">
        <v>11</v>
      </c>
      <c r="E473" s="51">
        <v>-11.02</v>
      </c>
      <c r="F473" s="65"/>
      <c r="G473" s="66" t="s">
        <v>11</v>
      </c>
      <c r="H473" s="51">
        <v>-10.929399999999999</v>
      </c>
      <c r="I473" s="66" t="s">
        <v>2</v>
      </c>
      <c r="J473" s="1">
        <v>2.9860000000000002</v>
      </c>
    </row>
    <row r="474" spans="1:15" x14ac:dyDescent="0.4">
      <c r="A474" s="66" t="s">
        <v>19</v>
      </c>
      <c r="B474" s="68">
        <v>21.765999999999998</v>
      </c>
      <c r="C474" s="65"/>
      <c r="D474" s="66" t="s">
        <v>19</v>
      </c>
      <c r="E474" s="68">
        <v>20.228000000000002</v>
      </c>
      <c r="F474" s="65"/>
      <c r="G474" s="66" t="s">
        <v>19</v>
      </c>
      <c r="H474" s="1">
        <v>21.154663170648895</v>
      </c>
      <c r="I474" s="66" t="s">
        <v>252</v>
      </c>
      <c r="J474" s="69">
        <v>5.4793099999999999</v>
      </c>
    </row>
    <row r="475" spans="1:15" x14ac:dyDescent="0.4">
      <c r="A475" s="66" t="s">
        <v>0</v>
      </c>
      <c r="B475" s="69">
        <v>0.89900000000000002</v>
      </c>
      <c r="C475" s="65"/>
      <c r="D475" s="66" t="s">
        <v>0</v>
      </c>
      <c r="E475" s="69">
        <v>0.89900000000000002</v>
      </c>
      <c r="F475" s="65"/>
      <c r="G475" s="66" t="s">
        <v>0</v>
      </c>
      <c r="H475" s="69">
        <v>0.89900000000000002</v>
      </c>
      <c r="I475" s="67" t="s">
        <v>248</v>
      </c>
      <c r="J475" s="1">
        <v>1.835</v>
      </c>
      <c r="O475" t="s">
        <v>404</v>
      </c>
    </row>
    <row r="476" spans="1:15" x14ac:dyDescent="0.4">
      <c r="A476" s="70" t="s">
        <v>1</v>
      </c>
      <c r="B476" s="1">
        <v>3.9710000000000001</v>
      </c>
      <c r="C476" s="65"/>
      <c r="D476" s="70" t="s">
        <v>1</v>
      </c>
      <c r="E476" s="1">
        <v>3.9710000000000001</v>
      </c>
      <c r="F476" s="65"/>
      <c r="G476" s="70" t="s">
        <v>1</v>
      </c>
      <c r="H476" s="1">
        <v>3.9710000000000001</v>
      </c>
      <c r="J476" s="65"/>
    </row>
    <row r="478" spans="1:15" x14ac:dyDescent="0.4">
      <c r="A478" s="66" t="s">
        <v>49</v>
      </c>
      <c r="B478" s="67" t="s">
        <v>221</v>
      </c>
      <c r="C478" s="65"/>
      <c r="D478" s="66" t="s">
        <v>174</v>
      </c>
      <c r="E478" s="67" t="s">
        <v>221</v>
      </c>
      <c r="F478" s="65"/>
      <c r="G478" s="66" t="s">
        <v>172</v>
      </c>
      <c r="H478" s="67" t="s">
        <v>405</v>
      </c>
      <c r="I478" s="65"/>
      <c r="J478" s="65"/>
    </row>
    <row r="479" spans="1:15" x14ac:dyDescent="0.4">
      <c r="A479" s="66" t="s">
        <v>11</v>
      </c>
      <c r="B479" s="51">
        <v>-12.060600000000001</v>
      </c>
      <c r="C479" s="65"/>
      <c r="D479" s="66" t="s">
        <v>11</v>
      </c>
      <c r="E479" s="51">
        <v>-12.500299999999999</v>
      </c>
      <c r="F479" s="65"/>
      <c r="G479" s="66" t="s">
        <v>11</v>
      </c>
      <c r="H479" s="51">
        <v>-12.2058</v>
      </c>
      <c r="I479" s="66" t="s">
        <v>2</v>
      </c>
      <c r="J479" s="1">
        <v>2.7989999999999999</v>
      </c>
    </row>
    <row r="480" spans="1:15" x14ac:dyDescent="0.4">
      <c r="A480" s="66" t="s">
        <v>19</v>
      </c>
      <c r="B480" s="68">
        <v>20.620823744249996</v>
      </c>
      <c r="C480" s="65"/>
      <c r="D480" s="66" t="s">
        <v>19</v>
      </c>
      <c r="E480" s="68">
        <v>17.754999999999999</v>
      </c>
      <c r="F480" s="65"/>
      <c r="G480" s="66" t="s">
        <v>19</v>
      </c>
      <c r="H480" s="1">
        <v>20.557354831786775</v>
      </c>
      <c r="I480" s="66" t="s">
        <v>252</v>
      </c>
      <c r="J480" s="69">
        <v>6.0598349999999996</v>
      </c>
    </row>
    <row r="481" spans="1:15" x14ac:dyDescent="0.4">
      <c r="A481" s="66" t="s">
        <v>0</v>
      </c>
      <c r="B481" s="69">
        <v>1.272</v>
      </c>
      <c r="C481" s="65"/>
      <c r="D481" s="66" t="s">
        <v>0</v>
      </c>
      <c r="E481" s="69">
        <v>1.272</v>
      </c>
      <c r="F481" s="65"/>
      <c r="G481" s="66" t="s">
        <v>0</v>
      </c>
      <c r="H481" s="69">
        <v>1.272</v>
      </c>
      <c r="I481" s="67" t="s">
        <v>248</v>
      </c>
      <c r="J481" s="67">
        <v>2.165</v>
      </c>
      <c r="O481" t="s">
        <v>406</v>
      </c>
    </row>
    <row r="482" spans="1:15" x14ac:dyDescent="0.4">
      <c r="A482" s="70" t="s">
        <v>1</v>
      </c>
      <c r="B482" s="1">
        <v>4.274</v>
      </c>
      <c r="C482" s="65"/>
      <c r="D482" s="70" t="s">
        <v>1</v>
      </c>
      <c r="E482" s="1">
        <v>4.274</v>
      </c>
      <c r="F482" s="65"/>
      <c r="G482" s="70" t="s">
        <v>1</v>
      </c>
      <c r="H482" s="1">
        <v>4.274</v>
      </c>
      <c r="J482" s="65"/>
    </row>
    <row r="484" spans="1:15" x14ac:dyDescent="0.4">
      <c r="A484" s="66" t="s">
        <v>49</v>
      </c>
      <c r="B484" s="67" t="s">
        <v>240</v>
      </c>
      <c r="C484" s="65"/>
      <c r="D484" s="66" t="s">
        <v>174</v>
      </c>
      <c r="E484" s="67" t="s">
        <v>240</v>
      </c>
      <c r="F484" s="65"/>
      <c r="G484" s="66" t="s">
        <v>172</v>
      </c>
      <c r="H484" s="67" t="s">
        <v>407</v>
      </c>
      <c r="I484" s="65"/>
      <c r="J484" s="65"/>
    </row>
    <row r="485" spans="1:15" x14ac:dyDescent="0.4">
      <c r="A485" s="66" t="s">
        <v>11</v>
      </c>
      <c r="B485" s="51">
        <v>-13.990600000000001</v>
      </c>
      <c r="C485" s="65"/>
      <c r="D485" s="66" t="s">
        <v>11</v>
      </c>
      <c r="E485" s="51">
        <v>-13.722099999999999</v>
      </c>
      <c r="F485" s="65"/>
      <c r="G485" s="66" t="s">
        <v>11</v>
      </c>
      <c r="H485" s="51">
        <v>-13.5847</v>
      </c>
      <c r="I485" s="66" t="s">
        <v>2</v>
      </c>
      <c r="J485" s="1">
        <v>3.4540000000000002</v>
      </c>
    </row>
    <row r="486" spans="1:15" x14ac:dyDescent="0.4">
      <c r="A486" s="66" t="s">
        <v>19</v>
      </c>
      <c r="B486" s="68">
        <v>27.449000000000002</v>
      </c>
      <c r="C486" s="65"/>
      <c r="D486" s="66" t="s">
        <v>19</v>
      </c>
      <c r="E486" s="68">
        <v>16.484000000000002</v>
      </c>
      <c r="F486" s="65"/>
      <c r="G486" s="66" t="s">
        <v>19</v>
      </c>
      <c r="H486" s="1">
        <v>26.942915125845268</v>
      </c>
      <c r="I486" s="66" t="s">
        <v>252</v>
      </c>
      <c r="J486" s="69">
        <v>5.2155400000000007</v>
      </c>
    </row>
    <row r="487" spans="1:15" x14ac:dyDescent="0.4">
      <c r="A487" s="66" t="s">
        <v>0</v>
      </c>
      <c r="B487" s="69"/>
      <c r="C487" s="65"/>
      <c r="D487" s="66" t="s">
        <v>0</v>
      </c>
      <c r="E487" s="69"/>
      <c r="F487" s="65"/>
      <c r="G487" s="66" t="s">
        <v>0</v>
      </c>
      <c r="H487" s="69"/>
      <c r="I487" s="67" t="s">
        <v>248</v>
      </c>
      <c r="J487" s="1">
        <v>1.51</v>
      </c>
      <c r="O487" t="s">
        <v>408</v>
      </c>
    </row>
    <row r="488" spans="1:15" x14ac:dyDescent="0.4">
      <c r="A488" s="70" t="s">
        <v>1</v>
      </c>
      <c r="B488" s="1"/>
      <c r="C488" s="65"/>
      <c r="D488" s="70" t="s">
        <v>1</v>
      </c>
      <c r="E488" s="1"/>
      <c r="F488" s="65"/>
      <c r="G488" s="70" t="s">
        <v>1</v>
      </c>
      <c r="H488" s="1"/>
      <c r="J488" s="6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3C3-961C-4F95-9F6C-EECFD6FFFFB6}">
  <dimension ref="A1:Q95"/>
  <sheetViews>
    <sheetView workbookViewId="0">
      <selection activeCell="I20" sqref="I20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409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421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422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2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2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423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424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2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425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2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270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426</v>
      </c>
      <c r="B85">
        <v>84</v>
      </c>
      <c r="C85">
        <v>209</v>
      </c>
    </row>
    <row r="86" spans="1:17" x14ac:dyDescent="0.4">
      <c r="A86" t="s">
        <v>427</v>
      </c>
      <c r="B86">
        <v>85</v>
      </c>
      <c r="C86">
        <v>210</v>
      </c>
    </row>
    <row r="87" spans="1:17" x14ac:dyDescent="0.4">
      <c r="A87" t="s">
        <v>428</v>
      </c>
      <c r="B87">
        <v>86</v>
      </c>
      <c r="C87">
        <v>222</v>
      </c>
    </row>
    <row r="88" spans="1:17" x14ac:dyDescent="0.4">
      <c r="A88" t="s">
        <v>429</v>
      </c>
      <c r="B88">
        <v>87</v>
      </c>
      <c r="C88">
        <v>223</v>
      </c>
    </row>
    <row r="89" spans="1:17" x14ac:dyDescent="0.4">
      <c r="A89" t="s">
        <v>430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A857-97E3-4E10-AF86-D07B5BC2581E}">
  <dimension ref="A1:Q95"/>
  <sheetViews>
    <sheetView workbookViewId="0">
      <selection activeCell="H20" sqref="H20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409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421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422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423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2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424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425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270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426</v>
      </c>
      <c r="B85">
        <v>84</v>
      </c>
      <c r="C85">
        <v>209</v>
      </c>
    </row>
    <row r="86" spans="1:17" x14ac:dyDescent="0.4">
      <c r="A86" t="s">
        <v>427</v>
      </c>
      <c r="B86">
        <v>85</v>
      </c>
      <c r="C86">
        <v>210</v>
      </c>
    </row>
    <row r="87" spans="1:17" x14ac:dyDescent="0.4">
      <c r="A87" t="s">
        <v>428</v>
      </c>
      <c r="B87">
        <v>86</v>
      </c>
      <c r="C87">
        <v>222</v>
      </c>
    </row>
    <row r="88" spans="1:17" x14ac:dyDescent="0.4">
      <c r="A88" t="s">
        <v>429</v>
      </c>
      <c r="B88">
        <v>87</v>
      </c>
      <c r="C88">
        <v>223</v>
      </c>
    </row>
    <row r="89" spans="1:17" x14ac:dyDescent="0.4">
      <c r="A89" t="s">
        <v>430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34D4-749E-4D3B-93A2-4FE60E431835}">
  <dimension ref="A1:Q95"/>
  <sheetViews>
    <sheetView tabSelected="1" workbookViewId="0">
      <selection activeCell="I18" sqref="I18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409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421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422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423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424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425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270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426</v>
      </c>
      <c r="B85">
        <v>84</v>
      </c>
      <c r="C85">
        <v>209</v>
      </c>
    </row>
    <row r="86" spans="1:17" x14ac:dyDescent="0.4">
      <c r="A86" t="s">
        <v>427</v>
      </c>
      <c r="B86">
        <v>85</v>
      </c>
      <c r="C86">
        <v>210</v>
      </c>
    </row>
    <row r="87" spans="1:17" x14ac:dyDescent="0.4">
      <c r="A87" t="s">
        <v>428</v>
      </c>
      <c r="B87">
        <v>86</v>
      </c>
      <c r="C87">
        <v>222</v>
      </c>
    </row>
    <row r="88" spans="1:17" x14ac:dyDescent="0.4">
      <c r="A88" t="s">
        <v>429</v>
      </c>
      <c r="B88">
        <v>87</v>
      </c>
      <c r="C88">
        <v>223</v>
      </c>
    </row>
    <row r="89" spans="1:17" x14ac:dyDescent="0.4">
      <c r="A89" t="s">
        <v>430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fit_3NN_FCC</vt:lpstr>
      <vt:lpstr>fit_3NN_BCC</vt:lpstr>
      <vt:lpstr>fit_3NN_HCP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2025-02-03T04:49:04Z</dcterms:modified>
</cp:coreProperties>
</file>