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3B71F28-3BF5-44BB-81BA-822A93615A30}" xr6:coauthVersionLast="47" xr6:coauthVersionMax="47" xr10:uidLastSave="{00000000-0000-0000-0000-000000000000}"/>
  <bookViews>
    <workbookView xWindow="630" yWindow="-135" windowWidth="23355" windowHeight="15195" activeTab="3" xr2:uid="{B1CE91EC-0DE3-4F38-BC70-60547E21D489}"/>
  </bookViews>
  <sheets>
    <sheet name="fit_4NN_FCC" sheetId="11" r:id="rId1"/>
    <sheet name="fit_5NN_BCC" sheetId="10" r:id="rId2"/>
    <sheet name="fit_4NN_HCP" sheetId="5" r:id="rId3"/>
    <sheet name="fit_5NN_SC" sheetId="16" r:id="rId4"/>
    <sheet name="table" sheetId="3" r:id="rId5"/>
    <sheet name="Data" sheetId="12" r:id="rId6"/>
    <sheet name="FCC" sheetId="13" r:id="rId7"/>
    <sheet name="BCC" sheetId="14" r:id="rId8"/>
    <sheet name="HCP" sheetId="15" r:id="rId9"/>
  </sheets>
  <externalReferences>
    <externalReference r:id="rId10"/>
  </externalReference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6" l="1"/>
  <c r="K19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19" i="5"/>
  <c r="G19" i="16"/>
  <c r="M465" i="16"/>
  <c r="M464" i="16"/>
  <c r="M463" i="16"/>
  <c r="M462" i="16"/>
  <c r="M461" i="16"/>
  <c r="M459" i="16"/>
  <c r="M457" i="16"/>
  <c r="M454" i="16"/>
  <c r="M451" i="16"/>
  <c r="M447" i="16"/>
  <c r="M445" i="16"/>
  <c r="M443" i="16"/>
  <c r="M442" i="16"/>
  <c r="M438" i="16"/>
  <c r="M434" i="16"/>
  <c r="M433" i="16"/>
  <c r="M432" i="16"/>
  <c r="M430" i="16"/>
  <c r="M429" i="16"/>
  <c r="M425" i="16"/>
  <c r="M424" i="16"/>
  <c r="M423" i="16"/>
  <c r="M419" i="16"/>
  <c r="M417" i="16"/>
  <c r="M413" i="16"/>
  <c r="M411" i="16"/>
  <c r="M410" i="16"/>
  <c r="M407" i="16"/>
  <c r="M406" i="16"/>
  <c r="M405" i="16"/>
  <c r="M401" i="16"/>
  <c r="M398" i="16"/>
  <c r="M397" i="16"/>
  <c r="M392" i="16"/>
  <c r="M391" i="16"/>
  <c r="M390" i="16"/>
  <c r="M389" i="16"/>
  <c r="M386" i="16"/>
  <c r="M383" i="16"/>
  <c r="M382" i="16"/>
  <c r="M379" i="16"/>
  <c r="M378" i="16"/>
  <c r="M371" i="16"/>
  <c r="M370" i="16"/>
  <c r="M367" i="16"/>
  <c r="M364" i="16"/>
  <c r="M362" i="16"/>
  <c r="M359" i="16"/>
  <c r="M358" i="16"/>
  <c r="M353" i="16"/>
  <c r="M351" i="16"/>
  <c r="M350" i="16"/>
  <c r="M346" i="16"/>
  <c r="M344" i="16"/>
  <c r="M343" i="16"/>
  <c r="M342" i="16"/>
  <c r="M341" i="16"/>
  <c r="M338" i="16"/>
  <c r="M334" i="16"/>
  <c r="M333" i="16"/>
  <c r="M332" i="16"/>
  <c r="M330" i="16"/>
  <c r="M328" i="16"/>
  <c r="M326" i="16"/>
  <c r="M325" i="16"/>
  <c r="M319" i="16"/>
  <c r="M318" i="16"/>
  <c r="M317" i="16"/>
  <c r="M309" i="16"/>
  <c r="M308" i="16"/>
  <c r="M307" i="16"/>
  <c r="M306" i="16"/>
  <c r="M303" i="16"/>
  <c r="M302" i="16"/>
  <c r="M298" i="16"/>
  <c r="M297" i="16"/>
  <c r="M294" i="16"/>
  <c r="M293" i="16"/>
  <c r="M292" i="16"/>
  <c r="M291" i="16"/>
  <c r="M289" i="16"/>
  <c r="M288" i="16"/>
  <c r="M283" i="16"/>
  <c r="M281" i="16"/>
  <c r="M279" i="16"/>
  <c r="M277" i="16"/>
  <c r="M272" i="16"/>
  <c r="M271" i="16"/>
  <c r="M269" i="16"/>
  <c r="M268" i="16"/>
  <c r="M265" i="16"/>
  <c r="M264" i="16"/>
  <c r="M258" i="16"/>
  <c r="M257" i="16"/>
  <c r="M252" i="16"/>
  <c r="M248" i="16"/>
  <c r="M247" i="16"/>
  <c r="M246" i="16"/>
  <c r="M244" i="16"/>
  <c r="M241" i="16"/>
  <c r="M238" i="16"/>
  <c r="M233" i="16"/>
  <c r="M232" i="16"/>
  <c r="M231" i="16"/>
  <c r="M230" i="16"/>
  <c r="M224" i="16"/>
  <c r="M223" i="16"/>
  <c r="M222" i="16"/>
  <c r="M218" i="16"/>
  <c r="M217" i="16"/>
  <c r="M214" i="16"/>
  <c r="M213" i="16"/>
  <c r="M211" i="16"/>
  <c r="M210" i="16"/>
  <c r="M208" i="16"/>
  <c r="M207" i="16"/>
  <c r="M206" i="16"/>
  <c r="M205" i="16"/>
  <c r="M199" i="16"/>
  <c r="M198" i="16"/>
  <c r="M197" i="16"/>
  <c r="M194" i="16"/>
  <c r="M193" i="16"/>
  <c r="M191" i="16"/>
  <c r="M190" i="16"/>
  <c r="M189" i="16"/>
  <c r="M186" i="16"/>
  <c r="M185" i="16"/>
  <c r="M184" i="16"/>
  <c r="M183" i="16"/>
  <c r="M178" i="16"/>
  <c r="M177" i="16"/>
  <c r="M174" i="16"/>
  <c r="M173" i="16"/>
  <c r="M169" i="16"/>
  <c r="M168" i="16"/>
  <c r="M167" i="16"/>
  <c r="M166" i="16"/>
  <c r="M165" i="16"/>
  <c r="M164" i="16"/>
  <c r="M162" i="16"/>
  <c r="M161" i="16"/>
  <c r="M158" i="16"/>
  <c r="M157" i="16"/>
  <c r="M154" i="16"/>
  <c r="M153" i="16"/>
  <c r="M152" i="16"/>
  <c r="M151" i="16"/>
  <c r="M149" i="16"/>
  <c r="M146" i="16"/>
  <c r="M144" i="16"/>
  <c r="M143" i="16"/>
  <c r="M142" i="16"/>
  <c r="M141" i="16"/>
  <c r="M137" i="16"/>
  <c r="M136" i="16"/>
  <c r="M134" i="16"/>
  <c r="M133" i="16"/>
  <c r="M131" i="16"/>
  <c r="M130" i="16"/>
  <c r="M127" i="16"/>
  <c r="M126" i="16"/>
  <c r="M125" i="16"/>
  <c r="M123" i="16"/>
  <c r="M121" i="16"/>
  <c r="M119" i="16"/>
  <c r="M113" i="16"/>
  <c r="M112" i="16"/>
  <c r="M111" i="16"/>
  <c r="M110" i="16"/>
  <c r="M105" i="16"/>
  <c r="M104" i="16"/>
  <c r="M103" i="16"/>
  <c r="M102" i="16"/>
  <c r="M99" i="16"/>
  <c r="M96" i="16"/>
  <c r="M94" i="16"/>
  <c r="M92" i="16"/>
  <c r="M91" i="16"/>
  <c r="M90" i="16"/>
  <c r="M89" i="16"/>
  <c r="M88" i="16"/>
  <c r="M86" i="16"/>
  <c r="M84" i="16"/>
  <c r="M83" i="16"/>
  <c r="M82" i="16"/>
  <c r="M81" i="16"/>
  <c r="M79" i="16"/>
  <c r="M74" i="16"/>
  <c r="M73" i="16"/>
  <c r="M72" i="16"/>
  <c r="M71" i="16"/>
  <c r="M69" i="16"/>
  <c r="M68" i="16"/>
  <c r="M66" i="16"/>
  <c r="M65" i="16"/>
  <c r="M64" i="16"/>
  <c r="M62" i="16"/>
  <c r="M61" i="16"/>
  <c r="M60" i="16"/>
  <c r="M59" i="16"/>
  <c r="M57" i="16"/>
  <c r="M56" i="16"/>
  <c r="M54" i="16"/>
  <c r="M53" i="16"/>
  <c r="M52" i="16"/>
  <c r="M51" i="16"/>
  <c r="M49" i="16"/>
  <c r="M46" i="16"/>
  <c r="M44" i="16"/>
  <c r="M43" i="16"/>
  <c r="M42" i="16"/>
  <c r="M38" i="16"/>
  <c r="M37" i="16"/>
  <c r="M36" i="16"/>
  <c r="M34" i="16"/>
  <c r="M32" i="16"/>
  <c r="M30" i="16"/>
  <c r="R29" i="16"/>
  <c r="M29" i="16"/>
  <c r="M28" i="16"/>
  <c r="Y27" i="16"/>
  <c r="M26" i="16"/>
  <c r="W25" i="16"/>
  <c r="W30" i="16" s="1"/>
  <c r="R25" i="16"/>
  <c r="M25" i="16"/>
  <c r="W24" i="16"/>
  <c r="V24" i="16"/>
  <c r="R24" i="16"/>
  <c r="M24" i="16"/>
  <c r="T21" i="16"/>
  <c r="R21" i="16"/>
  <c r="M21" i="16"/>
  <c r="M20" i="16"/>
  <c r="M19" i="16"/>
  <c r="R17" i="16"/>
  <c r="O11" i="16"/>
  <c r="L10" i="16"/>
  <c r="AA9" i="16"/>
  <c r="Z9" i="16"/>
  <c r="V9" i="16"/>
  <c r="U9" i="16"/>
  <c r="T9" i="16"/>
  <c r="S9" i="16"/>
  <c r="R9" i="16"/>
  <c r="O9" i="16"/>
  <c r="O10" i="16" s="1"/>
  <c r="L9" i="16"/>
  <c r="L7" i="16"/>
  <c r="L6" i="16"/>
  <c r="AA5" i="16"/>
  <c r="Z5" i="16"/>
  <c r="X5" i="16"/>
  <c r="W5" i="16"/>
  <c r="V5" i="16"/>
  <c r="T5" i="16"/>
  <c r="S5" i="16"/>
  <c r="L5" i="16"/>
  <c r="O4" i="16"/>
  <c r="L4" i="16"/>
  <c r="N3" i="16"/>
  <c r="L3" i="16"/>
  <c r="O3" i="16" s="1"/>
  <c r="K3" i="16"/>
  <c r="B12" i="16"/>
  <c r="B11" i="16"/>
  <c r="E11" i="16" s="1"/>
  <c r="B6" i="16"/>
  <c r="E4" i="16"/>
  <c r="E3" i="16"/>
  <c r="D3" i="16"/>
  <c r="W28" i="16" l="1"/>
  <c r="W29" i="16" s="1"/>
  <c r="U5" i="16"/>
  <c r="V21" i="16"/>
  <c r="X9" i="16"/>
  <c r="M439" i="16"/>
  <c r="M403" i="16"/>
  <c r="M374" i="16"/>
  <c r="M365" i="16"/>
  <c r="M312" i="16"/>
  <c r="M286" i="16"/>
  <c r="M261" i="16"/>
  <c r="M228" i="16"/>
  <c r="M147" i="16"/>
  <c r="M139" i="16"/>
  <c r="M108" i="16"/>
  <c r="W9" i="16"/>
  <c r="M116" i="16"/>
  <c r="M437" i="16"/>
  <c r="M399" i="16"/>
  <c r="M363" i="16"/>
  <c r="M345" i="16"/>
  <c r="M327" i="16"/>
  <c r="M310" i="16"/>
  <c r="M301" i="16"/>
  <c r="M284" i="16"/>
  <c r="M267" i="16"/>
  <c r="M242" i="16"/>
  <c r="M209" i="16"/>
  <c r="M39" i="16"/>
  <c r="M58" i="16"/>
  <c r="M87" i="16"/>
  <c r="M107" i="16"/>
  <c r="M118" i="16"/>
  <c r="M128" i="16"/>
  <c r="M138" i="16"/>
  <c r="M159" i="16"/>
  <c r="M181" i="16"/>
  <c r="M202" i="16"/>
  <c r="M225" i="16"/>
  <c r="M249" i="16"/>
  <c r="M285" i="16"/>
  <c r="M347" i="16"/>
  <c r="M387" i="16"/>
  <c r="R5" i="16"/>
  <c r="M77" i="16"/>
  <c r="M97" i="16"/>
  <c r="M226" i="16"/>
  <c r="M263" i="16"/>
  <c r="M273" i="16"/>
  <c r="M324" i="16"/>
  <c r="M349" i="16"/>
  <c r="M373" i="16"/>
  <c r="M414" i="16"/>
  <c r="M453" i="16"/>
  <c r="M31" i="16"/>
  <c r="M41" i="16"/>
  <c r="M50" i="16"/>
  <c r="M129" i="16"/>
  <c r="M170" i="16"/>
  <c r="M182" i="16"/>
  <c r="M192" i="16"/>
  <c r="M203" i="16"/>
  <c r="M239" i="16"/>
  <c r="M250" i="16"/>
  <c r="M299" i="16"/>
  <c r="M311" i="16"/>
  <c r="M361" i="16"/>
  <c r="M426" i="16"/>
  <c r="M441" i="16"/>
  <c r="M466" i="16"/>
  <c r="M456" i="16"/>
  <c r="M436" i="16"/>
  <c r="M416" i="16"/>
  <c r="M396" i="16"/>
  <c r="M376" i="16"/>
  <c r="M356" i="16"/>
  <c r="M336" i="16"/>
  <c r="M316" i="16"/>
  <c r="M296" i="16"/>
  <c r="M276" i="16"/>
  <c r="M256" i="16"/>
  <c r="M236" i="16"/>
  <c r="M216" i="16"/>
  <c r="M196" i="16"/>
  <c r="M176" i="16"/>
  <c r="M455" i="16"/>
  <c r="M435" i="16"/>
  <c r="M415" i="16"/>
  <c r="M395" i="16"/>
  <c r="M375" i="16"/>
  <c r="M355" i="16"/>
  <c r="M335" i="16"/>
  <c r="M315" i="16"/>
  <c r="M295" i="16"/>
  <c r="M275" i="16"/>
  <c r="M255" i="16"/>
  <c r="M235" i="16"/>
  <c r="M215" i="16"/>
  <c r="M195" i="16"/>
  <c r="M175" i="16"/>
  <c r="M155" i="16"/>
  <c r="M135" i="16"/>
  <c r="M115" i="16"/>
  <c r="M95" i="16"/>
  <c r="M75" i="16"/>
  <c r="M55" i="16"/>
  <c r="M35" i="16"/>
  <c r="M468" i="16"/>
  <c r="M448" i="16"/>
  <c r="M428" i="16"/>
  <c r="M408" i="16"/>
  <c r="M388" i="16"/>
  <c r="M368" i="16"/>
  <c r="M460" i="16"/>
  <c r="M440" i="16"/>
  <c r="M420" i="16"/>
  <c r="M400" i="16"/>
  <c r="M380" i="16"/>
  <c r="M360" i="16"/>
  <c r="M340" i="16"/>
  <c r="M320" i="16"/>
  <c r="M300" i="16"/>
  <c r="M280" i="16"/>
  <c r="M260" i="16"/>
  <c r="M240" i="16"/>
  <c r="M220" i="16"/>
  <c r="M200" i="16"/>
  <c r="M180" i="16"/>
  <c r="M160" i="16"/>
  <c r="M140" i="16"/>
  <c r="M120" i="16"/>
  <c r="M100" i="16"/>
  <c r="M80" i="16"/>
  <c r="M469" i="16"/>
  <c r="M452" i="16"/>
  <c r="M444" i="16"/>
  <c r="M427" i="16"/>
  <c r="M369" i="16"/>
  <c r="M337" i="16"/>
  <c r="M329" i="16"/>
  <c r="M321" i="16"/>
  <c r="M313" i="16"/>
  <c r="M290" i="16"/>
  <c r="M282" i="16"/>
  <c r="M274" i="16"/>
  <c r="M266" i="16"/>
  <c r="M243" i="16"/>
  <c r="M227" i="16"/>
  <c r="M219" i="16"/>
  <c r="M172" i="16"/>
  <c r="M150" i="16"/>
  <c r="M98" i="16"/>
  <c r="M76" i="16"/>
  <c r="M23" i="16"/>
  <c r="M402" i="16"/>
  <c r="M393" i="16"/>
  <c r="M385" i="16"/>
  <c r="M377" i="16"/>
  <c r="M352" i="16"/>
  <c r="M305" i="16"/>
  <c r="M45" i="16"/>
  <c r="M67" i="16"/>
  <c r="M106" i="16"/>
  <c r="M114" i="16"/>
  <c r="M122" i="16"/>
  <c r="M145" i="16"/>
  <c r="M201" i="16"/>
  <c r="M234" i="16"/>
  <c r="M251" i="16"/>
  <c r="M259" i="16"/>
  <c r="M354" i="16"/>
  <c r="M372" i="16"/>
  <c r="M381" i="16"/>
  <c r="M409" i="16"/>
  <c r="M418" i="16"/>
  <c r="M446" i="16"/>
  <c r="M467" i="16"/>
  <c r="M27" i="16"/>
  <c r="M70" i="16"/>
  <c r="M93" i="16"/>
  <c r="M109" i="16"/>
  <c r="M132" i="16"/>
  <c r="M171" i="16"/>
  <c r="M179" i="16"/>
  <c r="M229" i="16"/>
  <c r="M262" i="16"/>
  <c r="M287" i="16"/>
  <c r="M331" i="16"/>
  <c r="M348" i="16"/>
  <c r="M357" i="16"/>
  <c r="M394" i="16"/>
  <c r="M422" i="16"/>
  <c r="M431" i="16"/>
  <c r="M47" i="16"/>
  <c r="M85" i="16"/>
  <c r="M124" i="16"/>
  <c r="M163" i="16"/>
  <c r="M187" i="16"/>
  <c r="M204" i="16"/>
  <c r="M212" i="16"/>
  <c r="M237" i="16"/>
  <c r="M245" i="16"/>
  <c r="M253" i="16"/>
  <c r="M270" i="16"/>
  <c r="M278" i="16"/>
  <c r="M304" i="16"/>
  <c r="M322" i="16"/>
  <c r="M339" i="16"/>
  <c r="M384" i="16"/>
  <c r="M412" i="16"/>
  <c r="M421" i="16"/>
  <c r="M449" i="16"/>
  <c r="M458" i="16"/>
  <c r="M40" i="16"/>
  <c r="M101" i="16"/>
  <c r="R19" i="16"/>
  <c r="M22" i="16"/>
  <c r="M33" i="16"/>
  <c r="M48" i="16"/>
  <c r="M63" i="16"/>
  <c r="M78" i="16"/>
  <c r="M117" i="16"/>
  <c r="M148" i="16"/>
  <c r="M156" i="16"/>
  <c r="M188" i="16"/>
  <c r="M221" i="16"/>
  <c r="M254" i="16"/>
  <c r="M314" i="16"/>
  <c r="M323" i="16"/>
  <c r="M366" i="16"/>
  <c r="M404" i="16"/>
  <c r="M450" i="16"/>
  <c r="E5" i="16"/>
  <c r="G261" i="16"/>
  <c r="G29" i="16"/>
  <c r="G61" i="16"/>
  <c r="G168" i="16"/>
  <c r="G293" i="16"/>
  <c r="G149" i="16"/>
  <c r="G458" i="16"/>
  <c r="G438" i="16"/>
  <c r="G418" i="16"/>
  <c r="G398" i="16"/>
  <c r="G378" i="16"/>
  <c r="G358" i="16"/>
  <c r="G338" i="16"/>
  <c r="G298" i="16"/>
  <c r="G278" i="16"/>
  <c r="G355" i="16"/>
  <c r="G295" i="16"/>
  <c r="G275" i="16"/>
  <c r="G255" i="16"/>
  <c r="G235" i="16"/>
  <c r="G463" i="16"/>
  <c r="G441" i="16"/>
  <c r="G425" i="16"/>
  <c r="G387" i="16"/>
  <c r="G371" i="16"/>
  <c r="G447" i="16"/>
  <c r="G377" i="16"/>
  <c r="G339" i="16"/>
  <c r="G323" i="16"/>
  <c r="G450" i="16"/>
  <c r="G434" i="16"/>
  <c r="G396" i="16"/>
  <c r="G380" i="16"/>
  <c r="G326" i="16"/>
  <c r="G383" i="16"/>
  <c r="G259" i="16"/>
  <c r="G179" i="16"/>
  <c r="G159" i="16"/>
  <c r="G139" i="16"/>
  <c r="G119" i="16"/>
  <c r="G99" i="16"/>
  <c r="G79" i="16"/>
  <c r="G59" i="16"/>
  <c r="G428" i="16"/>
  <c r="G299" i="16"/>
  <c r="G424" i="16"/>
  <c r="G292" i="16"/>
  <c r="G282" i="16"/>
  <c r="G262" i="16"/>
  <c r="G242" i="16"/>
  <c r="G193" i="16"/>
  <c r="G394" i="16"/>
  <c r="G337" i="16"/>
  <c r="G276" i="16"/>
  <c r="G264" i="16"/>
  <c r="G420" i="16"/>
  <c r="G363" i="16"/>
  <c r="G359" i="16"/>
  <c r="G319" i="16"/>
  <c r="G307" i="16"/>
  <c r="G303" i="16"/>
  <c r="G291" i="16"/>
  <c r="G449" i="16"/>
  <c r="G432" i="16"/>
  <c r="G405" i="16"/>
  <c r="G410" i="16"/>
  <c r="G270" i="16"/>
  <c r="G254" i="16"/>
  <c r="G209" i="16"/>
  <c r="G430" i="16"/>
  <c r="G417" i="16"/>
  <c r="G456" i="16"/>
  <c r="G443" i="16"/>
  <c r="G399" i="16"/>
  <c r="G437" i="16"/>
  <c r="G171" i="16"/>
  <c r="G114" i="16"/>
  <c r="G98" i="16"/>
  <c r="G57" i="16"/>
  <c r="G41" i="16"/>
  <c r="G26" i="16"/>
  <c r="G117" i="16"/>
  <c r="G60" i="16"/>
  <c r="G406" i="16"/>
  <c r="G366" i="16"/>
  <c r="G234" i="16"/>
  <c r="G218" i="16"/>
  <c r="G188" i="16"/>
  <c r="G174" i="16"/>
  <c r="G158" i="16"/>
  <c r="G101" i="16"/>
  <c r="G411" i="16"/>
  <c r="G340" i="16"/>
  <c r="G247" i="16"/>
  <c r="G202" i="16"/>
  <c r="G229" i="16"/>
  <c r="G132" i="16"/>
  <c r="G116" i="16"/>
  <c r="G349" i="16"/>
  <c r="G304" i="16"/>
  <c r="G285" i="16"/>
  <c r="G281" i="16"/>
  <c r="G246" i="16"/>
  <c r="G205" i="16"/>
  <c r="G201" i="16"/>
  <c r="G269" i="16"/>
  <c r="G72" i="16"/>
  <c r="G65" i="16"/>
  <c r="G58" i="16"/>
  <c r="G30" i="16"/>
  <c r="G389" i="16"/>
  <c r="G365" i="16"/>
  <c r="G343" i="16"/>
  <c r="G313" i="16"/>
  <c r="G300" i="16"/>
  <c r="G141" i="16"/>
  <c r="G100" i="16"/>
  <c r="G93" i="16"/>
  <c r="G86" i="16"/>
  <c r="G51" i="16"/>
  <c r="G47" i="16"/>
  <c r="G364" i="16"/>
  <c r="G446" i="16"/>
  <c r="G379" i="16"/>
  <c r="G256" i="16"/>
  <c r="G118" i="16"/>
  <c r="G36" i="16"/>
  <c r="G464" i="16"/>
  <c r="G237" i="16"/>
  <c r="G200" i="16"/>
  <c r="G191" i="16"/>
  <c r="G433" i="16"/>
  <c r="G369" i="16"/>
  <c r="G297" i="16"/>
  <c r="G290" i="16"/>
  <c r="G322" i="16"/>
  <c r="G203" i="16"/>
  <c r="G267" i="16"/>
  <c r="G214" i="16"/>
  <c r="G172" i="16"/>
  <c r="G135" i="16"/>
  <c r="G113" i="16"/>
  <c r="G75" i="16"/>
  <c r="G46" i="16"/>
  <c r="G38" i="16"/>
  <c r="G42" i="16"/>
  <c r="G257" i="16"/>
  <c r="G249" i="16"/>
  <c r="G219" i="16"/>
  <c r="G166" i="16"/>
  <c r="G143" i="16"/>
  <c r="G121" i="16"/>
  <c r="G95" i="16"/>
  <c r="G62" i="16"/>
  <c r="G125" i="16"/>
  <c r="G70" i="16"/>
  <c r="G53" i="16"/>
  <c r="G37" i="16"/>
  <c r="G373" i="16"/>
  <c r="G360" i="16"/>
  <c r="G308" i="16"/>
  <c r="G280" i="16"/>
  <c r="G180" i="16"/>
  <c r="G142" i="16"/>
  <c r="G442" i="16"/>
  <c r="G165" i="16"/>
  <c r="G69" i="16"/>
  <c r="G466" i="16"/>
  <c r="G422" i="16"/>
  <c r="G189" i="16"/>
  <c r="G146" i="16"/>
  <c r="G140" i="16"/>
  <c r="G67" i="16"/>
  <c r="G55" i="16"/>
  <c r="G225" i="16"/>
  <c r="G96" i="16"/>
  <c r="G215" i="16"/>
  <c r="G236" i="16"/>
  <c r="G107" i="16"/>
  <c r="G89" i="16"/>
  <c r="G77" i="16"/>
  <c r="G54" i="16"/>
  <c r="G354" i="16"/>
  <c r="G294" i="16"/>
  <c r="G334" i="16"/>
  <c r="G386" i="16"/>
  <c r="G452" i="16"/>
  <c r="G105" i="16"/>
  <c r="G80" i="16"/>
  <c r="G97" i="16"/>
  <c r="G160" i="16"/>
  <c r="G453" i="16"/>
  <c r="G244" i="16"/>
  <c r="G178" i="16"/>
  <c r="G426" i="16"/>
  <c r="E12" i="16"/>
  <c r="G228" i="16" s="1"/>
  <c r="G25" i="16"/>
  <c r="G181" i="16"/>
  <c r="G368" i="16"/>
  <c r="G32" i="16"/>
  <c r="G71" i="16"/>
  <c r="G20" i="16"/>
  <c r="G134" i="16"/>
  <c r="G192" i="16"/>
  <c r="G302" i="16"/>
  <c r="N124" i="16" l="1"/>
  <c r="N201" i="16"/>
  <c r="N98" i="16"/>
  <c r="N175" i="16"/>
  <c r="N360" i="16"/>
  <c r="N273" i="16"/>
  <c r="N226" i="16"/>
  <c r="N200" i="16"/>
  <c r="N313" i="16"/>
  <c r="N138" i="16"/>
  <c r="N63" i="16"/>
  <c r="N147" i="16"/>
  <c r="N35" i="16"/>
  <c r="N286" i="16"/>
  <c r="N278" i="16"/>
  <c r="N377" i="16"/>
  <c r="N381" i="16"/>
  <c r="N203" i="16"/>
  <c r="N220" i="16"/>
  <c r="N420" i="16"/>
  <c r="N192" i="16"/>
  <c r="N242" i="16"/>
  <c r="N352" i="16"/>
  <c r="N228" i="16"/>
  <c r="N145" i="16"/>
  <c r="N239" i="16"/>
  <c r="N270" i="16"/>
  <c r="N221" i="16"/>
  <c r="N245" i="16"/>
  <c r="N275" i="16"/>
  <c r="N176" i="16"/>
  <c r="N376" i="16"/>
  <c r="N160" i="16"/>
  <c r="N418" i="16"/>
  <c r="N339" i="16"/>
  <c r="N448" i="16"/>
  <c r="N415" i="16"/>
  <c r="N101" i="16"/>
  <c r="N181" i="16"/>
  <c r="N323" i="16"/>
  <c r="N373" i="16"/>
  <c r="N139" i="16"/>
  <c r="N118" i="16"/>
  <c r="N219" i="16"/>
  <c r="N422" i="16"/>
  <c r="N322" i="16"/>
  <c r="N179" i="16"/>
  <c r="N240" i="16"/>
  <c r="N170" i="16"/>
  <c r="N295" i="16"/>
  <c r="N188" i="16"/>
  <c r="N469" i="16"/>
  <c r="N368" i="16"/>
  <c r="N31" i="16"/>
  <c r="N345" i="16"/>
  <c r="N156" i="16"/>
  <c r="N357" i="16"/>
  <c r="N234" i="16"/>
  <c r="N45" i="16"/>
  <c r="N135" i="16"/>
  <c r="N236" i="16"/>
  <c r="N436" i="16"/>
  <c r="N140" i="16"/>
  <c r="N316" i="16"/>
  <c r="N237" i="16"/>
  <c r="N439" i="16"/>
  <c r="N129" i="16"/>
  <c r="N450" i="16"/>
  <c r="N449" i="16"/>
  <c r="N148" i="16"/>
  <c r="N274" i="16"/>
  <c r="N388" i="16"/>
  <c r="N225" i="16"/>
  <c r="N399" i="16"/>
  <c r="N305" i="16"/>
  <c r="N261" i="16"/>
  <c r="N452" i="16"/>
  <c r="N310" i="16"/>
  <c r="N251" i="16"/>
  <c r="N412" i="16"/>
  <c r="N163" i="16"/>
  <c r="N331" i="16"/>
  <c r="N27" i="16"/>
  <c r="N76" i="16"/>
  <c r="N282" i="16"/>
  <c r="N155" i="16"/>
  <c r="G182" i="16"/>
  <c r="G131" i="16"/>
  <c r="G48" i="16"/>
  <c r="G109" i="16"/>
  <c r="G271" i="16"/>
  <c r="G66" i="16"/>
  <c r="G50" i="16"/>
  <c r="G362" i="16"/>
  <c r="G381" i="16"/>
  <c r="G336" i="16"/>
  <c r="G217" i="16"/>
  <c r="G296" i="16"/>
  <c r="G44" i="16"/>
  <c r="G412" i="16"/>
  <c r="G445" i="16"/>
  <c r="G311" i="16"/>
  <c r="G39" i="16"/>
  <c r="G342" i="16"/>
  <c r="G409" i="16"/>
  <c r="G318" i="16"/>
  <c r="G148" i="16"/>
  <c r="G112" i="16"/>
  <c r="G440" i="16"/>
  <c r="G224" i="16"/>
  <c r="G74" i="16"/>
  <c r="G274" i="16"/>
  <c r="G208" i="16"/>
  <c r="G43" i="16"/>
  <c r="G115" i="16"/>
  <c r="G108" i="16"/>
  <c r="G151" i="16"/>
  <c r="G226" i="16"/>
  <c r="G136" i="16"/>
  <c r="G305" i="16"/>
  <c r="G403" i="16"/>
  <c r="G312" i="16"/>
  <c r="G199" i="16"/>
  <c r="G393" i="16"/>
  <c r="G315" i="16"/>
  <c r="E13" i="16"/>
  <c r="B14" i="16"/>
  <c r="G35" i="16"/>
  <c r="G353" i="16"/>
  <c r="G68" i="16"/>
  <c r="G164" i="16"/>
  <c r="G76" i="16"/>
  <c r="G194" i="16"/>
  <c r="G222" i="16"/>
  <c r="G288" i="16"/>
  <c r="G33" i="16"/>
  <c r="G330" i="16"/>
  <c r="G49" i="16"/>
  <c r="G402" i="16"/>
  <c r="G106" i="16"/>
  <c r="G154" i="16"/>
  <c r="G163" i="16"/>
  <c r="G436" i="16"/>
  <c r="G221" i="16"/>
  <c r="G110" i="16"/>
  <c r="G34" i="16"/>
  <c r="G407" i="16"/>
  <c r="G128" i="16"/>
  <c r="G404" i="16"/>
  <c r="G286" i="16"/>
  <c r="G185" i="16"/>
  <c r="G56" i="16"/>
  <c r="G23" i="16"/>
  <c r="G220" i="16"/>
  <c r="G162" i="16"/>
  <c r="G350" i="16"/>
  <c r="G184" i="16"/>
  <c r="G92" i="16"/>
  <c r="G253" i="16"/>
  <c r="G240" i="16"/>
  <c r="G273" i="16"/>
  <c r="G64" i="16"/>
  <c r="G183" i="16"/>
  <c r="G73" i="16"/>
  <c r="G408" i="16"/>
  <c r="G91" i="16"/>
  <c r="G21" i="16"/>
  <c r="G347" i="16"/>
  <c r="G83" i="16"/>
  <c r="G327" i="16"/>
  <c r="G82" i="16"/>
  <c r="G124" i="16"/>
  <c r="G81" i="16"/>
  <c r="G104" i="16"/>
  <c r="G102" i="16"/>
  <c r="G231" i="16"/>
  <c r="G78" i="16"/>
  <c r="G448" i="16"/>
  <c r="G213" i="16"/>
  <c r="G103" i="16"/>
  <c r="G130" i="16"/>
  <c r="G145" i="16"/>
  <c r="G173" i="16"/>
  <c r="G230" i="16"/>
  <c r="G155" i="16"/>
  <c r="G370" i="16"/>
  <c r="G416" i="16"/>
  <c r="G413" i="16"/>
  <c r="G239" i="16"/>
  <c r="G431" i="16"/>
  <c r="G335" i="16"/>
  <c r="G157" i="16"/>
  <c r="G123" i="16"/>
  <c r="G314" i="16"/>
  <c r="G376" i="16"/>
  <c r="G348" i="16"/>
  <c r="G147" i="16"/>
  <c r="G126" i="16"/>
  <c r="G329" i="16"/>
  <c r="G133" i="16"/>
  <c r="G156" i="16"/>
  <c r="G328" i="16"/>
  <c r="G268" i="16"/>
  <c r="G243" i="16"/>
  <c r="G195" i="16"/>
  <c r="G414" i="16"/>
  <c r="G460" i="16"/>
  <c r="G439" i="16"/>
  <c r="G289" i="16"/>
  <c r="G469" i="16"/>
  <c r="G375" i="16"/>
  <c r="G138" i="16"/>
  <c r="G277" i="16"/>
  <c r="G153" i="16"/>
  <c r="G324" i="16"/>
  <c r="G454" i="16"/>
  <c r="G87" i="16"/>
  <c r="G127" i="16"/>
  <c r="G28" i="16"/>
  <c r="G250" i="16"/>
  <c r="G352" i="16"/>
  <c r="G170" i="16"/>
  <c r="G175" i="16"/>
  <c r="G283" i="16"/>
  <c r="G423" i="16"/>
  <c r="G325" i="16"/>
  <c r="G287" i="16"/>
  <c r="G467" i="16"/>
  <c r="G190" i="16"/>
  <c r="G465" i="16"/>
  <c r="G316" i="16"/>
  <c r="G241" i="16"/>
  <c r="G415" i="16"/>
  <c r="G52" i="16"/>
  <c r="G397" i="16"/>
  <c r="G167" i="16"/>
  <c r="G427" i="16"/>
  <c r="G395" i="16"/>
  <c r="G137" i="16"/>
  <c r="G161" i="16"/>
  <c r="G169" i="16"/>
  <c r="G129" i="16"/>
  <c r="G204" i="16"/>
  <c r="G40" i="16"/>
  <c r="G233" i="16"/>
  <c r="G332" i="16"/>
  <c r="G367" i="16"/>
  <c r="G187" i="16"/>
  <c r="G212" i="16"/>
  <c r="G306" i="16"/>
  <c r="G429" i="16"/>
  <c r="G345" i="16"/>
  <c r="G351" i="16"/>
  <c r="G384" i="16"/>
  <c r="G197" i="16"/>
  <c r="G196" i="16"/>
  <c r="G331" i="16"/>
  <c r="G263" i="16"/>
  <c r="G435" i="16"/>
  <c r="G45" i="16"/>
  <c r="G111" i="16"/>
  <c r="G321" i="16"/>
  <c r="G382" i="16"/>
  <c r="G388" i="16"/>
  <c r="G207" i="16"/>
  <c r="G346" i="16"/>
  <c r="G455" i="16"/>
  <c r="G24" i="16"/>
  <c r="G176" i="16"/>
  <c r="G344" i="16"/>
  <c r="G310" i="16"/>
  <c r="G309" i="16"/>
  <c r="G150" i="16"/>
  <c r="G90" i="16"/>
  <c r="G265" i="16"/>
  <c r="G459" i="16"/>
  <c r="G206" i="16"/>
  <c r="G461" i="16"/>
  <c r="G279" i="16"/>
  <c r="G88" i="16"/>
  <c r="G85" i="16"/>
  <c r="G84" i="16"/>
  <c r="G94" i="16"/>
  <c r="G301" i="16"/>
  <c r="G421" i="16"/>
  <c r="G266" i="16"/>
  <c r="G216" i="16"/>
  <c r="G245" i="16"/>
  <c r="G341" i="16"/>
  <c r="G177" i="16"/>
  <c r="G444" i="16"/>
  <c r="G400" i="16"/>
  <c r="G392" i="16"/>
  <c r="G248" i="16"/>
  <c r="G252" i="16"/>
  <c r="G357" i="16"/>
  <c r="G317" i="16"/>
  <c r="G238" i="16"/>
  <c r="G385" i="16"/>
  <c r="G22" i="16"/>
  <c r="G152" i="16"/>
  <c r="G144" i="16"/>
  <c r="G390" i="16"/>
  <c r="G210" i="16"/>
  <c r="G27" i="16"/>
  <c r="G211" i="16"/>
  <c r="G122" i="16"/>
  <c r="G374" i="16"/>
  <c r="G391" i="16"/>
  <c r="G223" i="16"/>
  <c r="G356" i="16"/>
  <c r="G232" i="16"/>
  <c r="G320" i="16"/>
  <c r="G63" i="16"/>
  <c r="G186" i="16"/>
  <c r="G31" i="16"/>
  <c r="G120" i="16"/>
  <c r="G462" i="16"/>
  <c r="G451" i="16"/>
  <c r="G284" i="16"/>
  <c r="G227" i="16"/>
  <c r="G251" i="16"/>
  <c r="G457" i="16"/>
  <c r="G198" i="16"/>
  <c r="G468" i="16"/>
  <c r="G419" i="16"/>
  <c r="G401" i="16"/>
  <c r="G260" i="16"/>
  <c r="G272" i="16"/>
  <c r="G372" i="16"/>
  <c r="G333" i="16"/>
  <c r="G258" i="16"/>
  <c r="G361" i="16"/>
  <c r="E461" i="16"/>
  <c r="H455" i="16"/>
  <c r="I455" i="16" s="1"/>
  <c r="E441" i="16"/>
  <c r="H435" i="16"/>
  <c r="I435" i="16" s="1"/>
  <c r="E421" i="16"/>
  <c r="H415" i="16"/>
  <c r="I415" i="16" s="1"/>
  <c r="E401" i="16"/>
  <c r="H395" i="16"/>
  <c r="I395" i="16" s="1"/>
  <c r="E381" i="16"/>
  <c r="H375" i="16"/>
  <c r="I375" i="16" s="1"/>
  <c r="E361" i="16"/>
  <c r="H355" i="16"/>
  <c r="I355" i="16" s="1"/>
  <c r="E341" i="16"/>
  <c r="H335" i="16"/>
  <c r="I335" i="16" s="1"/>
  <c r="E321" i="16"/>
  <c r="H315" i="16"/>
  <c r="I315" i="16" s="1"/>
  <c r="E301" i="16"/>
  <c r="H295" i="16"/>
  <c r="I295" i="16" s="1"/>
  <c r="E281" i="16"/>
  <c r="H275" i="16"/>
  <c r="I275" i="16" s="1"/>
  <c r="E261" i="16"/>
  <c r="H255" i="16"/>
  <c r="I255" i="16" s="1"/>
  <c r="E241" i="16"/>
  <c r="H235" i="16"/>
  <c r="I235" i="16" s="1"/>
  <c r="E458" i="16"/>
  <c r="H452" i="16"/>
  <c r="I452" i="16" s="1"/>
  <c r="E438" i="16"/>
  <c r="H432" i="16"/>
  <c r="E418" i="16"/>
  <c r="H412" i="16"/>
  <c r="I412" i="16" s="1"/>
  <c r="E398" i="16"/>
  <c r="H392" i="16"/>
  <c r="E378" i="16"/>
  <c r="H372" i="16"/>
  <c r="I372" i="16" s="1"/>
  <c r="E358" i="16"/>
  <c r="H352" i="16"/>
  <c r="I352" i="16" s="1"/>
  <c r="E338" i="16"/>
  <c r="H332" i="16"/>
  <c r="E318" i="16"/>
  <c r="H312" i="16"/>
  <c r="I312" i="16" s="1"/>
  <c r="E298" i="16"/>
  <c r="H292" i="16"/>
  <c r="E278" i="16"/>
  <c r="H272" i="16"/>
  <c r="E258" i="16"/>
  <c r="H252" i="16"/>
  <c r="E238" i="16"/>
  <c r="H232" i="16"/>
  <c r="H469" i="16"/>
  <c r="I469" i="16" s="1"/>
  <c r="H466" i="16"/>
  <c r="I466" i="16" s="1"/>
  <c r="E460" i="16"/>
  <c r="H444" i="16"/>
  <c r="I444" i="16" s="1"/>
  <c r="H428" i="16"/>
  <c r="I428" i="16" s="1"/>
  <c r="E422" i="16"/>
  <c r="E406" i="16"/>
  <c r="H390" i="16"/>
  <c r="E384" i="16"/>
  <c r="H374" i="16"/>
  <c r="I374" i="16" s="1"/>
  <c r="E368" i="16"/>
  <c r="E352" i="16"/>
  <c r="H336" i="16"/>
  <c r="I336" i="16" s="1"/>
  <c r="E330" i="16"/>
  <c r="H320" i="16"/>
  <c r="I320" i="16" s="1"/>
  <c r="E314" i="16"/>
  <c r="H298" i="16"/>
  <c r="H282" i="16"/>
  <c r="I282" i="16" s="1"/>
  <c r="E276" i="16"/>
  <c r="H266" i="16"/>
  <c r="I266" i="16" s="1"/>
  <c r="E260" i="16"/>
  <c r="H244" i="16"/>
  <c r="H228" i="16"/>
  <c r="I228" i="16" s="1"/>
  <c r="E214" i="16"/>
  <c r="H208" i="16"/>
  <c r="E466" i="16"/>
  <c r="H450" i="16"/>
  <c r="I450" i="16" s="1"/>
  <c r="E444" i="16"/>
  <c r="H434" i="16"/>
  <c r="E428" i="16"/>
  <c r="E412" i="16"/>
  <c r="H396" i="16"/>
  <c r="I396" i="16" s="1"/>
  <c r="E390" i="16"/>
  <c r="H380" i="16"/>
  <c r="I380" i="16" s="1"/>
  <c r="E374" i="16"/>
  <c r="H358" i="16"/>
  <c r="H342" i="16"/>
  <c r="E336" i="16"/>
  <c r="H326" i="16"/>
  <c r="E320" i="16"/>
  <c r="E469" i="16"/>
  <c r="H453" i="16"/>
  <c r="I453" i="16" s="1"/>
  <c r="E447" i="16"/>
  <c r="H437" i="16"/>
  <c r="I437" i="16" s="1"/>
  <c r="E431" i="16"/>
  <c r="E415" i="16"/>
  <c r="H399" i="16"/>
  <c r="I399" i="16" s="1"/>
  <c r="E393" i="16"/>
  <c r="H383" i="16"/>
  <c r="E377" i="16"/>
  <c r="H361" i="16"/>
  <c r="I361" i="16" s="1"/>
  <c r="H345" i="16"/>
  <c r="I345" i="16" s="1"/>
  <c r="E339" i="16"/>
  <c r="H329" i="16"/>
  <c r="I329" i="16" s="1"/>
  <c r="E323" i="16"/>
  <c r="H458" i="16"/>
  <c r="I458" i="16" s="1"/>
  <c r="E443" i="16"/>
  <c r="E432" i="16"/>
  <c r="E417" i="16"/>
  <c r="E402" i="16"/>
  <c r="E391" i="16"/>
  <c r="E376" i="16"/>
  <c r="E365" i="16"/>
  <c r="E350" i="16"/>
  <c r="E324" i="16"/>
  <c r="H299" i="16"/>
  <c r="I299" i="16" s="1"/>
  <c r="E296" i="16"/>
  <c r="H279" i="16"/>
  <c r="E269" i="16"/>
  <c r="E249" i="16"/>
  <c r="E229" i="16"/>
  <c r="E226" i="16"/>
  <c r="E223" i="16"/>
  <c r="E220" i="16"/>
  <c r="E217" i="16"/>
  <c r="E202" i="16"/>
  <c r="H196" i="16"/>
  <c r="I196" i="16" s="1"/>
  <c r="E182" i="16"/>
  <c r="H176" i="16"/>
  <c r="I176" i="16" s="1"/>
  <c r="E162" i="16"/>
  <c r="H156" i="16"/>
  <c r="I156" i="16" s="1"/>
  <c r="E142" i="16"/>
  <c r="H136" i="16"/>
  <c r="E122" i="16"/>
  <c r="H116" i="16"/>
  <c r="I116" i="16" s="1"/>
  <c r="E102" i="16"/>
  <c r="H96" i="16"/>
  <c r="E82" i="16"/>
  <c r="H76" i="16"/>
  <c r="I76" i="16" s="1"/>
  <c r="E62" i="16"/>
  <c r="H56" i="16"/>
  <c r="E42" i="16"/>
  <c r="H36" i="16"/>
  <c r="H28" i="16"/>
  <c r="E21" i="16"/>
  <c r="H465" i="16"/>
  <c r="H454" i="16"/>
  <c r="H439" i="16"/>
  <c r="I439" i="16" s="1"/>
  <c r="H424" i="16"/>
  <c r="H413" i="16"/>
  <c r="H398" i="16"/>
  <c r="H387" i="16"/>
  <c r="I387" i="16" s="1"/>
  <c r="E383" i="16"/>
  <c r="E372" i="16"/>
  <c r="E357" i="16"/>
  <c r="E346" i="16"/>
  <c r="E342" i="16"/>
  <c r="E331" i="16"/>
  <c r="E316" i="16"/>
  <c r="E309" i="16"/>
  <c r="E289" i="16"/>
  <c r="E279" i="16"/>
  <c r="H262" i="16"/>
  <c r="I262" i="16" s="1"/>
  <c r="E259" i="16"/>
  <c r="H242" i="16"/>
  <c r="I242" i="16" s="1"/>
  <c r="E239" i="16"/>
  <c r="E199" i="16"/>
  <c r="H193" i="16"/>
  <c r="E179" i="16"/>
  <c r="H446" i="16"/>
  <c r="I446" i="16" s="1"/>
  <c r="H420" i="16"/>
  <c r="I420" i="16" s="1"/>
  <c r="H409" i="16"/>
  <c r="I409" i="16" s="1"/>
  <c r="H405" i="16"/>
  <c r="H394" i="16"/>
  <c r="I394" i="16" s="1"/>
  <c r="E387" i="16"/>
  <c r="H379" i="16"/>
  <c r="H368" i="16"/>
  <c r="I368" i="16" s="1"/>
  <c r="H364" i="16"/>
  <c r="H353" i="16"/>
  <c r="H338" i="16"/>
  <c r="H327" i="16"/>
  <c r="I327" i="16" s="1"/>
  <c r="H323" i="16"/>
  <c r="I323" i="16" s="1"/>
  <c r="H302" i="16"/>
  <c r="E299" i="16"/>
  <c r="E272" i="16"/>
  <c r="E252" i="16"/>
  <c r="E232" i="16"/>
  <c r="E196" i="16"/>
  <c r="H190" i="16"/>
  <c r="E176" i="16"/>
  <c r="H460" i="16"/>
  <c r="I460" i="16" s="1"/>
  <c r="H416" i="16"/>
  <c r="I416" i="16" s="1"/>
  <c r="H403" i="16"/>
  <c r="I403" i="16" s="1"/>
  <c r="H363" i="16"/>
  <c r="I363" i="16" s="1"/>
  <c r="H359" i="16"/>
  <c r="H346" i="16"/>
  <c r="E333" i="16"/>
  <c r="H319" i="16"/>
  <c r="E315" i="16"/>
  <c r="H307" i="16"/>
  <c r="H303" i="16"/>
  <c r="H291" i="16"/>
  <c r="H256" i="16"/>
  <c r="I256" i="16" s="1"/>
  <c r="H240" i="16"/>
  <c r="I240" i="16" s="1"/>
  <c r="E218" i="16"/>
  <c r="E211" i="16"/>
  <c r="H180" i="16"/>
  <c r="I180" i="16" s="1"/>
  <c r="E177" i="16"/>
  <c r="H447" i="16"/>
  <c r="H442" i="16"/>
  <c r="H438" i="16"/>
  <c r="H429" i="16"/>
  <c r="H425" i="16"/>
  <c r="E394" i="16"/>
  <c r="H389" i="16"/>
  <c r="H385" i="16"/>
  <c r="I385" i="16" s="1"/>
  <c r="H381" i="16"/>
  <c r="I381" i="16" s="1"/>
  <c r="H341" i="16"/>
  <c r="E337" i="16"/>
  <c r="H328" i="16"/>
  <c r="H324" i="16"/>
  <c r="I324" i="16" s="1"/>
  <c r="E311" i="16"/>
  <c r="E295" i="16"/>
  <c r="H467" i="16"/>
  <c r="I467" i="16" s="1"/>
  <c r="H427" i="16"/>
  <c r="I427" i="16" s="1"/>
  <c r="E423" i="16"/>
  <c r="E419" i="16"/>
  <c r="H414" i="16"/>
  <c r="I414" i="16" s="1"/>
  <c r="H410" i="16"/>
  <c r="E449" i="16"/>
  <c r="E445" i="16"/>
  <c r="H440" i="16"/>
  <c r="I440" i="16" s="1"/>
  <c r="H436" i="16"/>
  <c r="I436" i="16" s="1"/>
  <c r="E405" i="16"/>
  <c r="E392" i="16"/>
  <c r="E388" i="16"/>
  <c r="E348" i="16"/>
  <c r="E344" i="16"/>
  <c r="E335" i="16"/>
  <c r="H313" i="16"/>
  <c r="I313" i="16" s="1"/>
  <c r="H309" i="16"/>
  <c r="H301" i="16"/>
  <c r="I301" i="16" s="1"/>
  <c r="H297" i="16"/>
  <c r="H285" i="16"/>
  <c r="I285" i="16" s="1"/>
  <c r="E266" i="16"/>
  <c r="H250" i="16"/>
  <c r="I250" i="16" s="1"/>
  <c r="H246" i="16"/>
  <c r="H234" i="16"/>
  <c r="I234" i="16" s="1"/>
  <c r="E216" i="16"/>
  <c r="H202" i="16"/>
  <c r="I202" i="16" s="1"/>
  <c r="E465" i="16"/>
  <c r="H456" i="16"/>
  <c r="I456" i="16" s="1"/>
  <c r="E452" i="16"/>
  <c r="E448" i="16"/>
  <c r="H443" i="16"/>
  <c r="E408" i="16"/>
  <c r="E404" i="16"/>
  <c r="E395" i="16"/>
  <c r="E434" i="16"/>
  <c r="E430" i="16"/>
  <c r="H421" i="16"/>
  <c r="I421" i="16" s="1"/>
  <c r="H468" i="16"/>
  <c r="I468" i="16" s="1"/>
  <c r="E463" i="16"/>
  <c r="E425" i="16"/>
  <c r="H377" i="16"/>
  <c r="I377" i="16" s="1"/>
  <c r="E362" i="16"/>
  <c r="H356" i="16"/>
  <c r="I356" i="16" s="1"/>
  <c r="H325" i="16"/>
  <c r="H310" i="16"/>
  <c r="I310" i="16" s="1"/>
  <c r="H278" i="16"/>
  <c r="I278" i="16" s="1"/>
  <c r="E274" i="16"/>
  <c r="E265" i="16"/>
  <c r="H243" i="16"/>
  <c r="I243" i="16" s="1"/>
  <c r="H239" i="16"/>
  <c r="I239" i="16" s="1"/>
  <c r="H230" i="16"/>
  <c r="H226" i="16"/>
  <c r="I226" i="16" s="1"/>
  <c r="E222" i="16"/>
  <c r="H218" i="16"/>
  <c r="H188" i="16"/>
  <c r="I188" i="16" s="1"/>
  <c r="E181" i="16"/>
  <c r="H174" i="16"/>
  <c r="E168" i="16"/>
  <c r="H158" i="16"/>
  <c r="E152" i="16"/>
  <c r="E133" i="16"/>
  <c r="H117" i="16"/>
  <c r="I117" i="16" s="1"/>
  <c r="E111" i="16"/>
  <c r="H101" i="16"/>
  <c r="I101" i="16" s="1"/>
  <c r="E95" i="16"/>
  <c r="H79" i="16"/>
  <c r="E76" i="16"/>
  <c r="H60" i="16"/>
  <c r="E54" i="16"/>
  <c r="H44" i="16"/>
  <c r="E38" i="16"/>
  <c r="E29" i="16"/>
  <c r="H82" i="16"/>
  <c r="H63" i="16"/>
  <c r="I63" i="16" s="1"/>
  <c r="E41" i="16"/>
  <c r="E26" i="16"/>
  <c r="E468" i="16"/>
  <c r="H449" i="16"/>
  <c r="I449" i="16" s="1"/>
  <c r="E424" i="16"/>
  <c r="H411" i="16"/>
  <c r="H371" i="16"/>
  <c r="H462" i="16"/>
  <c r="E456" i="16"/>
  <c r="E437" i="16"/>
  <c r="H418" i="16"/>
  <c r="I418" i="16" s="1"/>
  <c r="H406" i="16"/>
  <c r="E400" i="16"/>
  <c r="H393" i="16"/>
  <c r="I393" i="16" s="1"/>
  <c r="E382" i="16"/>
  <c r="H366" i="16"/>
  <c r="I366" i="16" s="1"/>
  <c r="E351" i="16"/>
  <c r="H330" i="16"/>
  <c r="H305" i="16"/>
  <c r="I305" i="16" s="1"/>
  <c r="E287" i="16"/>
  <c r="H269" i="16"/>
  <c r="H214" i="16"/>
  <c r="E210" i="16"/>
  <c r="H206" i="16"/>
  <c r="E195" i="16"/>
  <c r="H184" i="16"/>
  <c r="E171" i="16"/>
  <c r="H161" i="16"/>
  <c r="E155" i="16"/>
  <c r="H139" i="16"/>
  <c r="I139" i="16" s="1"/>
  <c r="E136" i="16"/>
  <c r="H120" i="16"/>
  <c r="I120" i="16" s="1"/>
  <c r="E114" i="16"/>
  <c r="H104" i="16"/>
  <c r="E98" i="16"/>
  <c r="E79" i="16"/>
  <c r="E57" i="16"/>
  <c r="H47" i="16"/>
  <c r="I47" i="16" s="1"/>
  <c r="E462" i="16"/>
  <c r="E399" i="16"/>
  <c r="H386" i="16"/>
  <c r="H376" i="16"/>
  <c r="I376" i="16" s="1"/>
  <c r="E371" i="16"/>
  <c r="E366" i="16"/>
  <c r="H360" i="16"/>
  <c r="I360" i="16" s="1"/>
  <c r="E319" i="16"/>
  <c r="H314" i="16"/>
  <c r="I314" i="16" s="1"/>
  <c r="H300" i="16"/>
  <c r="I300" i="16" s="1"/>
  <c r="H260" i="16"/>
  <c r="I260" i="16" s="1"/>
  <c r="E256" i="16"/>
  <c r="H251" i="16"/>
  <c r="I251" i="16" s="1"/>
  <c r="H238" i="16"/>
  <c r="H225" i="16"/>
  <c r="I225" i="16" s="1"/>
  <c r="E206" i="16"/>
  <c r="H191" i="16"/>
  <c r="E184" i="16"/>
  <c r="E455" i="16"/>
  <c r="E436" i="16"/>
  <c r="H417" i="16"/>
  <c r="H370" i="16"/>
  <c r="E355" i="16"/>
  <c r="H349" i="16"/>
  <c r="I349" i="16" s="1"/>
  <c r="E334" i="16"/>
  <c r="H304" i="16"/>
  <c r="I304" i="16" s="1"/>
  <c r="E286" i="16"/>
  <c r="H281" i="16"/>
  <c r="E277" i="16"/>
  <c r="E273" i="16"/>
  <c r="E264" i="16"/>
  <c r="E221" i="16"/>
  <c r="H217" i="16"/>
  <c r="E213" i="16"/>
  <c r="H209" i="16"/>
  <c r="I209" i="16" s="1"/>
  <c r="H205" i="16"/>
  <c r="H201" i="16"/>
  <c r="I201" i="16" s="1"/>
  <c r="H194" i="16"/>
  <c r="E187" i="16"/>
  <c r="E180" i="16"/>
  <c r="E170" i="16"/>
  <c r="H154" i="16"/>
  <c r="E148" i="16"/>
  <c r="H135" i="16"/>
  <c r="I135" i="16" s="1"/>
  <c r="E129" i="16"/>
  <c r="E113" i="16"/>
  <c r="E467" i="16"/>
  <c r="H448" i="16"/>
  <c r="I448" i="16" s="1"/>
  <c r="E429" i="16"/>
  <c r="H404" i="16"/>
  <c r="I404" i="16" s="1"/>
  <c r="E375" i="16"/>
  <c r="E370" i="16"/>
  <c r="H365" i="16"/>
  <c r="I365" i="16" s="1"/>
  <c r="H354" i="16"/>
  <c r="I354" i="16" s="1"/>
  <c r="H344" i="16"/>
  <c r="H339" i="16"/>
  <c r="I339" i="16" s="1"/>
  <c r="H290" i="16"/>
  <c r="I290" i="16" s="1"/>
  <c r="E268" i="16"/>
  <c r="H237" i="16"/>
  <c r="I237" i="16" s="1"/>
  <c r="H233" i="16"/>
  <c r="E209" i="16"/>
  <c r="E451" i="16"/>
  <c r="E426" i="16"/>
  <c r="E407" i="16"/>
  <c r="E367" i="16"/>
  <c r="H362" i="16"/>
  <c r="E347" i="16"/>
  <c r="H331" i="16"/>
  <c r="I331" i="16" s="1"/>
  <c r="E292" i="16"/>
  <c r="E439" i="16"/>
  <c r="H400" i="16"/>
  <c r="I400" i="16" s="1"/>
  <c r="H343" i="16"/>
  <c r="E263" i="16"/>
  <c r="H245" i="16"/>
  <c r="I245" i="16" s="1"/>
  <c r="E240" i="16"/>
  <c r="E234" i="16"/>
  <c r="H223" i="16"/>
  <c r="H212" i="16"/>
  <c r="I212" i="16" s="1"/>
  <c r="H207" i="16"/>
  <c r="H197" i="16"/>
  <c r="H175" i="16"/>
  <c r="I175" i="16" s="1"/>
  <c r="H167" i="16"/>
  <c r="E160" i="16"/>
  <c r="E149" i="16"/>
  <c r="H141" i="16"/>
  <c r="E134" i="16"/>
  <c r="H130" i="16"/>
  <c r="H115" i="16"/>
  <c r="I115" i="16" s="1"/>
  <c r="E104" i="16"/>
  <c r="H100" i="16"/>
  <c r="I100" i="16" s="1"/>
  <c r="H93" i="16"/>
  <c r="I93" i="16" s="1"/>
  <c r="H86" i="16"/>
  <c r="H51" i="16"/>
  <c r="E37" i="16"/>
  <c r="H27" i="16"/>
  <c r="I27" i="16" s="1"/>
  <c r="H350" i="16"/>
  <c r="E307" i="16"/>
  <c r="H287" i="16"/>
  <c r="I287" i="16" s="1"/>
  <c r="H257" i="16"/>
  <c r="E207" i="16"/>
  <c r="E197" i="16"/>
  <c r="E145" i="16"/>
  <c r="E108" i="16"/>
  <c r="E72" i="16"/>
  <c r="E65" i="16"/>
  <c r="E58" i="16"/>
  <c r="H40" i="16"/>
  <c r="I40" i="16" s="1"/>
  <c r="H33" i="16"/>
  <c r="I33" i="16" s="1"/>
  <c r="E30" i="16"/>
  <c r="E27" i="16"/>
  <c r="H24" i="16"/>
  <c r="H21" i="16"/>
  <c r="E380" i="16"/>
  <c r="H419" i="16"/>
  <c r="E328" i="16"/>
  <c r="H126" i="16"/>
  <c r="E446" i="16"/>
  <c r="H408" i="16"/>
  <c r="I408" i="16" s="1"/>
  <c r="E389" i="16"/>
  <c r="H373" i="16"/>
  <c r="I373" i="16" s="1"/>
  <c r="E435" i="16"/>
  <c r="H407" i="16"/>
  <c r="E397" i="16"/>
  <c r="H348" i="16"/>
  <c r="I348" i="16" s="1"/>
  <c r="E327" i="16"/>
  <c r="E306" i="16"/>
  <c r="E293" i="16"/>
  <c r="E285" i="16"/>
  <c r="E250" i="16"/>
  <c r="E192" i="16"/>
  <c r="H159" i="16"/>
  <c r="I159" i="16" s="1"/>
  <c r="H129" i="16"/>
  <c r="I129" i="16" s="1"/>
  <c r="E96" i="16"/>
  <c r="E89" i="16"/>
  <c r="H85" i="16"/>
  <c r="I85" i="16" s="1"/>
  <c r="H78" i="16"/>
  <c r="I78" i="16" s="1"/>
  <c r="H71" i="16"/>
  <c r="H64" i="16"/>
  <c r="E50" i="16"/>
  <c r="E453" i="16"/>
  <c r="E386" i="16"/>
  <c r="H340" i="16"/>
  <c r="I340" i="16" s="1"/>
  <c r="H333" i="16"/>
  <c r="E291" i="16"/>
  <c r="E267" i="16"/>
  <c r="H261" i="16"/>
  <c r="I261" i="16" s="1"/>
  <c r="H249" i="16"/>
  <c r="I249" i="16" s="1"/>
  <c r="E205" i="16"/>
  <c r="E178" i="16"/>
  <c r="E166" i="16"/>
  <c r="E151" i="16"/>
  <c r="H147" i="16"/>
  <c r="I147" i="16" s="1"/>
  <c r="H463" i="16"/>
  <c r="E442" i="16"/>
  <c r="E414" i="16"/>
  <c r="E385" i="16"/>
  <c r="H347" i="16"/>
  <c r="I347" i="16" s="1"/>
  <c r="H317" i="16"/>
  <c r="H277" i="16"/>
  <c r="H271" i="16"/>
  <c r="E420" i="16"/>
  <c r="H391" i="16"/>
  <c r="E359" i="16"/>
  <c r="H337" i="16"/>
  <c r="I337" i="16" s="1"/>
  <c r="E308" i="16"/>
  <c r="H294" i="16"/>
  <c r="H288" i="16"/>
  <c r="H264" i="16"/>
  <c r="H258" i="16"/>
  <c r="E253" i="16"/>
  <c r="E235" i="16"/>
  <c r="H229" i="16"/>
  <c r="I229" i="16" s="1"/>
  <c r="H451" i="16"/>
  <c r="E354" i="16"/>
  <c r="E312" i="16"/>
  <c r="H284" i="16"/>
  <c r="I284" i="16" s="1"/>
  <c r="E275" i="16"/>
  <c r="E243" i="16"/>
  <c r="E236" i="16"/>
  <c r="E194" i="16"/>
  <c r="E167" i="16"/>
  <c r="H153" i="16"/>
  <c r="E131" i="16"/>
  <c r="E109" i="16"/>
  <c r="E105" i="16"/>
  <c r="E100" i="16"/>
  <c r="E71" i="16"/>
  <c r="E67" i="16"/>
  <c r="H42" i="16"/>
  <c r="E34" i="16"/>
  <c r="H26" i="16"/>
  <c r="H378" i="16"/>
  <c r="H322" i="16"/>
  <c r="I322" i="16" s="1"/>
  <c r="H293" i="16"/>
  <c r="E284" i="16"/>
  <c r="H227" i="16"/>
  <c r="I227" i="16" s="1"/>
  <c r="H220" i="16"/>
  <c r="I220" i="16" s="1"/>
  <c r="H213" i="16"/>
  <c r="E188" i="16"/>
  <c r="H182" i="16"/>
  <c r="I182" i="16" s="1"/>
  <c r="E172" i="16"/>
  <c r="H162" i="16"/>
  <c r="H148" i="16"/>
  <c r="I148" i="16" s="1"/>
  <c r="E135" i="16"/>
  <c r="E75" i="16"/>
  <c r="E46" i="16"/>
  <c r="E433" i="16"/>
  <c r="E363" i="16"/>
  <c r="H321" i="16"/>
  <c r="I321" i="16" s="1"/>
  <c r="E283" i="16"/>
  <c r="H265" i="16"/>
  <c r="E212" i="16"/>
  <c r="H199" i="16"/>
  <c r="H171" i="16"/>
  <c r="I171" i="16" s="1"/>
  <c r="E157" i="16"/>
  <c r="H152" i="16"/>
  <c r="E130" i="16"/>
  <c r="H125" i="16"/>
  <c r="H99" i="16"/>
  <c r="E91" i="16"/>
  <c r="E87" i="16"/>
  <c r="E83" i="16"/>
  <c r="H74" i="16"/>
  <c r="H70" i="16"/>
  <c r="I70" i="16" s="1"/>
  <c r="H53" i="16"/>
  <c r="H37" i="16"/>
  <c r="E33" i="16"/>
  <c r="H29" i="16"/>
  <c r="H22" i="16"/>
  <c r="I22" i="16" s="1"/>
  <c r="E416" i="16"/>
  <c r="H402" i="16"/>
  <c r="I402" i="16" s="1"/>
  <c r="H388" i="16"/>
  <c r="I388" i="16" s="1"/>
  <c r="E310" i="16"/>
  <c r="E282" i="16"/>
  <c r="H273" i="16"/>
  <c r="I273" i="16" s="1"/>
  <c r="E257" i="16"/>
  <c r="H241" i="16"/>
  <c r="E219" i="16"/>
  <c r="H204" i="16"/>
  <c r="I204" i="16" s="1"/>
  <c r="H198" i="16"/>
  <c r="H192" i="16"/>
  <c r="I192" i="16" s="1"/>
  <c r="H186" i="16"/>
  <c r="H181" i="16"/>
  <c r="I181" i="16" s="1"/>
  <c r="E143" i="16"/>
  <c r="H134" i="16"/>
  <c r="E121" i="16"/>
  <c r="H112" i="16"/>
  <c r="H108" i="16"/>
  <c r="I108" i="16" s="1"/>
  <c r="H103" i="16"/>
  <c r="E99" i="16"/>
  <c r="E66" i="16"/>
  <c r="H49" i="16"/>
  <c r="H41" i="16"/>
  <c r="I41" i="16" s="1"/>
  <c r="H459" i="16"/>
  <c r="E349" i="16"/>
  <c r="H289" i="16"/>
  <c r="H263" i="16"/>
  <c r="I263" i="16" s="1"/>
  <c r="H231" i="16"/>
  <c r="H224" i="16"/>
  <c r="H210" i="16"/>
  <c r="E191" i="16"/>
  <c r="H165" i="16"/>
  <c r="H133" i="16"/>
  <c r="H98" i="16"/>
  <c r="I98" i="16" s="1"/>
  <c r="H69" i="16"/>
  <c r="H65" i="16"/>
  <c r="E61" i="16"/>
  <c r="E36" i="16"/>
  <c r="E32" i="16"/>
  <c r="H397" i="16"/>
  <c r="H73" i="16"/>
  <c r="E427" i="16"/>
  <c r="E459" i="16"/>
  <c r="E373" i="16"/>
  <c r="E360" i="16"/>
  <c r="E280" i="16"/>
  <c r="E271" i="16"/>
  <c r="H254" i="16"/>
  <c r="I254" i="16" s="1"/>
  <c r="H247" i="16"/>
  <c r="H169" i="16"/>
  <c r="H160" i="16"/>
  <c r="I160" i="16" s="1"/>
  <c r="H146" i="16"/>
  <c r="H137" i="16"/>
  <c r="H124" i="16"/>
  <c r="I124" i="16" s="1"/>
  <c r="E120" i="16"/>
  <c r="H111" i="16"/>
  <c r="E94" i="16"/>
  <c r="E90" i="16"/>
  <c r="H81" i="16"/>
  <c r="H77" i="16"/>
  <c r="I77" i="16" s="1"/>
  <c r="E40" i="16"/>
  <c r="E396" i="16"/>
  <c r="H311" i="16"/>
  <c r="I311" i="16" s="1"/>
  <c r="E297" i="16"/>
  <c r="H248" i="16"/>
  <c r="H166" i="16"/>
  <c r="H121" i="16"/>
  <c r="H102" i="16"/>
  <c r="H55" i="16"/>
  <c r="I55" i="16" s="1"/>
  <c r="E49" i="16"/>
  <c r="E43" i="16"/>
  <c r="H31" i="16"/>
  <c r="I31" i="16" s="1"/>
  <c r="H90" i="16"/>
  <c r="E78" i="16"/>
  <c r="H308" i="16"/>
  <c r="H270" i="16"/>
  <c r="I270" i="16" s="1"/>
  <c r="E246" i="16"/>
  <c r="H187" i="16"/>
  <c r="I187" i="16" s="1"/>
  <c r="E139" i="16"/>
  <c r="H114" i="16"/>
  <c r="I114" i="16" s="1"/>
  <c r="H107" i="16"/>
  <c r="I107" i="16" s="1"/>
  <c r="E84" i="16"/>
  <c r="H54" i="16"/>
  <c r="H48" i="16"/>
  <c r="I48" i="16" s="1"/>
  <c r="H464" i="16"/>
  <c r="H441" i="16"/>
  <c r="I441" i="16" s="1"/>
  <c r="E325" i="16"/>
  <c r="H259" i="16"/>
  <c r="I259" i="16" s="1"/>
  <c r="E248" i="16"/>
  <c r="E189" i="16"/>
  <c r="E153" i="16"/>
  <c r="E146" i="16"/>
  <c r="E140" i="16"/>
  <c r="H84" i="16"/>
  <c r="H461" i="16"/>
  <c r="H89" i="16"/>
  <c r="E464" i="16"/>
  <c r="H357" i="16"/>
  <c r="I357" i="16" s="1"/>
  <c r="E340" i="16"/>
  <c r="H296" i="16"/>
  <c r="I296" i="16" s="1"/>
  <c r="H283" i="16"/>
  <c r="E247" i="16"/>
  <c r="E225" i="16"/>
  <c r="H215" i="16"/>
  <c r="I215" i="16" s="1"/>
  <c r="E159" i="16"/>
  <c r="H127" i="16"/>
  <c r="H72" i="16"/>
  <c r="H66" i="16"/>
  <c r="E60" i="16"/>
  <c r="E55" i="16"/>
  <c r="E31" i="16"/>
  <c r="E440" i="16"/>
  <c r="E356" i="16"/>
  <c r="H236" i="16"/>
  <c r="I236" i="16" s="1"/>
  <c r="H179" i="16"/>
  <c r="I179" i="16" s="1"/>
  <c r="E270" i="16"/>
  <c r="E224" i="16"/>
  <c r="E215" i="16"/>
  <c r="E204" i="16"/>
  <c r="H195" i="16"/>
  <c r="I195" i="16" s="1"/>
  <c r="H172" i="16"/>
  <c r="I172" i="16" s="1"/>
  <c r="E165" i="16"/>
  <c r="H145" i="16"/>
  <c r="I145" i="16" s="1"/>
  <c r="H132" i="16"/>
  <c r="I132" i="16" s="1"/>
  <c r="E127" i="16"/>
  <c r="H95" i="16"/>
  <c r="I95" i="16" s="1"/>
  <c r="E22" i="16"/>
  <c r="E322" i="16"/>
  <c r="H280" i="16"/>
  <c r="I280" i="16" s="1"/>
  <c r="H268" i="16"/>
  <c r="E245" i="16"/>
  <c r="H164" i="16"/>
  <c r="E158" i="16"/>
  <c r="H151" i="16"/>
  <c r="H138" i="16"/>
  <c r="I138" i="16" s="1"/>
  <c r="E132" i="16"/>
  <c r="E126" i="16"/>
  <c r="E107" i="16"/>
  <c r="E101" i="16"/>
  <c r="H83" i="16"/>
  <c r="E77" i="16"/>
  <c r="H457" i="16"/>
  <c r="H431" i="16"/>
  <c r="I431" i="16" s="1"/>
  <c r="E161" i="16"/>
  <c r="H150" i="16"/>
  <c r="I150" i="16" s="1"/>
  <c r="H142" i="16"/>
  <c r="E124" i="16"/>
  <c r="H88" i="16"/>
  <c r="E73" i="16"/>
  <c r="H32" i="16"/>
  <c r="E20" i="16"/>
  <c r="E454" i="16"/>
  <c r="H318" i="16"/>
  <c r="E115" i="16"/>
  <c r="E88" i="16"/>
  <c r="E39" i="16"/>
  <c r="E343" i="16"/>
  <c r="H131" i="16"/>
  <c r="H105" i="16"/>
  <c r="H87" i="16"/>
  <c r="I87" i="16" s="1"/>
  <c r="E230" i="16"/>
  <c r="E411" i="16"/>
  <c r="E227" i="16"/>
  <c r="E156" i="16"/>
  <c r="E119" i="16"/>
  <c r="E85" i="16"/>
  <c r="H211" i="16"/>
  <c r="E457" i="16"/>
  <c r="H430" i="16"/>
  <c r="H401" i="16"/>
  <c r="E345" i="16"/>
  <c r="E302" i="16"/>
  <c r="E231" i="16"/>
  <c r="H203" i="16"/>
  <c r="I203" i="16" s="1"/>
  <c r="H39" i="16"/>
  <c r="I39" i="16" s="1"/>
  <c r="H25" i="16"/>
  <c r="E300" i="16"/>
  <c r="E169" i="16"/>
  <c r="E150" i="16"/>
  <c r="H97" i="16"/>
  <c r="I97" i="16" s="1"/>
  <c r="H80" i="16"/>
  <c r="I80" i="16" s="1"/>
  <c r="E262" i="16"/>
  <c r="E70" i="16"/>
  <c r="E201" i="16"/>
  <c r="H62" i="16"/>
  <c r="H30" i="16"/>
  <c r="E137" i="16"/>
  <c r="E93" i="16"/>
  <c r="E203" i="16"/>
  <c r="E364" i="16"/>
  <c r="E97" i="16"/>
  <c r="E123" i="16"/>
  <c r="E313" i="16"/>
  <c r="E332" i="16"/>
  <c r="H426" i="16"/>
  <c r="I426" i="16" s="1"/>
  <c r="H367" i="16"/>
  <c r="E317" i="16"/>
  <c r="H216" i="16"/>
  <c r="I216" i="16" s="1"/>
  <c r="E190" i="16"/>
  <c r="H178" i="16"/>
  <c r="E141" i="16"/>
  <c r="H123" i="16"/>
  <c r="H113" i="16"/>
  <c r="E63" i="16"/>
  <c r="E53" i="16"/>
  <c r="H46" i="16"/>
  <c r="E25" i="16"/>
  <c r="E80" i="16"/>
  <c r="E59" i="16"/>
  <c r="H423" i="16"/>
  <c r="H316" i="16"/>
  <c r="I316" i="16" s="1"/>
  <c r="E244" i="16"/>
  <c r="H157" i="16"/>
  <c r="H149" i="16"/>
  <c r="H140" i="16"/>
  <c r="I140" i="16" s="1"/>
  <c r="H122" i="16"/>
  <c r="I122" i="16" s="1"/>
  <c r="H94" i="16"/>
  <c r="H52" i="16"/>
  <c r="H45" i="16"/>
  <c r="I45" i="16" s="1"/>
  <c r="H38" i="16"/>
  <c r="H19" i="16"/>
  <c r="E200" i="16"/>
  <c r="H68" i="16"/>
  <c r="E44" i="16"/>
  <c r="H35" i="16"/>
  <c r="I35" i="16" s="1"/>
  <c r="H384" i="16"/>
  <c r="I384" i="16" s="1"/>
  <c r="E255" i="16"/>
  <c r="E147" i="16"/>
  <c r="H110" i="16"/>
  <c r="E290" i="16"/>
  <c r="H274" i="16"/>
  <c r="I274" i="16" s="1"/>
  <c r="E254" i="16"/>
  <c r="H155" i="16"/>
  <c r="I155" i="16" s="1"/>
  <c r="E294" i="16"/>
  <c r="H177" i="16"/>
  <c r="H168" i="16"/>
  <c r="E112" i="16"/>
  <c r="E69" i="16"/>
  <c r="H61" i="16"/>
  <c r="E19" i="16"/>
  <c r="E450" i="16"/>
  <c r="H422" i="16"/>
  <c r="I422" i="16" s="1"/>
  <c r="H334" i="16"/>
  <c r="E242" i="16"/>
  <c r="E228" i="16"/>
  <c r="H200" i="16"/>
  <c r="I200" i="16" s="1"/>
  <c r="H189" i="16"/>
  <c r="E138" i="16"/>
  <c r="E103" i="16"/>
  <c r="E86" i="16"/>
  <c r="E52" i="16"/>
  <c r="E45" i="16"/>
  <c r="E24" i="16"/>
  <c r="E413" i="16"/>
  <c r="H276" i="16"/>
  <c r="I276" i="16" s="1"/>
  <c r="E186" i="16"/>
  <c r="H119" i="16"/>
  <c r="H59" i="16"/>
  <c r="H23" i="16"/>
  <c r="I23" i="16" s="1"/>
  <c r="H128" i="16"/>
  <c r="I128" i="16" s="1"/>
  <c r="H445" i="16"/>
  <c r="E164" i="16"/>
  <c r="E81" i="16"/>
  <c r="H222" i="16"/>
  <c r="H143" i="16"/>
  <c r="H118" i="16"/>
  <c r="I118" i="16" s="1"/>
  <c r="H58" i="16"/>
  <c r="I58" i="16" s="1"/>
  <c r="H369" i="16"/>
  <c r="I369" i="16" s="1"/>
  <c r="E193" i="16"/>
  <c r="H163" i="16"/>
  <c r="I163" i="16" s="1"/>
  <c r="E118" i="16"/>
  <c r="E303" i="16"/>
  <c r="E92" i="16"/>
  <c r="E288" i="16"/>
  <c r="H50" i="16"/>
  <c r="I50" i="16" s="1"/>
  <c r="H109" i="16"/>
  <c r="I109" i="16" s="1"/>
  <c r="E237" i="16"/>
  <c r="E125" i="16"/>
  <c r="E47" i="16"/>
  <c r="E64" i="16"/>
  <c r="H267" i="16"/>
  <c r="I267" i="16" s="1"/>
  <c r="H306" i="16"/>
  <c r="E198" i="16"/>
  <c r="E369" i="16"/>
  <c r="E305" i="16"/>
  <c r="H221" i="16"/>
  <c r="I221" i="16" s="1"/>
  <c r="H75" i="16"/>
  <c r="I75" i="16" s="1"/>
  <c r="H57" i="16"/>
  <c r="E353" i="16"/>
  <c r="H185" i="16"/>
  <c r="E163" i="16"/>
  <c r="H351" i="16"/>
  <c r="E35" i="16"/>
  <c r="H219" i="16"/>
  <c r="I219" i="16" s="1"/>
  <c r="E116" i="16"/>
  <c r="E410" i="16"/>
  <c r="H183" i="16"/>
  <c r="E251" i="16"/>
  <c r="H20" i="16"/>
  <c r="H106" i="16"/>
  <c r="I106" i="16" s="1"/>
  <c r="E48" i="16"/>
  <c r="H382" i="16"/>
  <c r="E106" i="16"/>
  <c r="E233" i="16"/>
  <c r="E304" i="16"/>
  <c r="E117" i="16"/>
  <c r="H433" i="16"/>
  <c r="E185" i="16"/>
  <c r="H92" i="16"/>
  <c r="E74" i="16"/>
  <c r="E56" i="16"/>
  <c r="E23" i="16"/>
  <c r="H253" i="16"/>
  <c r="I253" i="16" s="1"/>
  <c r="E175" i="16"/>
  <c r="H286" i="16"/>
  <c r="I286" i="16" s="1"/>
  <c r="H67" i="16"/>
  <c r="I67" i="16" s="1"/>
  <c r="E403" i="16"/>
  <c r="E174" i="16"/>
  <c r="E329" i="16"/>
  <c r="H173" i="16"/>
  <c r="E326" i="16"/>
  <c r="H170" i="16"/>
  <c r="I170" i="16" s="1"/>
  <c r="E28" i="16"/>
  <c r="E144" i="16"/>
  <c r="E409" i="16"/>
  <c r="E110" i="16"/>
  <c r="H91" i="16"/>
  <c r="H34" i="16"/>
  <c r="E183" i="16"/>
  <c r="E68" i="16"/>
  <c r="E51" i="16"/>
  <c r="E154" i="16"/>
  <c r="E128" i="16"/>
  <c r="E208" i="16"/>
  <c r="E173" i="16"/>
  <c r="H144" i="16"/>
  <c r="H43" i="16"/>
  <c r="E379" i="16"/>
  <c r="I83" i="16" l="1"/>
  <c r="N83" i="16"/>
  <c r="I465" i="16"/>
  <c r="N465" i="16"/>
  <c r="I292" i="16"/>
  <c r="N292" i="16"/>
  <c r="I32" i="16"/>
  <c r="N32" i="16"/>
  <c r="I110" i="16"/>
  <c r="N110" i="16"/>
  <c r="I222" i="16"/>
  <c r="N222" i="16"/>
  <c r="I459" i="16"/>
  <c r="N459" i="16"/>
  <c r="I238" i="16"/>
  <c r="N238" i="16"/>
  <c r="I406" i="16"/>
  <c r="N406" i="16"/>
  <c r="I113" i="16"/>
  <c r="N113" i="16"/>
  <c r="I233" i="16"/>
  <c r="N233" i="16"/>
  <c r="I330" i="16"/>
  <c r="N330" i="16"/>
  <c r="I92" i="16"/>
  <c r="N92" i="16"/>
  <c r="I293" i="16"/>
  <c r="N293" i="16"/>
  <c r="I419" i="16"/>
  <c r="N419" i="16"/>
  <c r="I79" i="16"/>
  <c r="N79" i="16"/>
  <c r="I442" i="16"/>
  <c r="N442" i="16"/>
  <c r="I413" i="16"/>
  <c r="N413" i="16"/>
  <c r="I232" i="16"/>
  <c r="N232" i="16"/>
  <c r="I432" i="16"/>
  <c r="N432" i="16"/>
  <c r="N259" i="16"/>
  <c r="N335" i="16"/>
  <c r="N254" i="16"/>
  <c r="N314" i="16"/>
  <c r="N114" i="16"/>
  <c r="N287" i="16"/>
  <c r="N120" i="16"/>
  <c r="I334" i="16"/>
  <c r="N334" i="16"/>
  <c r="I68" i="16"/>
  <c r="N68" i="16"/>
  <c r="I54" i="16"/>
  <c r="N54" i="16"/>
  <c r="I199" i="16"/>
  <c r="N199" i="16"/>
  <c r="I451" i="16"/>
  <c r="N451" i="16"/>
  <c r="I463" i="16"/>
  <c r="N463" i="16"/>
  <c r="I51" i="16"/>
  <c r="N51" i="16"/>
  <c r="I217" i="16"/>
  <c r="N217" i="16"/>
  <c r="I410" i="16"/>
  <c r="N410" i="16"/>
  <c r="I447" i="16"/>
  <c r="N447" i="16"/>
  <c r="I190" i="16"/>
  <c r="N190" i="16"/>
  <c r="I424" i="16"/>
  <c r="N424" i="16"/>
  <c r="I326" i="16"/>
  <c r="N326" i="16"/>
  <c r="N468" i="16"/>
  <c r="N204" i="16"/>
  <c r="N444" i="16"/>
  <c r="N311" i="16"/>
  <c r="N117" i="16"/>
  <c r="N354" i="16"/>
  <c r="N320" i="16"/>
  <c r="N22" i="16"/>
  <c r="N312" i="16"/>
  <c r="I382" i="16"/>
  <c r="N382" i="16"/>
  <c r="I306" i="16"/>
  <c r="N306" i="16"/>
  <c r="I123" i="16"/>
  <c r="N123" i="16"/>
  <c r="I457" i="16"/>
  <c r="N457" i="16"/>
  <c r="I49" i="16"/>
  <c r="N49" i="16"/>
  <c r="I378" i="16"/>
  <c r="N378" i="16"/>
  <c r="I21" i="16"/>
  <c r="N21" i="16"/>
  <c r="I86" i="16"/>
  <c r="N86" i="16"/>
  <c r="I343" i="16"/>
  <c r="N343" i="16"/>
  <c r="I325" i="16"/>
  <c r="N325" i="16"/>
  <c r="I193" i="16"/>
  <c r="N193" i="16"/>
  <c r="I252" i="16"/>
  <c r="N252" i="16"/>
  <c r="N229" i="16"/>
  <c r="N50" i="16"/>
  <c r="N266" i="16"/>
  <c r="N109" i="16"/>
  <c r="N150" i="16"/>
  <c r="N380" i="16"/>
  <c r="N132" i="16"/>
  <c r="N374" i="16"/>
  <c r="N97" i="16"/>
  <c r="N39" i="16"/>
  <c r="I272" i="16"/>
  <c r="N272" i="16"/>
  <c r="N366" i="16"/>
  <c r="N300" i="16"/>
  <c r="N299" i="16"/>
  <c r="N400" i="16"/>
  <c r="N393" i="16"/>
  <c r="N435" i="16"/>
  <c r="N395" i="16"/>
  <c r="I119" i="16"/>
  <c r="N119" i="16"/>
  <c r="I362" i="16"/>
  <c r="N362" i="16"/>
  <c r="I265" i="16"/>
  <c r="N265" i="16"/>
  <c r="I258" i="16"/>
  <c r="N258" i="16"/>
  <c r="I184" i="16"/>
  <c r="N184" i="16"/>
  <c r="N250" i="16"/>
  <c r="I112" i="16"/>
  <c r="N112" i="16"/>
  <c r="I130" i="16"/>
  <c r="N130" i="16"/>
  <c r="I302" i="16"/>
  <c r="N302" i="16"/>
  <c r="I367" i="16"/>
  <c r="N367" i="16"/>
  <c r="I111" i="16"/>
  <c r="N111" i="16"/>
  <c r="N290" i="16"/>
  <c r="N116" i="16"/>
  <c r="I308" i="16"/>
  <c r="N308" i="16"/>
  <c r="I69" i="16"/>
  <c r="N69" i="16"/>
  <c r="I134" i="16"/>
  <c r="N134" i="16"/>
  <c r="I141" i="16"/>
  <c r="N141" i="16"/>
  <c r="I56" i="16"/>
  <c r="N56" i="16"/>
  <c r="N187" i="16"/>
  <c r="N159" i="16"/>
  <c r="I151" i="16"/>
  <c r="N151" i="16"/>
  <c r="I214" i="16"/>
  <c r="N214" i="16"/>
  <c r="I307" i="16"/>
  <c r="N307" i="16"/>
  <c r="N404" i="16"/>
  <c r="N348" i="16"/>
  <c r="N85" i="16"/>
  <c r="N80" i="16"/>
  <c r="N324" i="16"/>
  <c r="N93" i="16"/>
  <c r="N453" i="16"/>
  <c r="N33" i="16"/>
  <c r="N253" i="16"/>
  <c r="N304" i="16"/>
  <c r="N414" i="16"/>
  <c r="I342" i="16"/>
  <c r="N342" i="16"/>
  <c r="I358" i="16"/>
  <c r="N358" i="16"/>
  <c r="I42" i="16"/>
  <c r="N42" i="16"/>
  <c r="I264" i="16"/>
  <c r="N264" i="16"/>
  <c r="I183" i="16"/>
  <c r="N183" i="16"/>
  <c r="I94" i="16"/>
  <c r="N94" i="16"/>
  <c r="I177" i="16"/>
  <c r="N177" i="16"/>
  <c r="I461" i="16"/>
  <c r="N461" i="16"/>
  <c r="I53" i="16"/>
  <c r="N53" i="16"/>
  <c r="I174" i="16"/>
  <c r="N174" i="16"/>
  <c r="I309" i="16"/>
  <c r="N309" i="16"/>
  <c r="I303" i="16"/>
  <c r="N303" i="16"/>
  <c r="N361" i="16"/>
  <c r="N215" i="16"/>
  <c r="N460" i="16"/>
  <c r="N428" i="16"/>
  <c r="N171" i="16"/>
  <c r="N372" i="16"/>
  <c r="N369" i="16"/>
  <c r="I149" i="16"/>
  <c r="N149" i="16"/>
  <c r="I84" i="16"/>
  <c r="N84" i="16"/>
  <c r="I328" i="16"/>
  <c r="N328" i="16"/>
  <c r="I338" i="16"/>
  <c r="N338" i="16"/>
  <c r="I332" i="16"/>
  <c r="N332" i="16"/>
  <c r="I157" i="16"/>
  <c r="N157" i="16"/>
  <c r="I318" i="16"/>
  <c r="N318" i="16"/>
  <c r="I90" i="16"/>
  <c r="N90" i="16"/>
  <c r="I137" i="16"/>
  <c r="N137" i="16"/>
  <c r="I133" i="16"/>
  <c r="N133" i="16"/>
  <c r="I74" i="16"/>
  <c r="N74" i="16"/>
  <c r="I333" i="16"/>
  <c r="N333" i="16"/>
  <c r="I386" i="16"/>
  <c r="N386" i="16"/>
  <c r="I269" i="16"/>
  <c r="N269" i="16"/>
  <c r="I353" i="16"/>
  <c r="N353" i="16"/>
  <c r="I383" i="16"/>
  <c r="N383" i="16"/>
  <c r="I434" i="16"/>
  <c r="N434" i="16"/>
  <c r="N347" i="16"/>
  <c r="N421" i="16"/>
  <c r="N349" i="16"/>
  <c r="N327" i="16"/>
  <c r="N296" i="16"/>
  <c r="N301" i="16"/>
  <c r="N403" i="16"/>
  <c r="N58" i="16"/>
  <c r="N365" i="16"/>
  <c r="N48" i="16"/>
  <c r="N466" i="16"/>
  <c r="I103" i="16"/>
  <c r="N103" i="16"/>
  <c r="N87" i="16"/>
  <c r="I445" i="16"/>
  <c r="N445" i="16"/>
  <c r="I178" i="16"/>
  <c r="N178" i="16"/>
  <c r="I61" i="16"/>
  <c r="N61" i="16"/>
  <c r="I81" i="16"/>
  <c r="N81" i="16"/>
  <c r="I131" i="16"/>
  <c r="N131" i="16"/>
  <c r="I29" i="16"/>
  <c r="N29" i="16"/>
  <c r="I281" i="16"/>
  <c r="N281" i="16"/>
  <c r="I411" i="16"/>
  <c r="N411" i="16"/>
  <c r="I28" i="16"/>
  <c r="N28" i="16"/>
  <c r="I43" i="16"/>
  <c r="N43" i="16"/>
  <c r="I288" i="16"/>
  <c r="N288" i="16"/>
  <c r="I158" i="16"/>
  <c r="N158" i="16"/>
  <c r="I297" i="16"/>
  <c r="N297" i="16"/>
  <c r="I36" i="16"/>
  <c r="N36" i="16"/>
  <c r="N180" i="16"/>
  <c r="I144" i="16"/>
  <c r="N144" i="16"/>
  <c r="I168" i="16"/>
  <c r="N168" i="16"/>
  <c r="I25" i="16"/>
  <c r="N25" i="16"/>
  <c r="I89" i="16"/>
  <c r="N89" i="16"/>
  <c r="I65" i="16"/>
  <c r="N65" i="16"/>
  <c r="I37" i="16"/>
  <c r="N37" i="16"/>
  <c r="I294" i="16"/>
  <c r="N294" i="16"/>
  <c r="I206" i="16"/>
  <c r="N206" i="16"/>
  <c r="I291" i="16"/>
  <c r="N291" i="16"/>
  <c r="N100" i="16"/>
  <c r="N78" i="16"/>
  <c r="N122" i="16"/>
  <c r="I351" i="16"/>
  <c r="N351" i="16"/>
  <c r="I164" i="16"/>
  <c r="N164" i="16"/>
  <c r="I146" i="16"/>
  <c r="N146" i="16"/>
  <c r="I165" i="16"/>
  <c r="N165" i="16"/>
  <c r="I186" i="16"/>
  <c r="N186" i="16"/>
  <c r="I162" i="16"/>
  <c r="N162" i="16"/>
  <c r="I153" i="16"/>
  <c r="N153" i="16"/>
  <c r="I391" i="16"/>
  <c r="N391" i="16"/>
  <c r="I407" i="16"/>
  <c r="N407" i="16"/>
  <c r="I167" i="16"/>
  <c r="N167" i="16"/>
  <c r="I154" i="16"/>
  <c r="N154" i="16"/>
  <c r="I370" i="16"/>
  <c r="N370" i="16"/>
  <c r="I218" i="16"/>
  <c r="N218" i="16"/>
  <c r="I341" i="16"/>
  <c r="N341" i="16"/>
  <c r="I319" i="16"/>
  <c r="N319" i="16"/>
  <c r="I364" i="16"/>
  <c r="N364" i="16"/>
  <c r="I279" i="16"/>
  <c r="N279" i="16"/>
  <c r="I390" i="16"/>
  <c r="N390" i="16"/>
  <c r="N315" i="16"/>
  <c r="N321" i="16"/>
  <c r="N416" i="16"/>
  <c r="N441" i="16"/>
  <c r="N95" i="16"/>
  <c r="N267" i="16"/>
  <c r="N336" i="16"/>
  <c r="N209" i="16"/>
  <c r="N107" i="16"/>
  <c r="N276" i="16"/>
  <c r="I417" i="16"/>
  <c r="N417" i="16"/>
  <c r="I82" i="16"/>
  <c r="N82" i="16"/>
  <c r="I96" i="16"/>
  <c r="N96" i="16"/>
  <c r="N70" i="16"/>
  <c r="N285" i="16"/>
  <c r="N108" i="16"/>
  <c r="N115" i="16"/>
  <c r="N387" i="16"/>
  <c r="N284" i="16"/>
  <c r="N182" i="16"/>
  <c r="N235" i="16"/>
  <c r="N77" i="16"/>
  <c r="N337" i="16"/>
  <c r="N375" i="16"/>
  <c r="I379" i="16"/>
  <c r="N379" i="16"/>
  <c r="N458" i="16"/>
  <c r="N280" i="16"/>
  <c r="N212" i="16"/>
  <c r="N106" i="16"/>
  <c r="N172" i="16"/>
  <c r="I246" i="16"/>
  <c r="N246" i="16"/>
  <c r="I38" i="16"/>
  <c r="N38" i="16"/>
  <c r="I397" i="16"/>
  <c r="N397" i="16"/>
  <c r="I59" i="16"/>
  <c r="N59" i="16"/>
  <c r="I198" i="16"/>
  <c r="N198" i="16"/>
  <c r="I197" i="16"/>
  <c r="N197" i="16"/>
  <c r="I430" i="16"/>
  <c r="N430" i="16"/>
  <c r="I247" i="16"/>
  <c r="N247" i="16"/>
  <c r="I224" i="16"/>
  <c r="N224" i="16"/>
  <c r="I277" i="16"/>
  <c r="N277" i="16"/>
  <c r="I257" i="16"/>
  <c r="N257" i="16"/>
  <c r="I207" i="16"/>
  <c r="N207" i="16"/>
  <c r="I230" i="16"/>
  <c r="N230" i="16"/>
  <c r="I443" i="16"/>
  <c r="N443" i="16"/>
  <c r="I389" i="16"/>
  <c r="N389" i="16"/>
  <c r="I359" i="16"/>
  <c r="N359" i="16"/>
  <c r="I208" i="16"/>
  <c r="N208" i="16"/>
  <c r="N437" i="16"/>
  <c r="N23" i="16"/>
  <c r="N408" i="16"/>
  <c r="N67" i="16"/>
  <c r="N196" i="16"/>
  <c r="N356" i="16"/>
  <c r="N329" i="16"/>
  <c r="I19" i="16"/>
  <c r="N19" i="16"/>
  <c r="I73" i="16"/>
  <c r="N73" i="16"/>
  <c r="I105" i="16"/>
  <c r="N105" i="16"/>
  <c r="I371" i="16"/>
  <c r="N371" i="16"/>
  <c r="I423" i="16"/>
  <c r="N423" i="16"/>
  <c r="I99" i="16"/>
  <c r="N99" i="16"/>
  <c r="I34" i="16"/>
  <c r="N34" i="16"/>
  <c r="I88" i="16"/>
  <c r="N88" i="16"/>
  <c r="I64" i="16"/>
  <c r="N64" i="16"/>
  <c r="I194" i="16"/>
  <c r="N194" i="16"/>
  <c r="I392" i="16"/>
  <c r="N392" i="16"/>
  <c r="N202" i="16"/>
  <c r="N363" i="16"/>
  <c r="N394" i="16"/>
  <c r="N227" i="16"/>
  <c r="N409" i="16"/>
  <c r="N455" i="16"/>
  <c r="I173" i="16"/>
  <c r="N173" i="16"/>
  <c r="I268" i="16"/>
  <c r="N268" i="16"/>
  <c r="I210" i="16"/>
  <c r="N210" i="16"/>
  <c r="I346" i="16"/>
  <c r="N346" i="16"/>
  <c r="I57" i="16"/>
  <c r="N57" i="16"/>
  <c r="I66" i="16"/>
  <c r="N66" i="16"/>
  <c r="I102" i="16"/>
  <c r="N102" i="16"/>
  <c r="I231" i="16"/>
  <c r="N231" i="16"/>
  <c r="I125" i="16"/>
  <c r="N125" i="16"/>
  <c r="I213" i="16"/>
  <c r="N213" i="16"/>
  <c r="I317" i="16"/>
  <c r="N317" i="16"/>
  <c r="I44" i="16"/>
  <c r="N44" i="16"/>
  <c r="I91" i="16"/>
  <c r="N91" i="16"/>
  <c r="I433" i="16"/>
  <c r="N433" i="16"/>
  <c r="I189" i="16"/>
  <c r="N189" i="16"/>
  <c r="I211" i="16"/>
  <c r="N211" i="16"/>
  <c r="I72" i="16"/>
  <c r="N72" i="16"/>
  <c r="I121" i="16"/>
  <c r="N121" i="16"/>
  <c r="I241" i="16"/>
  <c r="N241" i="16"/>
  <c r="I71" i="16"/>
  <c r="N71" i="16"/>
  <c r="I223" i="16"/>
  <c r="N223" i="16"/>
  <c r="I191" i="16"/>
  <c r="N191" i="16"/>
  <c r="I425" i="16"/>
  <c r="N425" i="16"/>
  <c r="I405" i="16"/>
  <c r="N405" i="16"/>
  <c r="I136" i="16"/>
  <c r="N136" i="16"/>
  <c r="N456" i="16"/>
  <c r="N396" i="16"/>
  <c r="N41" i="16"/>
  <c r="N249" i="16"/>
  <c r="N263" i="16"/>
  <c r="N75" i="16"/>
  <c r="N128" i="16"/>
  <c r="N255" i="16"/>
  <c r="N426" i="16"/>
  <c r="N467" i="16"/>
  <c r="I462" i="16"/>
  <c r="N462" i="16"/>
  <c r="I20" i="16"/>
  <c r="N20" i="16"/>
  <c r="I52" i="16"/>
  <c r="N52" i="16"/>
  <c r="I185" i="16"/>
  <c r="N185" i="16"/>
  <c r="I271" i="16"/>
  <c r="N271" i="16"/>
  <c r="I30" i="16"/>
  <c r="N30" i="16"/>
  <c r="I166" i="16"/>
  <c r="N166" i="16"/>
  <c r="I60" i="16"/>
  <c r="N60" i="16"/>
  <c r="I244" i="16"/>
  <c r="N244" i="16"/>
  <c r="N256" i="16"/>
  <c r="N440" i="16"/>
  <c r="N216" i="16"/>
  <c r="N260" i="16"/>
  <c r="N446" i="16"/>
  <c r="N427" i="16"/>
  <c r="N262" i="16"/>
  <c r="N55" i="16"/>
  <c r="I283" i="16"/>
  <c r="N283" i="16"/>
  <c r="I26" i="16"/>
  <c r="N26" i="16"/>
  <c r="P19" i="16" s="1"/>
  <c r="I24" i="16"/>
  <c r="N24" i="16"/>
  <c r="I454" i="16"/>
  <c r="N454" i="16"/>
  <c r="I298" i="16"/>
  <c r="N298" i="16"/>
  <c r="I161" i="16"/>
  <c r="N161" i="16"/>
  <c r="I401" i="16"/>
  <c r="N401" i="16"/>
  <c r="I169" i="16"/>
  <c r="N169" i="16"/>
  <c r="I46" i="16"/>
  <c r="N46" i="16"/>
  <c r="I142" i="16"/>
  <c r="N142" i="16"/>
  <c r="I127" i="16"/>
  <c r="N127" i="16"/>
  <c r="I289" i="16"/>
  <c r="N289" i="16"/>
  <c r="I152" i="16"/>
  <c r="N152" i="16"/>
  <c r="I126" i="16"/>
  <c r="N126" i="16"/>
  <c r="I350" i="16"/>
  <c r="N350" i="16"/>
  <c r="I205" i="16"/>
  <c r="N205" i="16"/>
  <c r="I104" i="16"/>
  <c r="N104" i="16"/>
  <c r="I429" i="16"/>
  <c r="N429" i="16"/>
  <c r="I143" i="16"/>
  <c r="N143" i="16"/>
  <c r="I62" i="16"/>
  <c r="N62" i="16"/>
  <c r="I464" i="16"/>
  <c r="N464" i="16"/>
  <c r="I248" i="16"/>
  <c r="N248" i="16"/>
  <c r="I344" i="16"/>
  <c r="N344" i="16"/>
  <c r="I438" i="16"/>
  <c r="N438" i="16"/>
  <c r="I398" i="16"/>
  <c r="N398" i="16"/>
  <c r="N355" i="16"/>
  <c r="N47" i="16"/>
  <c r="N243" i="16"/>
  <c r="N40" i="16"/>
  <c r="N431" i="16"/>
  <c r="N195" i="16"/>
  <c r="N402" i="16"/>
  <c r="N340" i="16"/>
  <c r="N385" i="16"/>
  <c r="N384" i="16"/>
  <c r="E14" i="16"/>
  <c r="E15" i="16"/>
  <c r="E16" i="16" s="1"/>
  <c r="B487" i="12" l="1"/>
  <c r="E481" i="12"/>
  <c r="E475" i="12"/>
  <c r="B475" i="12"/>
  <c r="B469" i="12"/>
  <c r="E463" i="12"/>
  <c r="B463" i="12"/>
  <c r="B457" i="12"/>
  <c r="E451" i="12"/>
  <c r="H445" i="12"/>
  <c r="E445" i="12"/>
  <c r="B445" i="12"/>
  <c r="H439" i="12"/>
  <c r="E439" i="12"/>
  <c r="B439" i="12"/>
  <c r="B433" i="12"/>
  <c r="B427" i="12"/>
  <c r="B421" i="12"/>
  <c r="B415" i="12"/>
  <c r="H409" i="12"/>
  <c r="B409" i="12"/>
  <c r="H403" i="12"/>
  <c r="B403" i="12"/>
  <c r="E397" i="12"/>
  <c r="B397" i="12"/>
  <c r="E391" i="12"/>
  <c r="B391" i="12"/>
  <c r="H385" i="12"/>
  <c r="B385" i="12"/>
  <c r="H373" i="12"/>
  <c r="E373" i="12"/>
  <c r="B373" i="12"/>
  <c r="H367" i="12"/>
  <c r="H361" i="12"/>
  <c r="E361" i="12"/>
  <c r="B361" i="12"/>
  <c r="H355" i="12"/>
  <c r="H349" i="12"/>
  <c r="B349" i="12"/>
  <c r="H343" i="12"/>
  <c r="B343" i="12"/>
  <c r="H337" i="12"/>
  <c r="E337" i="12"/>
  <c r="H331" i="12"/>
  <c r="H325" i="12"/>
  <c r="B325" i="12"/>
  <c r="H313" i="12"/>
  <c r="B313" i="12"/>
  <c r="B307" i="12"/>
  <c r="B301" i="12"/>
  <c r="B295" i="12"/>
  <c r="H289" i="12"/>
  <c r="E289" i="12"/>
  <c r="H283" i="12"/>
  <c r="E283" i="12"/>
  <c r="E277" i="12"/>
  <c r="E265" i="12"/>
  <c r="H265" i="12"/>
  <c r="B265" i="12"/>
  <c r="E259" i="12"/>
  <c r="B259" i="12"/>
  <c r="H253" i="12"/>
  <c r="B253" i="12"/>
  <c r="H247" i="12"/>
  <c r="H241" i="12"/>
  <c r="B241" i="12"/>
  <c r="B235" i="12"/>
  <c r="B229" i="12"/>
  <c r="H223" i="12"/>
  <c r="B223" i="12"/>
  <c r="H217" i="12"/>
  <c r="B217" i="12"/>
  <c r="E211" i="12"/>
  <c r="B211" i="12"/>
  <c r="E205" i="12"/>
  <c r="B205" i="12"/>
  <c r="H199" i="12"/>
  <c r="E199" i="12"/>
  <c r="B199" i="12"/>
  <c r="H193" i="12"/>
  <c r="B193" i="12"/>
  <c r="H187" i="12"/>
  <c r="E187" i="12"/>
  <c r="B187" i="12"/>
  <c r="E181" i="12"/>
  <c r="B181" i="12"/>
  <c r="E175" i="12"/>
  <c r="B175" i="12"/>
  <c r="E169" i="12"/>
  <c r="H157" i="12"/>
  <c r="E157" i="12"/>
  <c r="B157" i="12"/>
  <c r="B139" i="12"/>
  <c r="H145" i="12"/>
  <c r="H139" i="12"/>
  <c r="H133" i="12"/>
  <c r="E133" i="12"/>
  <c r="B133" i="12"/>
  <c r="H127" i="12"/>
  <c r="B127" i="12"/>
  <c r="H121" i="12"/>
  <c r="E121" i="12"/>
  <c r="B121" i="12"/>
  <c r="E79" i="12"/>
  <c r="B115" i="12"/>
  <c r="E109" i="12"/>
  <c r="B109" i="12"/>
  <c r="E103" i="12"/>
  <c r="B103" i="12"/>
  <c r="H97" i="12"/>
  <c r="E97" i="12"/>
  <c r="B97" i="12"/>
  <c r="H91" i="12"/>
  <c r="E91" i="12"/>
  <c r="B91" i="12"/>
  <c r="H85" i="12"/>
  <c r="E85" i="12"/>
  <c r="B85" i="12"/>
  <c r="B79" i="12"/>
  <c r="B73" i="12"/>
  <c r="H61" i="12"/>
  <c r="E61" i="12"/>
  <c r="B61" i="12"/>
  <c r="E55" i="12"/>
  <c r="B55" i="12"/>
  <c r="H49" i="12"/>
  <c r="E49" i="12"/>
  <c r="H43" i="12"/>
  <c r="E43" i="12"/>
  <c r="B43" i="12"/>
  <c r="E32" i="12"/>
  <c r="H25" i="12"/>
  <c r="E25" i="12"/>
  <c r="H19" i="12"/>
  <c r="E19" i="12"/>
  <c r="H13" i="12"/>
  <c r="E13" i="12"/>
  <c r="B13" i="12"/>
  <c r="B9" i="3"/>
  <c r="J427" i="12"/>
  <c r="H330" i="12"/>
  <c r="H96" i="12"/>
  <c r="H90" i="12"/>
  <c r="H42" i="12"/>
  <c r="L8" i="11" l="1"/>
  <c r="AB4" i="3"/>
  <c r="AB46" i="3"/>
  <c r="AB76" i="3"/>
  <c r="AB77" i="3"/>
  <c r="AB45" i="3"/>
  <c r="AB79" i="3"/>
  <c r="AB38" i="3"/>
  <c r="AB70" i="3"/>
  <c r="AB17" i="3"/>
  <c r="AB13" i="3"/>
  <c r="AB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B37" i="3"/>
  <c r="AC37" i="3" s="1"/>
  <c r="AB37" i="3" s="1"/>
  <c r="AD37" i="3" s="1"/>
  <c r="AC28" i="3"/>
  <c r="AB28" i="3" s="1"/>
  <c r="AD28" i="3" s="1"/>
  <c r="B17" i="3"/>
  <c r="B10" i="3"/>
  <c r="AC10" i="3" s="1"/>
  <c r="AB10" i="3" s="1"/>
  <c r="AD17" i="3"/>
  <c r="AC9" i="3"/>
  <c r="AB9" i="3" s="1"/>
  <c r="C7" i="3"/>
  <c r="B7" i="3" s="1"/>
  <c r="AC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 s="1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I26" i="3"/>
  <c r="AC38" i="3"/>
  <c r="AD38" i="3" s="1"/>
  <c r="AD12" i="3"/>
  <c r="AD5" i="3"/>
  <c r="AI82" i="3"/>
  <c r="AH82" i="3" s="1"/>
  <c r="AI76" i="3"/>
  <c r="AH76" i="3" s="1"/>
  <c r="AI77" i="3"/>
  <c r="AH77" i="3" s="1"/>
  <c r="AI78" i="3"/>
  <c r="AH78" i="3" s="1"/>
  <c r="AI79" i="3"/>
  <c r="AH79" i="3" s="1"/>
  <c r="AI75" i="3"/>
  <c r="AH75" i="3" s="1"/>
  <c r="AI71" i="3"/>
  <c r="AH71" i="3" s="1"/>
  <c r="AI72" i="3"/>
  <c r="AH72" i="3" s="1"/>
  <c r="AI73" i="3"/>
  <c r="AH73" i="3" s="1"/>
  <c r="AI70" i="3"/>
  <c r="AH70" i="3" s="1"/>
  <c r="AI66" i="3"/>
  <c r="AH66" i="3" s="1"/>
  <c r="AI62" i="3"/>
  <c r="AH62" i="3" s="1"/>
  <c r="AI61" i="3"/>
  <c r="AH61" i="3" s="1"/>
  <c r="AI56" i="3"/>
  <c r="AH56" i="3" s="1"/>
  <c r="AI54" i="3"/>
  <c r="AH54" i="3" s="1"/>
  <c r="AI53" i="3"/>
  <c r="AH53" i="3" s="1"/>
  <c r="AI46" i="3"/>
  <c r="AH46" i="3" s="1"/>
  <c r="AI47" i="3"/>
  <c r="AH47" i="3" s="1"/>
  <c r="AI48" i="3"/>
  <c r="AH48" i="3" s="1"/>
  <c r="AI45" i="3"/>
  <c r="AH45" i="3" s="1"/>
  <c r="AI43" i="3"/>
  <c r="AH43" i="3" s="1"/>
  <c r="AI39" i="3"/>
  <c r="AH39" i="3" s="1"/>
  <c r="AI40" i="3"/>
  <c r="AH40" i="3" s="1"/>
  <c r="AI41" i="3"/>
  <c r="AH41" i="3" s="1"/>
  <c r="AI38" i="3"/>
  <c r="AH38" i="3" s="1"/>
  <c r="AI36" i="3"/>
  <c r="AH36" i="3" s="1"/>
  <c r="AI32" i="3"/>
  <c r="AH32" i="3" s="1"/>
  <c r="AI27" i="3"/>
  <c r="AH27" i="3" s="1"/>
  <c r="AI28" i="3"/>
  <c r="AH28" i="3" s="1"/>
  <c r="AI29" i="3"/>
  <c r="AH29" i="3" s="1"/>
  <c r="AI30" i="3"/>
  <c r="AH30" i="3" s="1"/>
  <c r="AI23" i="3"/>
  <c r="AH23" i="3" s="1"/>
  <c r="AI24" i="3"/>
  <c r="AH24" i="3" s="1"/>
  <c r="AI22" i="3"/>
  <c r="AH22" i="3" s="1"/>
  <c r="AI20" i="3"/>
  <c r="AH20" i="3" s="1"/>
  <c r="AI19" i="3"/>
  <c r="AH19" i="3" s="1"/>
  <c r="AI13" i="3"/>
  <c r="AH13" i="3" s="1"/>
  <c r="AI14" i="3"/>
  <c r="AH14" i="3" s="1"/>
  <c r="AI15" i="3"/>
  <c r="AH15" i="3" s="1"/>
  <c r="AI12" i="3"/>
  <c r="AH12" i="3" s="1"/>
  <c r="AI6" i="3"/>
  <c r="AH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 s="1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I5" i="3"/>
  <c r="AH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B20" i="3" l="1"/>
  <c r="AD20" i="3" s="1"/>
  <c r="AB21" i="3"/>
  <c r="AD21" i="3" s="1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<sst xmlns="http://schemas.openxmlformats.org/spreadsheetml/2006/main" count="2985" uniqueCount="462">
  <si>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</si>
  <si>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</si>
  <si>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</si>
  <si>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</si>
  <si>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</si>
  <si>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</si>
  <si>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</si>
  <si>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</si>
  <si>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</si>
  <si>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</si>
  <si>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</si>
  <si>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</si>
  <si>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</si>
  <si>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</si>
  <si>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</si>
  <si>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</si>
  <si>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</si>
  <si>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</si>
  <si>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</si>
  <si>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</si>
  <si>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</si>
  <si>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</si>
  <si>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</si>
  <si>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</si>
  <si>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</si>
  <si>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</si>
  <si>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</si>
  <si>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</si>
  <si>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</si>
  <si>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</si>
  <si>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</si>
  <si>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</si>
  <si>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</si>
  <si>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</si>
  <si>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</si>
  <si>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</si>
  <si>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</si>
  <si>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</si>
  <si>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</si>
  <si>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</si>
  <si>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</si>
  <si>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</si>
  <si>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</si>
  <si>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</si>
  <si>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</si>
  <si>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</si>
  <si>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</si>
  <si>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</si>
  <si>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</si>
  <si>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</si>
  <si>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</si>
  <si>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</si>
  <si>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</si>
  <si>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</si>
  <si>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</si>
  <si>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</si>
  <si>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</si>
  <si>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</si>
  <si>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</si>
  <si>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</si>
  <si>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</si>
  <si>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</si>
  <si>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</si>
  <si>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</si>
  <si>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</si>
  <si>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</si>
  <si>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</si>
  <si>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</si>
  <si>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</si>
  <si>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</si>
  <si>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</si>
  <si>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</si>
  <si>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</si>
  <si>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</si>
  <si>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</si>
  <si>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</si>
  <si>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</si>
  <si>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</si>
  <si>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</si>
  <si>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</si>
  <si>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</si>
  <si>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</si>
  <si>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</si>
  <si>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</si>
  <si>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</si>
  <si>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</si>
  <si>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</si>
  <si>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</si>
  <si>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</si>
  <si>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</si>
  <si>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</si>
  <si>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</si>
  <si>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</si>
  <si>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</si>
  <si>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</si>
  <si>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</si>
  <si>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</si>
  <si>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</si>
  <si>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</si>
  <si>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</si>
  <si>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</si>
  <si>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</si>
  <si>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</si>
  <si>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</si>
  <si>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</si>
  <si>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</si>
  <si>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</si>
  <si>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</si>
  <si>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</si>
  <si>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</si>
  <si>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</si>
  <si>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</si>
  <si>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</si>
  <si>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</si>
  <si>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</si>
  <si>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</si>
  <si>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</si>
  <si>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</si>
  <si>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</si>
  <si>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</si>
  <si>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</si>
  <si>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</si>
  <si>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</si>
  <si>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</si>
  <si>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</si>
  <si>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</si>
  <si>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</si>
  <si>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</si>
  <si>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</si>
  <si>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</si>
  <si>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</si>
  <si>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</si>
  <si>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</si>
  <si>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</si>
  <si>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</si>
  <si>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</si>
  <si>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</si>
  <si>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</si>
  <si>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</si>
  <si>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</si>
  <si>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</si>
  <si>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</si>
  <si>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</si>
  <si>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</si>
  <si>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</si>
  <si>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</si>
  <si>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</si>
  <si>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</si>
  <si>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</si>
  <si>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</si>
  <si>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</si>
  <si>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</si>
  <si>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</si>
  <si>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</si>
  <si>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</si>
  <si>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</si>
  <si>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</si>
  <si>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</si>
  <si>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</si>
  <si>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</si>
  <si>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</si>
  <si>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</si>
  <si>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</si>
  <si>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</si>
  <si>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</si>
  <si>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</si>
  <si>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</si>
  <si>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</si>
  <si>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</si>
  <si>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</si>
  <si>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</si>
  <si>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</si>
  <si>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</si>
  <si>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</si>
  <si>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</si>
  <si>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</si>
  <si>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</si>
  <si>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</si>
  <si>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</si>
  <si>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</si>
  <si>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</si>
  <si>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</si>
  <si>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</si>
  <si>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</si>
  <si>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</si>
  <si>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</si>
  <si>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</si>
  <si>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</si>
  <si>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</si>
  <si>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</si>
  <si>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</si>
  <si>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</si>
  <si>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</si>
  <si>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</si>
  <si>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</si>
  <si>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</si>
  <si>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</si>
  <si>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</si>
  <si>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</si>
  <si>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</si>
  <si>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</si>
  <si>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</si>
  <si>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</si>
  <si>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</si>
  <si>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</si>
  <si>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</si>
  <si>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</si>
  <si>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</si>
  <si>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</si>
  <si>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</si>
  <si>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</si>
  <si>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</si>
  <si>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</si>
  <si>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</si>
  <si>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</si>
  <si>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</si>
  <si>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</si>
  <si>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</si>
  <si>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</si>
  <si>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</si>
  <si>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</si>
  <si>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</si>
  <si>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</si>
  <si>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</si>
  <si>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</si>
  <si>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</si>
  <si>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</si>
  <si>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</si>
  <si>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</si>
  <si>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</si>
  <si>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</si>
  <si>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</si>
  <si>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</si>
  <si>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</si>
  <si>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</si>
  <si>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</si>
  <si>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</si>
  <si>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</si>
  <si>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</si>
  <si>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</si>
  <si>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</si>
  <si>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</si>
  <si>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</si>
  <si>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</si>
  <si>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</si>
  <si>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</si>
  <si>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</si>
  <si>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</si>
  <si>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</si>
  <si>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</si>
  <si>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</si>
  <si>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</si>
  <si>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</si>
  <si>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</si>
  <si>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</si>
  <si>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</si>
  <si>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</si>
  <si>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</si>
  <si>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</si>
  <si>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</si>
  <si>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</si>
  <si>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</si>
  <si>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</si>
  <si>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</si>
  <si>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</si>
  <si>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</si>
  <si>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</si>
  <si>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</si>
  <si>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</si>
  <si>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</si>
  <si>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</si>
  <si>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</si>
  <si>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</si>
  <si>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</si>
  <si>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</si>
  <si>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</si>
  <si>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</si>
  <si>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</si>
  <si>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</si>
  <si>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</si>
  <si>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</si>
  <si>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</si>
  <si>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</si>
  <si>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</si>
  <si>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</si>
  <si>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</si>
  <si>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</si>
  <si>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</si>
  <si>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</si>
  <si>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</si>
  <si>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</si>
  <si>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</si>
  <si>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</si>
  <si>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</si>
  <si>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</si>
  <si>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</si>
  <si>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</si>
  <si>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</si>
  <si>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</si>
  <si>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</si>
  <si>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</si>
  <si>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</si>
  <si>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</si>
  <si>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</si>
  <si>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</si>
  <si>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</si>
  <si>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</si>
  <si>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</si>
  <si>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</si>
  <si>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</si>
  <si>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</si>
  <si>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</si>
  <si>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</si>
  <si>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</si>
  <si>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</si>
  <si>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</si>
  <si>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</si>
  <si>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</si>
  <si>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</si>
  <si>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</si>
  <si>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</si>
  <si>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</si>
  <si>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</si>
  <si>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</si>
  <si>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</si>
  <si>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</si>
  <si>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</si>
  <si>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</si>
  <si>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</si>
  <si>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</si>
  <si>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</si>
  <si>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</si>
  <si>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</si>
  <si>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</si>
  <si>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</si>
  <si>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</si>
  <si>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</si>
  <si>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</si>
  <si>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</si>
  <si>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</si>
  <si>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</si>
  <si>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</si>
  <si>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</si>
  <si>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</si>
  <si>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</si>
  <si>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</si>
  <si>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</si>
  <si>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</si>
  <si>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</si>
  <si>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</si>
  <si>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</si>
  <si>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</si>
  <si>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</si>
  <si>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</si>
  <si>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</si>
  <si>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</si>
  <si>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</si>
  <si>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</si>
  <si>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</si>
  <si>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</si>
  <si>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</si>
  <si>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</si>
  <si>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</si>
  <si>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</si>
  <si>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</si>
  <si>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</si>
  <si>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</si>
  <si>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</si>
  <si>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</si>
  <si>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</si>
  <si>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</si>
  <si>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</si>
  <si>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</si>
  <si>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</si>
  <si>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</si>
  <si>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</si>
  <si>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</si>
  <si>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</si>
  <si>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</si>
  <si>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</si>
  <si>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</si>
  <si>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</si>
  <si>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</si>
  <si>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</si>
  <si>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</si>
  <si>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</si>
  <si>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</si>
  <si>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</si>
  <si>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</si>
  <si>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</si>
  <si>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</si>
  <si>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</si>
  <si>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</si>
  <si>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</si>
  <si>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</si>
  <si>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</si>
  <si>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</si>
  <si>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</si>
  <si>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</si>
  <si>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</si>
  <si>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</si>
  <si>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</si>
  <si>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</si>
  <si>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</si>
  <si>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</si>
  <si>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</si>
  <si>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</si>
  <si>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</si>
  <si>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</si>
  <si>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</si>
  <si>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</si>
  <si>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</si>
  <si>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</si>
  <si>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</si>
  <si>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</si>
  <si>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</si>
  <si>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</si>
  <si>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</si>
  <si>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</si>
  <si>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</si>
  <si>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</si>
  <si>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</si>
  <si>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</si>
  <si>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</si>
  <si>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</si>
  <si>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</si>
  <si>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</si>
  <si>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</si>
  <si>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</si>
  <si>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</si>
  <si>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</si>
  <si>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</si>
  <si>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</si>
  <si>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</si>
  <si>
    <t>C:2.453</t>
    <phoneticPr fontId="1"/>
  </si>
  <si>
    <t>C:3.139</t>
    <phoneticPr fontId="1"/>
  </si>
  <si>
    <t>C:2.524</t>
    <phoneticPr fontId="1"/>
  </si>
  <si>
    <t>B: 1.068, C:5.301</t>
    <phoneticPr fontId="1"/>
  </si>
  <si>
    <t>B:1.551, C:3.122</t>
    <phoneticPr fontId="1"/>
  </si>
  <si>
    <t>B:0.022, C:2.667</t>
    <phoneticPr fontId="1"/>
  </si>
  <si>
    <t>B:0.206, C:2.899</t>
    <phoneticPr fontId="1"/>
  </si>
  <si>
    <t>B:0.394, C:2.739</t>
    <phoneticPr fontId="1"/>
  </si>
  <si>
    <t>B:0.353, C:3.587</t>
    <phoneticPr fontId="1"/>
  </si>
  <si>
    <t>B:0.284, C:3.304</t>
    <phoneticPr fontId="1"/>
  </si>
  <si>
    <t>B:0.135, C:3.662</t>
    <phoneticPr fontId="1"/>
  </si>
  <si>
    <t>Note: MP (FCC 34 [GPa], HCP 117 [GPa])</t>
    <phoneticPr fontId="1"/>
  </si>
  <si>
    <t>B:0.283, C:3.540</t>
    <phoneticPr fontId="1"/>
  </si>
  <si>
    <t>B:0.306, C:3.377</t>
    <phoneticPr fontId="1"/>
  </si>
  <si>
    <t>B:0.113, C:3.835</t>
    <phoneticPr fontId="1"/>
  </si>
  <si>
    <t>B:0.155, C:1.561</t>
    <phoneticPr fontId="1"/>
  </si>
  <si>
    <t>Note: MP (FCC 37 [GPa])</t>
    <phoneticPr fontId="1"/>
  </si>
  <si>
    <t>B:0.196, C:1.935</t>
    <phoneticPr fontId="1"/>
  </si>
  <si>
    <t>B:0.222, C:2.034</t>
    <phoneticPr fontId="1"/>
  </si>
  <si>
    <t>B:0.245, C:2.155</t>
    <phoneticPr fontId="1"/>
  </si>
  <si>
    <t>B:0.252, C:2.173</t>
    <phoneticPr fontId="1"/>
  </si>
  <si>
    <t>B:0.041, C:5.086</t>
    <phoneticPr fontId="1"/>
  </si>
  <si>
    <t>B: 0.260, C:3.494</t>
    <phoneticPr fontId="1"/>
  </si>
  <si>
    <t>B: 0.151, C:2.049</t>
    <phoneticPr fontId="1"/>
  </si>
  <si>
    <t>B: 0.899, C:3.971</t>
    <phoneticPr fontId="1"/>
  </si>
  <si>
    <t>B: 1.272, C: 4.274</t>
    <phoneticPr fontId="1"/>
  </si>
  <si>
    <t>1 [Mbar] = 100 [GPa] = 100/160.21766 [eV/A^3]</t>
    <phoneticPr fontId="1"/>
  </si>
  <si>
    <t>&lt;- re=a0/factor. i.e., FCC:a0/sqrt(2), BCC:a0/(2/sqrt(3)), ideal HCP:a0(FCC or BCC)*/sqrt(3)*(4/3)^(1/3), SC:a0/1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</si>
</sst>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[1]fit_1NN_SC!$D$19:$D$469</c:f>
              <c:numCache>
                <c:formatCode>General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[1]fit_1NN_SC!$E$19:$E$469</c:f>
              <c:numCache>
                <c:formatCode>General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9-4646-829E-C96E3306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[1]fit_1NN_SC!$H$19:$H$469</c:f>
              <c:numCache>
                <c:formatCode>General</c:formatCode>
                <c:ptCount val="451"/>
                <c:pt idx="0">
                  <c:v>0.76897673922769716</c:v>
                </c:pt>
                <c:pt idx="1">
                  <c:v>-3.6123379172019021E-2</c:v>
                </c:pt>
                <c:pt idx="2">
                  <c:v>-0.8079031909183324</c:v>
                </c:pt>
                <c:pt idx="3">
                  <c:v>-1.5474357652554771</c:v>
                </c:pt>
                <c:pt idx="4">
                  <c:v>-2.2557626816944585</c:v>
                </c:pt>
                <c:pt idx="5">
                  <c:v>-2.933894910728168</c:v>
                </c:pt>
                <c:pt idx="6">
                  <c:v>-3.5828136706680009</c:v>
                </c:pt>
                <c:pt idx="7">
                  <c:v>-4.2034712612343927</c:v>
                </c:pt>
                <c:pt idx="8">
                  <c:v>-4.7967918745171394</c:v>
                </c:pt>
                <c:pt idx="9">
                  <c:v>-5.3636723839054419</c:v>
                </c:pt>
                <c:pt idx="10">
                  <c:v>-5.9049831115719824</c:v>
                </c:pt>
                <c:pt idx="11">
                  <c:v>-6.4215685750802169</c:v>
                </c:pt>
                <c:pt idx="12">
                  <c:v>-6.9142482136691283</c:v>
                </c:pt>
                <c:pt idx="13">
                  <c:v>-7.3838170947554289</c:v>
                </c:pt>
                <c:pt idx="14">
                  <c:v>-7.8310466011790014</c:v>
                </c:pt>
                <c:pt idx="15">
                  <c:v>-8.2566850997037378</c:v>
                </c:pt>
                <c:pt idx="16">
                  <c:v>-8.661458591272579</c:v>
                </c:pt>
                <c:pt idx="17">
                  <c:v>-9.046071343502561</c:v>
                </c:pt>
                <c:pt idx="18">
                  <c:v>-9.4112065058929293</c:v>
                </c:pt>
                <c:pt idx="19">
                  <c:v>-9.757526708207175</c:v>
                </c:pt>
                <c:pt idx="20">
                  <c:v>-10.085674642477661</c:v>
                </c:pt>
                <c:pt idx="21">
                  <c:v>-10.396273629069922</c:v>
                </c:pt>
                <c:pt idx="22">
                  <c:v>-10.689928167232139</c:v>
                </c:pt>
                <c:pt idx="23">
                  <c:v>-10.967224470544387</c:v>
                </c:pt>
                <c:pt idx="24">
                  <c:v>-11.228730987671137</c:v>
                </c:pt>
                <c:pt idx="25">
                  <c:v>-11.474998908810177</c:v>
                </c:pt>
                <c:pt idx="26">
                  <c:v>-11.70656265822068</c:v>
                </c:pt>
                <c:pt idx="27">
                  <c:v>-11.923940373203134</c:v>
                </c:pt>
                <c:pt idx="28">
                  <c:v>-12.127634369894158</c:v>
                </c:pt>
                <c:pt idx="29">
                  <c:v>-12.318131596229595</c:v>
                </c:pt>
                <c:pt idx="30">
                  <c:v>-12.495904072420061</c:v>
                </c:pt>
                <c:pt idx="31">
                  <c:v>-12.661409319274174</c:v>
                </c:pt>
                <c:pt idx="32">
                  <c:v>-12.815090774695685</c:v>
                </c:pt>
                <c:pt idx="33">
                  <c:v>-12.957378198672332</c:v>
                </c:pt>
                <c:pt idx="34">
                  <c:v>-13.088688067065821</c:v>
                </c:pt>
                <c:pt idx="35">
                  <c:v>-13.209423954504226</c:v>
                </c:pt>
                <c:pt idx="36">
                  <c:v>-13.319976906670078</c:v>
                </c:pt>
                <c:pt idx="37">
                  <c:v>-13.420725802269867</c:v>
                </c:pt>
                <c:pt idx="38">
                  <c:v>-13.512037704962937</c:v>
                </c:pt>
                <c:pt idx="39">
                  <c:v>-13.594268205520619</c:v>
                </c:pt>
                <c:pt idx="40">
                  <c:v>-13.6677617544792</c:v>
                </c:pt>
                <c:pt idx="41">
                  <c:v>-13.732851985543419</c:v>
                </c:pt>
                <c:pt idx="42">
                  <c:v>-13.789862029990296</c:v>
                </c:pt>
                <c:pt idx="43">
                  <c:v>-13.839104822316726</c:v>
                </c:pt>
                <c:pt idx="44">
                  <c:v>-13.88088339736759</c:v>
                </c:pt>
                <c:pt idx="45">
                  <c:v>-13.915491179175026</c:v>
                </c:pt>
                <c:pt idx="46">
                  <c:v>-13.943212261733377</c:v>
                </c:pt>
                <c:pt idx="47">
                  <c:v>-13.964321681928338</c:v>
                </c:pt>
                <c:pt idx="48">
                  <c:v>-13.979085684833118</c:v>
                </c:pt>
                <c:pt idx="49">
                  <c:v>-13.987761981578727</c:v>
                </c:pt>
                <c:pt idx="50">
                  <c:v>-13.990600000000001</c:v>
                </c:pt>
                <c:pt idx="51">
                  <c:v>-13.987841128253772</c:v>
                </c:pt>
                <c:pt idx="52">
                  <c:v>-13.979718951600116</c:v>
                </c:pt>
                <c:pt idx="53">
                  <c:v>-13.96645948253283</c:v>
                </c:pt>
                <c:pt idx="54">
                  <c:v>-13.948281384440119</c:v>
                </c:pt>
                <c:pt idx="55">
                  <c:v>-13.92539618897181</c:v>
                </c:pt>
                <c:pt idx="56">
                  <c:v>-13.898008507284631</c:v>
                </c:pt>
                <c:pt idx="57">
                  <c:v>-13.86631623533256</c:v>
                </c:pt>
                <c:pt idx="58">
                  <c:v>-13.830510753364848</c:v>
                </c:pt>
                <c:pt idx="59">
                  <c:v>-13.79077711978989</c:v>
                </c:pt>
                <c:pt idx="60">
                  <c:v>-13.747294259558977</c:v>
                </c:pt>
                <c:pt idx="61">
                  <c:v>-13.700235147219871</c:v>
                </c:pt>
                <c:pt idx="62">
                  <c:v>-13.649766984786018</c:v>
                </c:pt>
                <c:pt idx="63">
                  <c:v>-13.596051374563542</c:v>
                </c:pt>
                <c:pt idx="64">
                  <c:v>-13.5392444870741</c:v>
                </c:pt>
                <c:pt idx="65">
                  <c:v>-13.479497224208203</c:v>
                </c:pt>
                <c:pt idx="66">
                  <c:v>-13.416955377739907</c:v>
                </c:pt>
                <c:pt idx="67">
                  <c:v>-13.351759783330303</c:v>
                </c:pt>
                <c:pt idx="68">
                  <c:v>-13.284046470143792</c:v>
                </c:pt>
                <c:pt idx="69">
                  <c:v>-13.213946806197855</c:v>
                </c:pt>
                <c:pt idx="70">
                  <c:v>-13.14158763956376</c:v>
                </c:pt>
                <c:pt idx="71">
                  <c:v>-13.067091435532507</c:v>
                </c:pt>
                <c:pt idx="72">
                  <c:v>-12.990576409857276</c:v>
                </c:pt>
                <c:pt idx="73">
                  <c:v>-12.91215665818056</c:v>
                </c:pt>
                <c:pt idx="74">
                  <c:v>-12.831942281751397</c:v>
                </c:pt>
                <c:pt idx="75">
                  <c:v>-12.750039509535142</c:v>
                </c:pt>
                <c:pt idx="76">
                  <c:v>-12.666550816815603</c:v>
                </c:pt>
                <c:pt idx="77">
                  <c:v>-12.58157504038652</c:v>
                </c:pt>
                <c:pt idx="78">
                  <c:v>-12.495207490426912</c:v>
                </c:pt>
                <c:pt idx="79">
                  <c:v>-12.407540059152156</c:v>
                </c:pt>
                <c:pt idx="80">
                  <c:v>-12.318661326330233</c:v>
                </c:pt>
                <c:pt idx="81">
                  <c:v>-12.228656661750174</c:v>
                </c:pt>
                <c:pt idx="82">
                  <c:v>-12.137608324727344</c:v>
                </c:pt>
                <c:pt idx="83">
                  <c:v>-12.045595560727952</c:v>
                </c:pt>
                <c:pt idx="84">
                  <c:v>-11.952694695192966</c:v>
                </c:pt>
                <c:pt idx="85">
                  <c:v>-11.858979224639347</c:v>
                </c:pt>
                <c:pt idx="86">
                  <c:v>-11.764519905114572</c:v>
                </c:pt>
                <c:pt idx="87">
                  <c:v>-11.669384838078162</c:v>
                </c:pt>
                <c:pt idx="88">
                  <c:v>-11.573639553782119</c:v>
                </c:pt>
                <c:pt idx="89">
                  <c:v>-11.47734709222007</c:v>
                </c:pt>
                <c:pt idx="90">
                  <c:v>-11.38056808171317</c:v>
                </c:pt>
                <c:pt idx="91">
                  <c:v>-11.283360815198801</c:v>
                </c:pt>
                <c:pt idx="92">
                  <c:v>-11.185781324286472</c:v>
                </c:pt>
                <c:pt idx="93">
                  <c:v>-11.087883451143485</c:v>
                </c:pt>
                <c:pt idx="94">
                  <c:v>-10.989718918271224</c:v>
                </c:pt>
                <c:pt idx="95">
                  <c:v>-10.891337396231316</c:v>
                </c:pt>
                <c:pt idx="96">
                  <c:v>-10.792786569379247</c:v>
                </c:pt>
                <c:pt idx="97">
                  <c:v>-10.694112199661534</c:v>
                </c:pt>
                <c:pt idx="98">
                  <c:v>-10.595358188530854</c:v>
                </c:pt>
                <c:pt idx="99">
                  <c:v>-10.496566637032279</c:v>
                </c:pt>
                <c:pt idx="100">
                  <c:v>-10.397777904112111</c:v>
                </c:pt>
                <c:pt idx="101">
                  <c:v>-10.299030663199485</c:v>
                </c:pt>
                <c:pt idx="102">
                  <c:v>-10.200361957109596</c:v>
                </c:pt>
                <c:pt idx="103">
                  <c:v>-10.101807251315908</c:v>
                </c:pt>
                <c:pt idx="104">
                  <c:v>-10.00340048563762</c:v>
                </c:pt>
                <c:pt idx="105">
                  <c:v>-9.905174124387182</c:v>
                </c:pt>
                <c:pt idx="106">
                  <c:v>-9.8071592050215717</c:v>
                </c:pt>
                <c:pt idx="107">
                  <c:v>-9.7093853853397984</c:v>
                </c:pt>
                <c:pt idx="108">
                  <c:v>-9.6118809892679238</c:v>
                </c:pt>
                <c:pt idx="109">
                  <c:v>-9.5146730512717319</c:v>
                </c:pt>
                <c:pt idx="110">
                  <c:v>-9.4177873594361792</c:v>
                </c:pt>
                <c:pt idx="111">
                  <c:v>-9.3212484972495098</c:v>
                </c:pt>
                <c:pt idx="112">
                  <c:v>-9.225079884129098</c:v>
                </c:pt>
                <c:pt idx="113">
                  <c:v>-9.1293038147247803</c:v>
                </c:pt>
                <c:pt idx="114">
                  <c:v>-9.0339414970347676</c:v>
                </c:pt>
                <c:pt idx="115">
                  <c:v>-8.9390130893679789</c:v>
                </c:pt>
                <c:pt idx="116">
                  <c:v>-8.8445377361858917</c:v>
                </c:pt>
                <c:pt idx="117">
                  <c:v>-8.7505336028559935</c:v>
                </c:pt>
                <c:pt idx="118">
                  <c:v>-8.6570179093480597</c:v>
                </c:pt>
                <c:pt idx="119">
                  <c:v>-8.5640069629036333</c:v>
                </c:pt>
                <c:pt idx="120">
                  <c:v>-8.4715161897082272</c:v>
                </c:pt>
                <c:pt idx="121">
                  <c:v>-8.3795601655949188</c:v>
                </c:pt>
                <c:pt idx="122">
                  <c:v>-8.2881526458072639</c:v>
                </c:pt>
                <c:pt idx="123">
                  <c:v>-8.1973065938486958</c:v>
                </c:pt>
                <c:pt idx="124">
                  <c:v>-8.1070342094447003</c:v>
                </c:pt>
                <c:pt idx="125">
                  <c:v>-8.0173469556434966</c:v>
                </c:pt>
                <c:pt idx="126">
                  <c:v>-7.9282555850800804</c:v>
                </c:pt>
                <c:pt idx="127">
                  <c:v>-7.8397701654279341</c:v>
                </c:pt>
                <c:pt idx="128">
                  <c:v>-7.7519001040618933</c:v>
                </c:pt>
                <c:pt idx="129">
                  <c:v>-7.6646541719551244</c:v>
                </c:pt>
                <c:pt idx="130">
                  <c:v>-7.5780405268324529</c:v>
                </c:pt>
                <c:pt idx="131">
                  <c:v>-7.4920667356016777</c:v>
                </c:pt>
                <c:pt idx="132">
                  <c:v>-7.4067397960839152</c:v>
                </c:pt>
                <c:pt idx="133">
                  <c:v>-7.3220661580634276</c:v>
                </c:pt>
                <c:pt idx="134">
                  <c:v>-7.2380517436767846</c:v>
                </c:pt>
                <c:pt idx="135">
                  <c:v>-7.1547019671607108</c:v>
                </c:pt>
                <c:pt idx="136">
                  <c:v>-7.0720217539773405</c:v>
                </c:pt>
                <c:pt idx="137">
                  <c:v>-6.9900155593351956</c:v>
                </c:pt>
                <c:pt idx="138">
                  <c:v>-6.908687386123554</c:v>
                </c:pt>
                <c:pt idx="139">
                  <c:v>-6.8280408022774886</c:v>
                </c:pt>
                <c:pt idx="140">
                  <c:v>-6.7480789575903106</c:v>
                </c:pt>
                <c:pt idx="141">
                  <c:v>-6.6688045999897048</c:v>
                </c:pt>
                <c:pt idx="142">
                  <c:v>-6.5902200912933431</c:v>
                </c:pt>
                <c:pt idx="143">
                  <c:v>-6.5123274224594185</c:v>
                </c:pt>
                <c:pt idx="144">
                  <c:v>-6.4351282283469402</c:v>
                </c:pt>
                <c:pt idx="145">
                  <c:v>-6.3586238020004124</c:v>
                </c:pt>
                <c:pt idx="146">
                  <c:v>-6.282815108472918</c:v>
                </c:pt>
                <c:pt idx="147">
                  <c:v>-6.2077027982013506</c:v>
                </c:pt>
                <c:pt idx="148">
                  <c:v>-6.1332872199471096</c:v>
                </c:pt>
                <c:pt idx="149">
                  <c:v>-6.0595684333151967</c:v>
                </c:pt>
                <c:pt idx="150">
                  <c:v>-5.9865462208642732</c:v>
                </c:pt>
                <c:pt idx="151">
                  <c:v>-5.9142200998199081</c:v>
                </c:pt>
                <c:pt idx="152">
                  <c:v>-5.8425893334028816</c:v>
                </c:pt>
                <c:pt idx="153">
                  <c:v>-5.7716529417840574</c:v>
                </c:pt>
                <c:pt idx="154">
                  <c:v>-5.7014097126770427</c:v>
                </c:pt>
                <c:pt idx="155">
                  <c:v>-5.6318582115795106</c:v>
                </c:pt>
                <c:pt idx="156">
                  <c:v>-5.5629967916737373</c:v>
                </c:pt>
                <c:pt idx="157">
                  <c:v>-5.4948236033966626</c:v>
                </c:pt>
                <c:pt idx="158">
                  <c:v>-5.4273366036893922</c:v>
                </c:pt>
                <c:pt idx="159">
                  <c:v>-5.3605335649358805</c:v>
                </c:pt>
                <c:pt idx="160">
                  <c:v>-5.2944120836001654</c:v>
                </c:pt>
                <c:pt idx="161">
                  <c:v>-5.2289695885713261</c:v>
                </c:pt>
                <c:pt idx="162">
                  <c:v>-5.1642033492250121</c:v>
                </c:pt>
                <c:pt idx="163">
                  <c:v>-5.1001104832101882</c:v>
                </c:pt>
                <c:pt idx="164">
                  <c:v>-5.0366879639694542</c:v>
                </c:pt>
                <c:pt idx="165">
                  <c:v>-4.9739326280010898</c:v>
                </c:pt>
                <c:pt idx="166">
                  <c:v>-4.9118411818706837</c:v>
                </c:pt>
                <c:pt idx="167">
                  <c:v>-4.8504102089800742</c:v>
                </c:pt>
                <c:pt idx="168">
                  <c:v>-4.7896361761009958</c:v>
                </c:pt>
                <c:pt idx="169">
                  <c:v>-4.7295154396806867</c:v>
                </c:pt>
                <c:pt idx="170">
                  <c:v>-4.6700442519264902</c:v>
                </c:pt>
                <c:pt idx="171">
                  <c:v>-4.6112187666762461</c:v>
                </c:pt>
                <c:pt idx="172">
                  <c:v>-4.5530350450611046</c:v>
                </c:pt>
                <c:pt idx="173">
                  <c:v>-4.4954890609671958</c:v>
                </c:pt>
                <c:pt idx="174">
                  <c:v>-4.4385767063023831</c:v>
                </c:pt>
                <c:pt idx="175">
                  <c:v>-4.3822937960741744</c:v>
                </c:pt>
                <c:pt idx="176">
                  <c:v>-4.326636073284658</c:v>
                </c:pt>
                <c:pt idx="177">
                  <c:v>-4.2715992136481882</c:v>
                </c:pt>
                <c:pt idx="178">
                  <c:v>-4.2171788301373585</c:v>
                </c:pt>
                <c:pt idx="179">
                  <c:v>-4.1633704773626379</c:v>
                </c:pt>
                <c:pt idx="180">
                  <c:v>-4.110169655790906</c:v>
                </c:pt>
                <c:pt idx="181">
                  <c:v>-4.0575718158079486</c:v>
                </c:pt>
                <c:pt idx="182">
                  <c:v>-4.0055723616298389</c:v>
                </c:pt>
                <c:pt idx="183">
                  <c:v>-3.9541666550679806</c:v>
                </c:pt>
                <c:pt idx="184">
                  <c:v>-3.9033500191524468</c:v>
                </c:pt>
                <c:pt idx="185">
                  <c:v>-3.8531177416181177</c:v>
                </c:pt>
                <c:pt idx="186">
                  <c:v>-3.8034650782579793</c:v>
                </c:pt>
                <c:pt idx="187">
                  <c:v>-3.7543872561478322</c:v>
                </c:pt>
                <c:pt idx="188">
                  <c:v>-3.7058794767464978</c:v>
                </c:pt>
                <c:pt idx="189">
                  <c:v>-3.6579369188755391</c:v>
                </c:pt>
                <c:pt idx="190">
                  <c:v>-3.6105547415823587</c:v>
                </c:pt>
                <c:pt idx="191">
                  <c:v>-3.5637280868904169</c:v>
                </c:pt>
                <c:pt idx="192">
                  <c:v>-3.5174520824402373</c:v>
                </c:pt>
                <c:pt idx="193">
                  <c:v>-3.4717218440247204</c:v>
                </c:pt>
                <c:pt idx="194">
                  <c:v>-3.4265324780222008</c:v>
                </c:pt>
                <c:pt idx="195">
                  <c:v>-3.3818790837305777</c:v>
                </c:pt>
                <c:pt idx="196">
                  <c:v>-3.3377567556057448</c:v>
                </c:pt>
                <c:pt idx="197">
                  <c:v>-3.2941605854074574</c:v>
                </c:pt>
                <c:pt idx="198">
                  <c:v>-3.2510856642556609</c:v>
                </c:pt>
                <c:pt idx="199">
                  <c:v>-3.2085270846002478</c:v>
                </c:pt>
                <c:pt idx="200">
                  <c:v>-3.1664799421070811</c:v>
                </c:pt>
                <c:pt idx="201">
                  <c:v>-3.1249393374630725</c:v>
                </c:pt>
                <c:pt idx="202">
                  <c:v>-3.0839003781029888</c:v>
                </c:pt>
                <c:pt idx="203">
                  <c:v>-3.0433581798606073</c:v>
                </c:pt>
                <c:pt idx="204">
                  <c:v>-3.0033078685467376</c:v>
                </c:pt>
                <c:pt idx="205">
                  <c:v>-2.963744581456571</c:v>
                </c:pt>
                <c:pt idx="206">
                  <c:v>-2.9246634688087227</c:v>
                </c:pt>
                <c:pt idx="207">
                  <c:v>-2.8860596951182789</c:v>
                </c:pt>
                <c:pt idx="208">
                  <c:v>-2.8479284405060885</c:v>
                </c:pt>
                <c:pt idx="209">
                  <c:v>-2.8102649019464541</c:v>
                </c:pt>
                <c:pt idx="210">
                  <c:v>-2.7730642944553274</c:v>
                </c:pt>
                <c:pt idx="211">
                  <c:v>-2.7363218522210464</c:v>
                </c:pt>
                <c:pt idx="212">
                  <c:v>-2.7000328296795892</c:v>
                </c:pt>
                <c:pt idx="213">
                  <c:v>-2.6641925025362525</c:v>
                </c:pt>
                <c:pt idx="214">
                  <c:v>-2.6287961687356054</c:v>
                </c:pt>
                <c:pt idx="215">
                  <c:v>-2.5938391493815325</c:v>
                </c:pt>
                <c:pt idx="216">
                  <c:v>-2.559316789609086</c:v>
                </c:pt>
                <c:pt idx="217">
                  <c:v>-2.5252244594098459</c:v>
                </c:pt>
                <c:pt idx="218">
                  <c:v>-2.4915575544124247</c:v>
                </c:pt>
                <c:pt idx="219">
                  <c:v>-2.4583114966196957</c:v>
                </c:pt>
                <c:pt idx="220">
                  <c:v>-2.4254817351042783</c:v>
                </c:pt>
                <c:pt idx="221">
                  <c:v>-2.393063746663779</c:v>
                </c:pt>
                <c:pt idx="222">
                  <c:v>-2.3610530364372133</c:v>
                </c:pt>
                <c:pt idx="223">
                  <c:v>-2.3294451384840205</c:v>
                </c:pt>
                <c:pt idx="224">
                  <c:v>-2.2982356163270037</c:v>
                </c:pt>
                <c:pt idx="225">
                  <c:v>-2.2674200634605253</c:v>
                </c:pt>
                <c:pt idx="226">
                  <c:v>-2.2369941038252126</c:v>
                </c:pt>
                <c:pt idx="227">
                  <c:v>-2.2069533922504094</c:v>
                </c:pt>
                <c:pt idx="228">
                  <c:v>-2.1772936148655506</c:v>
                </c:pt>
                <c:pt idx="229">
                  <c:v>-2.1480104894816296</c:v>
                </c:pt>
                <c:pt idx="230">
                  <c:v>-2.1190997659438637</c:v>
                </c:pt>
                <c:pt idx="231">
                  <c:v>-2.0905572264566299</c:v>
                </c:pt>
                <c:pt idx="232">
                  <c:v>-2.0623786858817375</c:v>
                </c:pt>
                <c:pt idx="233">
                  <c:v>-2.0345599920110233</c:v>
                </c:pt>
                <c:pt idx="234">
                  <c:v>-2.0070970258142729</c:v>
                </c:pt>
                <c:pt idx="235">
                  <c:v>-1.9799857016633982</c:v>
                </c:pt>
                <c:pt idx="236">
                  <c:v>-1.9532219675338018</c:v>
                </c:pt>
                <c:pt idx="237">
                  <c:v>-1.9268018051838038</c:v>
                </c:pt>
                <c:pt idx="238">
                  <c:v>-1.9007212303130039</c:v>
                </c:pt>
                <c:pt idx="239">
                  <c:v>-1.8749762927003959</c:v>
                </c:pt>
                <c:pt idx="240">
                  <c:v>-1.8495630763230539</c:v>
                </c:pt>
                <c:pt idx="241">
                  <c:v>-1.8244776994561547</c:v>
                </c:pt>
                <c:pt idx="242">
                  <c:v>-1.7997163147550956</c:v>
                </c:pt>
                <c:pt idx="243">
                  <c:v>-1.7752751093204411</c:v>
                </c:pt>
                <c:pt idx="244">
                  <c:v>-1.7511503047463897</c:v>
                </c:pt>
                <c:pt idx="245">
                  <c:v>-1.7273381571534518</c:v>
                </c:pt>
                <c:pt idx="246">
                  <c:v>-1.7038349572059954</c:v>
                </c:pt>
                <c:pt idx="247">
                  <c:v>-1.6806370301152955</c:v>
                </c:pt>
                <c:pt idx="248">
                  <c:v>-1.6577407356286997</c:v>
                </c:pt>
                <c:pt idx="249">
                  <c:v>-1.6351424680055096</c:v>
                </c:pt>
                <c:pt idx="250">
                  <c:v>-1.6128386559801526</c:v>
                </c:pt>
                <c:pt idx="251">
                  <c:v>-1.590825762713199</c:v>
                </c:pt>
                <c:pt idx="252">
                  <c:v>-1.5691002857307557</c:v>
                </c:pt>
                <c:pt idx="253">
                  <c:v>-1.5476587568527729</c:v>
                </c:pt>
                <c:pt idx="254">
                  <c:v>-1.52649774211074</c:v>
                </c:pt>
                <c:pt idx="255">
                  <c:v>-1.5056138416552824</c:v>
                </c:pt>
                <c:pt idx="256">
                  <c:v>-1.485003689654101</c:v>
                </c:pt>
                <c:pt idx="257">
                  <c:v>-1.4646639541807331</c:v>
                </c:pt>
                <c:pt idx="258">
                  <c:v>-1.4445913370945411</c:v>
                </c:pt>
                <c:pt idx="259">
                  <c:v>-1.4247825739123741</c:v>
                </c:pt>
                <c:pt idx="260">
                  <c:v>-1.4052344336723483</c:v>
                </c:pt>
                <c:pt idx="261">
                  <c:v>-1.3859437187899499</c:v>
                </c:pt>
                <c:pt idx="262">
                  <c:v>-1.3669072649071772</c:v>
                </c:pt>
                <c:pt idx="263">
                  <c:v>-1.3481219407347438</c:v>
                </c:pt>
                <c:pt idx="264">
                  <c:v>-1.3295846478879443</c:v>
                </c:pt>
                <c:pt idx="265">
                  <c:v>-1.3112923207162945</c:v>
                </c:pt>
                <c:pt idx="266">
                  <c:v>-1.2932419261275709</c:v>
                </c:pt>
                <c:pt idx="267">
                  <c:v>-1.2754304634062683</c:v>
                </c:pt>
                <c:pt idx="268">
                  <c:v>-1.2578549640270049</c:v>
                </c:pt>
                <c:pt idx="269">
                  <c:v>-1.2405124914629537</c:v>
                </c:pt>
                <c:pt idx="270">
                  <c:v>-1.2234001409898656</c:v>
                </c:pt>
                <c:pt idx="271">
                  <c:v>-1.2065150394856747</c:v>
                </c:pt>
                <c:pt idx="272">
                  <c:v>-1.1898543452261667</c:v>
                </c:pt>
                <c:pt idx="273">
                  <c:v>-1.1734152476767492</c:v>
                </c:pt>
                <c:pt idx="274">
                  <c:v>-1.1571949672808481</c:v>
                </c:pt>
                <c:pt idx="275">
                  <c:v>-1.1411907552448901</c:v>
                </c:pt>
                <c:pt idx="276">
                  <c:v>-1.1253998933203031</c:v>
                </c:pt>
                <c:pt idx="277">
                  <c:v>-1.1098196935825524</c:v>
                </c:pt>
                <c:pt idx="278">
                  <c:v>-1.0944474982076935</c:v>
                </c:pt>
                <c:pt idx="279">
                  <c:v>-1.0792806792463612</c:v>
                </c:pt>
                <c:pt idx="280">
                  <c:v>-1.0643166383956171</c:v>
                </c:pt>
                <c:pt idx="281">
                  <c:v>-1.0495528067686186</c:v>
                </c:pt>
                <c:pt idx="282">
                  <c:v>-1.0349866446625644</c:v>
                </c:pt>
                <c:pt idx="283">
                  <c:v>-1.020615641324857</c:v>
                </c:pt>
                <c:pt idx="284">
                  <c:v>-1.0064373147177117</c:v>
                </c:pt>
                <c:pt idx="285">
                  <c:v>-0.99244921128146457</c:v>
                </c:pt>
                <c:pt idx="286">
                  <c:v>-0.97864890569657914</c:v>
                </c:pt>
                <c:pt idx="287">
                  <c:v>-0.96503400064470013</c:v>
                </c:pt>
                <c:pt idx="288">
                  <c:v>-0.95160212656863297</c:v>
                </c:pt>
                <c:pt idx="289">
                  <c:v>-0.93835094143164577</c:v>
                </c:pt>
                <c:pt idx="290">
                  <c:v>-0.92527813047602758</c:v>
                </c:pt>
                <c:pt idx="291">
                  <c:v>-0.91238140598120743</c:v>
                </c:pt>
                <c:pt idx="292">
                  <c:v>-0.89965850702133809</c:v>
                </c:pt>
                <c:pt idx="293">
                  <c:v>-0.88710719922266779</c:v>
                </c:pt>
                <c:pt idx="294">
                  <c:v>-0.87472527452065818</c:v>
                </c:pt>
                <c:pt idx="295">
                  <c:v>-0.86251055091710005</c:v>
                </c:pt>
                <c:pt idx="296">
                  <c:v>-0.85046087223713618</c:v>
                </c:pt>
                <c:pt idx="297">
                  <c:v>-0.83857410788648112</c:v>
                </c:pt>
                <c:pt idx="298">
                  <c:v>-0.8268481526087833</c:v>
                </c:pt>
                <c:pt idx="299">
                  <c:v>-0.8152809262433649</c:v>
                </c:pt>
                <c:pt idx="300">
                  <c:v>-0.80387037348323198</c:v>
                </c:pt>
                <c:pt idx="301">
                  <c:v>-0.79261446363362709</c:v>
                </c:pt>
                <c:pt idx="302">
                  <c:v>-0.78151119037105476</c:v>
                </c:pt>
                <c:pt idx="303">
                  <c:v>-0.77055857150300411</c:v>
                </c:pt>
                <c:pt idx="304">
                  <c:v>-0.75975464872823806</c:v>
                </c:pt>
                <c:pt idx="305">
                  <c:v>-0.74909748739791782</c:v>
                </c:pt>
                <c:pt idx="306">
                  <c:v>-0.738585176277474</c:v>
                </c:pt>
                <c:pt idx="307">
                  <c:v>-0.72821582730943213</c:v>
                </c:pt>
                <c:pt idx="308">
                  <c:v>-0.71798757537706026</c:v>
                </c:pt>
                <c:pt idx="309">
                  <c:v>-0.70789857806907797</c:v>
                </c:pt>
                <c:pt idx="310">
                  <c:v>-0.69794701544537407</c:v>
                </c:pt>
                <c:pt idx="311">
                  <c:v>-0.68813108980380588</c:v>
                </c:pt>
                <c:pt idx="312">
                  <c:v>-0.67844902544813923</c:v>
                </c:pt>
                <c:pt idx="313">
                  <c:v>-0.66889906845715619</c:v>
                </c:pt>
                <c:pt idx="314">
                  <c:v>-0.65947948645498589</c:v>
                </c:pt>
                <c:pt idx="315">
                  <c:v>-0.65018856838269223</c:v>
                </c:pt>
                <c:pt idx="316">
                  <c:v>-0.64102462427115237</c:v>
                </c:pt>
                <c:pt idx="317">
                  <c:v>-0.63198598501527337</c:v>
                </c:pt>
                <c:pt idx="318">
                  <c:v>-0.62307100214956257</c:v>
                </c:pt>
                <c:pt idx="319">
                  <c:v>-0.61427804762510307</c:v>
                </c:pt>
                <c:pt idx="320">
                  <c:v>-0.60560551358794412</c:v>
                </c:pt>
                <c:pt idx="321">
                  <c:v>-0.59705181215895076</c:v>
                </c:pt>
                <c:pt idx="322">
                  <c:v>-0.58861537521512464</c:v>
                </c:pt>
                <c:pt idx="323">
                  <c:v>-0.58029465417243276</c:v>
                </c:pt>
                <c:pt idx="324">
                  <c:v>-0.57208811977015184</c:v>
                </c:pt>
                <c:pt idx="325">
                  <c:v>-0.56399426185676749</c:v>
                </c:pt>
                <c:pt idx="326">
                  <c:v>-0.55601158917742644</c:v>
                </c:pt>
                <c:pt idx="327">
                  <c:v>-0.54813862916297973</c:v>
                </c:pt>
                <c:pt idx="328">
                  <c:v>-0.54037392772061765</c:v>
                </c:pt>
                <c:pt idx="329">
                  <c:v>-0.53271604902612246</c:v>
                </c:pt>
                <c:pt idx="330">
                  <c:v>-0.52516357531774205</c:v>
                </c:pt>
                <c:pt idx="331">
                  <c:v>-0.51771510669171106</c:v>
                </c:pt>
                <c:pt idx="332">
                  <c:v>-0.5103692608994147</c:v>
                </c:pt>
                <c:pt idx="333">
                  <c:v>-0.50312467314621834</c:v>
                </c:pt>
                <c:pt idx="334">
                  <c:v>-0.49597999589196395</c:v>
                </c:pt>
                <c:pt idx="335">
                  <c:v>-0.48893389865314751</c:v>
                </c:pt>
                <c:pt idx="336">
                  <c:v>-0.48198506780677597</c:v>
                </c:pt>
                <c:pt idx="337">
                  <c:v>-0.47513220639592074</c:v>
                </c:pt>
                <c:pt idx="338">
                  <c:v>-0.46837403393696081</c:v>
                </c:pt>
                <c:pt idx="339">
                  <c:v>-0.46170928622853002</c:v>
                </c:pt>
                <c:pt idx="340">
                  <c:v>-0.45513671516216531</c:v>
                </c:pt>
                <c:pt idx="341">
                  <c:v>-0.44865508853465869</c:v>
                </c:pt>
                <c:pt idx="342">
                  <c:v>-0.44226318986212004</c:v>
                </c:pt>
                <c:pt idx="343">
                  <c:v>-0.43595981819574209</c:v>
                </c:pt>
                <c:pt idx="344">
                  <c:v>-0.42974378793927881</c:v>
                </c:pt>
                <c:pt idx="345">
                  <c:v>-0.42361392866822645</c:v>
                </c:pt>
                <c:pt idx="346">
                  <c:v>-0.41756908495071315</c:v>
                </c:pt>
                <c:pt idx="347">
                  <c:v>-0.41160811617009113</c:v>
                </c:pt>
                <c:pt idx="348">
                  <c:v>-0.40572989634923173</c:v>
                </c:pt>
                <c:pt idx="349">
                  <c:v>-0.39993331397651721</c:v>
                </c:pt>
                <c:pt idx="350">
                  <c:v>-0.39421727183352917</c:v>
                </c:pt>
                <c:pt idx="351">
                  <c:v>-0.3885806868244257</c:v>
                </c:pt>
                <c:pt idx="352">
                  <c:v>-0.38302248980700671</c:v>
                </c:pt>
                <c:pt idx="353">
                  <c:v>-0.37754162542545722</c:v>
                </c:pt>
                <c:pt idx="354">
                  <c:v>-0.37213705194476954</c:v>
                </c:pt>
                <c:pt idx="355">
                  <c:v>-0.36680774108683045</c:v>
                </c:pt>
                <c:pt idx="356">
                  <c:v>-0.36155267786817541</c:v>
                </c:pt>
                <c:pt idx="357">
                  <c:v>-0.35637086043939442</c:v>
                </c:pt>
                <c:pt idx="358">
                  <c:v>-0.35126129992619048</c:v>
                </c:pt>
                <c:pt idx="359">
                  <c:v>-0.34622302027207574</c:v>
                </c:pt>
                <c:pt idx="360">
                  <c:v>-0.34125505808270351</c:v>
                </c:pt>
                <c:pt idx="361">
                  <c:v>-0.33635646247182305</c:v>
                </c:pt>
                <c:pt idx="362">
                  <c:v>-0.33152629490885299</c:v>
                </c:pt>
                <c:pt idx="363">
                  <c:v>-0.32676362906806017</c:v>
                </c:pt>
                <c:pt idx="364">
                  <c:v>-0.32206755067933818</c:v>
                </c:pt>
                <c:pt idx="365">
                  <c:v>-0.31743715738057582</c:v>
                </c:pt>
                <c:pt idx="366">
                  <c:v>-0.31287155857160315</c:v>
                </c:pt>
                <c:pt idx="367">
                  <c:v>-0.30836987526970977</c:v>
                </c:pt>
                <c:pt idx="368">
                  <c:v>-0.30393123996672039</c:v>
                </c:pt>
                <c:pt idx="369">
                  <c:v>-0.29955479648762323</c:v>
                </c:pt>
                <c:pt idx="370">
                  <c:v>-0.29523969985073395</c:v>
                </c:pt>
                <c:pt idx="371">
                  <c:v>-0.2909851161293921</c:v>
                </c:pt>
                <c:pt idx="372">
                  <c:v>-0.28679022231517226</c:v>
                </c:pt>
                <c:pt idx="373">
                  <c:v>-0.28265420618260523</c:v>
                </c:pt>
                <c:pt idx="374">
                  <c:v>-0.27857626615539249</c:v>
                </c:pt>
                <c:pt idx="375">
                  <c:v>-0.27455561117410909</c:v>
                </c:pt>
                <c:pt idx="376">
                  <c:v>-0.27059146056537636</c:v>
                </c:pt>
                <c:pt idx="377">
                  <c:v>-0.26668304391250147</c:v>
                </c:pt>
                <c:pt idx="378">
                  <c:v>-0.26282960092756369</c:v>
                </c:pt>
                <c:pt idx="379">
                  <c:v>-0.2590303813249441</c:v>
                </c:pt>
                <c:pt idx="380">
                  <c:v>-0.25528464469627976</c:v>
                </c:pt>
                <c:pt idx="381">
                  <c:v>-0.25159166038683706</c:v>
                </c:pt>
                <c:pt idx="382">
                  <c:v>-0.24795070737328676</c:v>
                </c:pt>
                <c:pt idx="383">
                  <c:v>-0.24436107414287447</c:v>
                </c:pt>
                <c:pt idx="384">
                  <c:v>-0.24082205857396949</c:v>
                </c:pt>
                <c:pt idx="385">
                  <c:v>-0.23733296781798441</c:v>
                </c:pt>
                <c:pt idx="386">
                  <c:v>-0.23389311818265024</c:v>
                </c:pt>
                <c:pt idx="387">
                  <c:v>-0.23050183501663846</c:v>
                </c:pt>
                <c:pt idx="388">
                  <c:v>-0.22715845259551359</c:v>
                </c:pt>
                <c:pt idx="389">
                  <c:v>-0.22386231400900924</c:v>
                </c:pt>
                <c:pt idx="390">
                  <c:v>-0.2206127710496123</c:v>
                </c:pt>
                <c:pt idx="391">
                  <c:v>-0.21740918410244348</c:v>
                </c:pt>
                <c:pt idx="392">
                  <c:v>-0.21425092203642446</c:v>
                </c:pt>
                <c:pt idx="393">
                  <c:v>-0.21113736209671655</c:v>
                </c:pt>
                <c:pt idx="394">
                  <c:v>-0.20806788979842172</c:v>
                </c:pt>
                <c:pt idx="395">
                  <c:v>-0.20504189882153148</c:v>
                </c:pt>
                <c:pt idx="396">
                  <c:v>-0.20205879090711451</c:v>
                </c:pt>
                <c:pt idx="397">
                  <c:v>-0.19911797575472717</c:v>
                </c:pt>
                <c:pt idx="398">
                  <c:v>-0.19621887092104007</c:v>
                </c:pt>
                <c:pt idx="399">
                  <c:v>-0.19336090171966341</c:v>
                </c:pt>
                <c:pt idx="400">
                  <c:v>-0.19054350112216389</c:v>
                </c:pt>
                <c:pt idx="401">
                  <c:v>-0.18776610966025772</c:v>
                </c:pt>
                <c:pt idx="402">
                  <c:v>-0.1850281753291711</c:v>
                </c:pt>
                <c:pt idx="403">
                  <c:v>-0.18232915349215359</c:v>
                </c:pt>
                <c:pt idx="404">
                  <c:v>-0.17966850678613527</c:v>
                </c:pt>
                <c:pt idx="405">
                  <c:v>-0.17704570502851324</c:v>
                </c:pt>
                <c:pt idx="406">
                  <c:v>-0.17446022512505951</c:v>
                </c:pt>
                <c:pt idx="407">
                  <c:v>-0.17191155097893443</c:v>
                </c:pt>
                <c:pt idx="408">
                  <c:v>-0.16939917340079855</c:v>
                </c:pt>
                <c:pt idx="409">
                  <c:v>-0.16692259002000753</c:v>
                </c:pt>
                <c:pt idx="410">
                  <c:v>-0.16448130519688242</c:v>
                </c:pt>
                <c:pt idx="411">
                  <c:v>-0.16207482993604033</c:v>
                </c:pt>
                <c:pt idx="412">
                  <c:v>-0.15970268180077804</c:v>
                </c:pt>
                <c:pt idx="413">
                  <c:v>-0.15736438482849374</c:v>
                </c:pt>
                <c:pt idx="414">
                  <c:v>-0.15505946944713878</c:v>
                </c:pt>
                <c:pt idx="415">
                  <c:v>-0.15278747239268697</c:v>
                </c:pt>
                <c:pt idx="416">
                  <c:v>-0.15054793662761012</c:v>
                </c:pt>
                <c:pt idx="417">
                  <c:v>-0.14834041126035036</c:v>
                </c:pt>
                <c:pt idx="418">
                  <c:v>-0.1461644514657767</c:v>
                </c:pt>
                <c:pt idx="419">
                  <c:v>-0.14401961840661706</c:v>
                </c:pt>
                <c:pt idx="420">
                  <c:v>-0.14190547915585283</c:v>
                </c:pt>
                <c:pt idx="421">
                  <c:v>-0.13982160662006798</c:v>
                </c:pt>
                <c:pt idx="422">
                  <c:v>-0.13776757946373935</c:v>
                </c:pt>
                <c:pt idx="423">
                  <c:v>-0.13574298203446075</c:v>
                </c:pt>
                <c:pt idx="424">
                  <c:v>-0.13374740428908735</c:v>
                </c:pt>
                <c:pt idx="425">
                  <c:v>-0.13178044172079362</c:v>
                </c:pt>
                <c:pt idx="426">
                  <c:v>-0.12984169528703066</c:v>
                </c:pt>
                <c:pt idx="427">
                  <c:v>-0.12793077133837683</c:v>
                </c:pt>
                <c:pt idx="428">
                  <c:v>-0.12604728154826814</c:v>
                </c:pt>
                <c:pt idx="429">
                  <c:v>-0.12419084284360152</c:v>
                </c:pt>
                <c:pt idx="430">
                  <c:v>-0.1223610773361983</c:v>
                </c:pt>
                <c:pt idx="431">
                  <c:v>-0.12055761225512072</c:v>
                </c:pt>
                <c:pt idx="432">
                  <c:v>-0.11878007987982943</c:v>
                </c:pt>
                <c:pt idx="433">
                  <c:v>-0.11702811747417467</c:v>
                </c:pt>
                <c:pt idx="434">
                  <c:v>-0.11530136722120939</c:v>
                </c:pt>
                <c:pt idx="435">
                  <c:v>-0.11359947615881681</c:v>
                </c:pt>
                <c:pt idx="436">
                  <c:v>-0.11192209611614153</c:v>
                </c:pt>
                <c:pt idx="437">
                  <c:v>-0.1102688836508162</c:v>
                </c:pt>
                <c:pt idx="438">
                  <c:v>-0.10863949998697356</c:v>
                </c:pt>
                <c:pt idx="439">
                  <c:v>-0.10703361095403509</c:v>
                </c:pt>
                <c:pt idx="440">
                  <c:v>-0.10545088692626813</c:v>
                </c:pt>
                <c:pt idx="441">
                  <c:v>-0.10389100276310065</c:v>
                </c:pt>
                <c:pt idx="442">
                  <c:v>-0.1023536377501869</c:v>
                </c:pt>
                <c:pt idx="443">
                  <c:v>-0.10083847554121339</c:v>
                </c:pt>
                <c:pt idx="444">
                  <c:v>-9.9345204100438469E-2</c:v>
                </c:pt>
                <c:pt idx="445">
                  <c:v>-9.7873515645954354E-2</c:v>
                </c:pt>
                <c:pt idx="446">
                  <c:v>-9.6423106593665986E-2</c:v>
                </c:pt>
                <c:pt idx="447">
                  <c:v>-9.4993677501975848E-2</c:v>
                </c:pt>
                <c:pt idx="448">
                  <c:v>-9.3584933017168026E-2</c:v>
                </c:pt>
                <c:pt idx="449">
                  <c:v>-9.2196581819482315E-2</c:v>
                </c:pt>
                <c:pt idx="450">
                  <c:v>-9.0828336569870743E-2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8-4F56-A9D0-A0D82C4858AB}"/>
            </c:ext>
          </c:extLst>
        </c:ser>
        <c:ser>
          <c:idx val="1"/>
          <c:order val="1"/>
          <c:tx>
            <c:strRef>
              <c:f>[1]fit_1NN_SC!$K$18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[1]fit_1NN_SC!$K$19:$K$469</c:f>
              <c:numCache>
                <c:formatCode>General</c:formatCode>
                <c:ptCount val="451"/>
                <c:pt idx="0">
                  <c:v>0.764839898080794</c:v>
                </c:pt>
                <c:pt idx="1">
                  <c:v>-4.1250528802109443E-2</c:v>
                </c:pt>
                <c:pt idx="2">
                  <c:v>-0.81386174727105498</c:v>
                </c:pt>
                <c:pt idx="3">
                  <c:v>-1.5540813884437483</c:v>
                </c:pt>
                <c:pt idx="4">
                  <c:v>-2.2629646018563676</c:v>
                </c:pt>
                <c:pt idx="5">
                  <c:v>-2.9415349911735547</c:v>
                </c:pt>
                <c:pt idx="6">
                  <c:v>-3.5907855233928316</c:v>
                </c:pt>
                <c:pt idx="7">
                  <c:v>-4.2116794122880066</c:v>
                </c:pt>
                <c:pt idx="8">
                  <c:v>-4.8051509768154403</c:v>
                </c:pt>
                <c:pt idx="9">
                  <c:v>-5.3721064751870102</c:v>
                </c:pt>
                <c:pt idx="10">
                  <c:v>-5.9134249152932767</c:v>
                </c:pt>
                <c:pt idx="11">
                  <c:v>-6.4299588421421419</c:v>
                </c:pt>
                <c:pt idx="12">
                  <c:v>-6.9225351029586335</c:v>
                </c:pt>
                <c:pt idx="13">
                  <c:v>-7.3919555905745682</c:v>
                </c:pt>
                <c:pt idx="14">
                  <c:v>-7.8389979657178444</c:v>
                </c:pt>
                <c:pt idx="15">
                  <c:v>-8.2644163587954367</c:v>
                </c:pt>
                <c:pt idx="16">
                  <c:v>-8.6689420517465194</c:v>
                </c:pt>
                <c:pt idx="17">
                  <c:v>-9.0532841405264648</c:v>
                </c:pt>
                <c:pt idx="18">
                  <c:v>-9.4181301787667309</c:v>
                </c:pt>
                <c:pt idx="19">
                  <c:v>-9.7641468031402283</c:v>
                </c:pt>
                <c:pt idx="20">
                  <c:v>-10.091980340947174</c:v>
                </c:pt>
                <c:pt idx="21">
                  <c:v>-10.402257400421632</c:v>
                </c:pt>
                <c:pt idx="22">
                  <c:v>-10.695585444245548</c:v>
                </c:pt>
                <c:pt idx="23">
                  <c:v>-10.97255334674254</c:v>
                </c:pt>
                <c:pt idx="24">
                  <c:v>-11.233731935211644</c:v>
                </c:pt>
                <c:pt idx="25">
                  <c:v>-11.479674515847076</c:v>
                </c:pt>
                <c:pt idx="26">
                  <c:v>-11.710917384678655</c:v>
                </c:pt>
                <c:pt idx="27">
                  <c:v>-11.927980323954575</c:v>
                </c:pt>
                <c:pt idx="28">
                  <c:v>-12.131367084376876</c:v>
                </c:pt>
                <c:pt idx="29">
                  <c:v>-12.321565853588332</c:v>
                </c:pt>
                <c:pt idx="30">
                  <c:v>-12.499049711297936</c:v>
                </c:pt>
                <c:pt idx="31">
                  <c:v>-12.664277071422209</c:v>
                </c:pt>
                <c:pt idx="32">
                  <c:v>-12.817692111607812</c:v>
                </c:pt>
                <c:pt idx="33">
                  <c:v>-12.959725190491707</c:v>
                </c:pt>
                <c:pt idx="34">
                  <c:v>-13.090793253044634</c:v>
                </c:pt>
                <c:pt idx="35">
                  <c:v>-13.211300224333833</c:v>
                </c:pt>
                <c:pt idx="36">
                  <c:v>-13.321637392032155</c:v>
                </c:pt>
                <c:pt idx="37">
                  <c:v>-13.422183777990725</c:v>
                </c:pt>
                <c:pt idx="38">
                  <c:v>-13.513306499184115</c:v>
                </c:pt>
                <c:pt idx="39">
                  <c:v>-13.595361118327865</c:v>
                </c:pt>
                <c:pt idx="40">
                  <c:v>-13.668691984460018</c:v>
                </c:pt>
                <c:pt idx="41">
                  <c:v>-13.733632563770104</c:v>
                </c:pt>
                <c:pt idx="42">
                  <c:v>-13.790505760950897</c:v>
                </c:pt>
                <c:pt idx="43">
                  <c:v>-13.839624231340949</c:v>
                </c:pt>
                <c:pt idx="44">
                  <c:v>-13.881290684117793</c:v>
                </c:pt>
                <c:pt idx="45">
                  <c:v>-13.915798176794976</c:v>
                </c:pt>
                <c:pt idx="46">
                  <c:v>-13.943430401268698</c:v>
                </c:pt>
                <c:pt idx="47">
                  <c:v>-13.964461961652857</c:v>
                </c:pt>
                <c:pt idx="48">
                  <c:v>-13.979158644134884</c:v>
                </c:pt>
                <c:pt idx="49">
                  <c:v>-13.987777679077961</c:v>
                </c:pt>
                <c:pt idx="50">
                  <c:v>-13.990567995588984</c:v>
                </c:pt>
                <c:pt idx="51">
                  <c:v>-13.98777046876552</c:v>
                </c:pt>
                <c:pt idx="52">
                  <c:v>-13.979618159828936</c:v>
                </c:pt>
                <c:pt idx="53">
                  <c:v>-13.966336549345113</c:v>
                </c:pt>
                <c:pt idx="54">
                  <c:v>-13.948143763728428</c:v>
                </c:pt>
                <c:pt idx="55">
                  <c:v>-13.925250795219361</c:v>
                </c:pt>
                <c:pt idx="56">
                  <c:v>-13.897861715520458</c:v>
                </c:pt>
                <c:pt idx="57">
                  <c:v>-13.8661738832705</c:v>
                </c:pt>
                <c:pt idx="58">
                  <c:v>-13.830378145531441</c:v>
                </c:pt>
                <c:pt idx="59">
                  <c:v>-13.790659033457832</c:v>
                </c:pt>
                <c:pt idx="60">
                  <c:v>-13.747194952313839</c:v>
                </c:pt>
                <c:pt idx="61">
                  <c:v>-13.700158365997977</c:v>
                </c:pt>
                <c:pt idx="62">
                  <c:v>-13.649715976231583</c:v>
                </c:pt>
                <c:pt idx="63">
                  <c:v>-13.596028896562355</c:v>
                </c:pt>
                <c:pt idx="64">
                  <c:v>-13.539252821330152</c:v>
                </c:pt>
                <c:pt idx="65">
                  <c:v>-13.479538189738156</c:v>
                </c:pt>
                <c:pt idx="66">
                  <c:v>-13.417030345168321</c:v>
                </c:pt>
                <c:pt idx="67">
                  <c:v>-13.351869689876359</c:v>
                </c:pt>
                <c:pt idx="68">
                  <c:v>-13.284191835197381</c:v>
                </c:pt>
                <c:pt idx="69">
                  <c:v>-13.214127747389986</c:v>
                </c:pt>
                <c:pt idx="70">
                  <c:v>-13.141803889242738</c:v>
                </c:pt>
                <c:pt idx="71">
                  <c:v>-13.067342357563501</c:v>
                </c:pt>
                <c:pt idx="72">
                  <c:v>-12.990861016668918</c:v>
                </c:pt>
                <c:pt idx="73">
                  <c:v>-12.912473627987715</c:v>
                </c:pt>
                <c:pt idx="74">
                  <c:v>-12.832289975888598</c:v>
                </c:pt>
                <c:pt idx="75">
                  <c:v>-12.750415989840123</c:v>
                </c:pt>
                <c:pt idx="76">
                  <c:v>-12.666953863007169</c:v>
                </c:pt>
                <c:pt idx="77">
                  <c:v>-12.582002167385458</c:v>
                </c:pt>
                <c:pt idx="78">
                  <c:v>-12.495655965572787</c:v>
                </c:pt>
                <c:pt idx="79">
                  <c:v>-12.40800691927304</c:v>
                </c:pt>
                <c:pt idx="80">
                  <c:v>-12.319143394625925</c:v>
                </c:pt>
                <c:pt idx="81">
                  <c:v>-12.229150564453249</c:v>
                </c:pt>
                <c:pt idx="82">
                  <c:v>-12.138110507509566</c:v>
                </c:pt>
                <c:pt idx="83">
                  <c:v>-12.04610230482283</c:v>
                </c:pt>
                <c:pt idx="84">
                  <c:v>-11.953202133208208</c:v>
                </c:pt>
                <c:pt idx="85">
                  <c:v>-11.859483356035646</c:v>
                </c:pt>
                <c:pt idx="86">
                  <c:v>-11.765016611329948</c:v>
                </c:pt>
                <c:pt idx="87">
                  <c:v>-11.669869897279444</c:v>
                </c:pt>
                <c:pt idx="88">
                  <c:v>-11.574108655227461</c:v>
                </c:pt>
                <c:pt idx="89">
                  <c:v>-11.477795850218627</c:v>
                </c:pt>
                <c:pt idx="90">
                  <c:v>-11.380992049169988</c:v>
                </c:pt>
                <c:pt idx="91">
                  <c:v>-11.283755496735054</c:v>
                </c:pt>
                <c:pt idx="92">
                  <c:v>-11.186142188926656</c:v>
                </c:pt>
                <c:pt idx="93">
                  <c:v>-11.088205944563171</c:v>
                </c:pt>
                <c:pt idx="94">
                  <c:v>-10.989998474600251</c:v>
                </c:pt>
                <c:pt idx="95">
                  <c:v>-10.891569449408848</c:v>
                </c:pt>
                <c:pt idx="96">
                  <c:v>-10.792966564058485</c:v>
                </c:pt>
                <c:pt idx="97">
                  <c:v>-10.69423560166301</c:v>
                </c:pt>
                <c:pt idx="98">
                  <c:v>-10.595420494844452</c:v>
                </c:pt>
                <c:pt idx="99">
                  <c:v>-10.49656338536917</c:v>
                </c:pt>
                <c:pt idx="100">
                  <c:v>-10.397704682008726</c:v>
                </c:pt>
                <c:pt idx="101">
                  <c:v>-10.298883116676672</c:v>
                </c:pt>
                <c:pt idx="102">
                  <c:v>-10.200135798890695</c:v>
                </c:pt>
                <c:pt idx="103">
                  <c:v>-10.101498268608546</c:v>
                </c:pt>
                <c:pt idx="104">
                  <c:v>-10.003004547484394</c:v>
                </c:pt>
                <c:pt idx="105">
                  <c:v>-9.9046871885913124</c:v>
                </c:pt>
                <c:pt idx="106">
                  <c:v>-9.8065773246539809</c:v>
                </c:pt>
                <c:pt idx="107">
                  <c:v>-9.7087047148346421</c:v>
                </c:pt>
                <c:pt idx="108">
                  <c:v>-9.6110977901141297</c:v>
                </c:pt>
                <c:pt idx="109">
                  <c:v>-9.5137836973083925</c:v>
                </c:pt>
                <c:pt idx="110">
                  <c:v>-9.4167883417601121</c:v>
                </c:pt>
                <c:pt idx="111">
                  <c:v>-9.3201364287436093</c:v>
                </c:pt>
                <c:pt idx="112">
                  <c:v>-9.2238515036202706</c:v>
                </c:pt>
                <c:pt idx="113">
                  <c:v>-9.1279559907806949</c:v>
                </c:pt>
                <c:pt idx="114">
                  <c:v>-9.0324712314087137</c:v>
                </c:pt>
                <c:pt idx="115">
                  <c:v>-8.9374175201013006</c:v>
                </c:pt>
                <c:pt idx="116">
                  <c:v>-8.8428141403777047</c:v>
                </c:pt>
                <c:pt idx="117">
                  <c:v>-8.7486793991099141</c:v>
                </c:pt>
                <c:pt idx="118">
                  <c:v>-8.6550306599058295</c:v>
                </c:pt>
                <c:pt idx="119">
                  <c:v>-8.5618843754755325</c:v>
                </c:pt>
                <c:pt idx="120">
                  <c:v>-8.469256119010165</c:v>
                </c:pt>
                <c:pt idx="121">
                  <c:v>-8.3771606146022517</c:v>
                </c:pt>
                <c:pt idx="122">
                  <c:v>-8.2856117667352471</c:v>
                </c:pt>
                <c:pt idx="123">
                  <c:v>-8.1946226888694849</c:v>
                </c:pt>
                <c:pt idx="124">
                  <c:v>-8.1042057311507776</c:v>
                </c:pt>
                <c:pt idx="125">
                  <c:v>-8.0143725072673782</c:v>
                </c:pt>
                <c:pt idx="126">
                  <c:v>-7.9251339204799933</c:v>
                </c:pt>
                <c:pt idx="127">
                  <c:v>-7.8365001888491603</c:v>
                </c:pt>
                <c:pt idx="128">
                  <c:v>-7.7484808696833269</c:v>
                </c:pt>
                <c:pt idx="129">
                  <c:v>-7.6610848832304361</c:v>
                </c:pt>
                <c:pt idx="130">
                  <c:v>-7.5743205356351941</c:v>
                </c:pt>
                <c:pt idx="131">
                  <c:v>-7.4881955411835408</c:v>
                </c:pt>
                <c:pt idx="132">
                  <c:v>-7.4027170438551035</c:v>
                </c:pt>
                <c:pt idx="133">
                  <c:v>-7.3178916382040811</c:v>
                </c:pt>
                <c:pt idx="134">
                  <c:v>-7.2337253895881348</c:v>
                </c:pt>
                <c:pt idx="135">
                  <c:v>-7.1502238537645635</c:v>
                </c:pt>
                <c:pt idx="136">
                  <c:v>-7.0673920958722478</c:v>
                </c:pt>
                <c:pt idx="137">
                  <c:v>-6.9852347088175009</c:v>
                </c:pt>
                <c:pt idx="138">
                  <c:v>-6.9037558310814218</c:v>
                </c:pt>
                <c:pt idx="139">
                  <c:v>-6.8229591639656757</c:v>
                </c:pt>
                <c:pt idx="140">
                  <c:v>-6.7428479882933932</c:v>
                </c:pt>
                <c:pt idx="141">
                  <c:v>-6.6634251805812132</c:v>
                </c:pt>
                <c:pt idx="142">
                  <c:v>-6.5846932286981268</c:v>
                </c:pt>
                <c:pt idx="143">
                  <c:v>-6.5066542470262512</c:v>
                </c:pt>
                <c:pt idx="144">
                  <c:v>-6.4293099911383402</c:v>
                </c:pt>
                <c:pt idx="145">
                  <c:v>-6.3526618720063341</c:v>
                </c:pt>
                <c:pt idx="146">
                  <c:v>-6.2767109697548369</c:v>
                </c:pt>
                <c:pt idx="147">
                  <c:v>-6.2014580469730847</c:v>
                </c:pt>
                <c:pt idx="148">
                  <c:v>-6.1269035615984153</c:v>
                </c:pt>
                <c:pt idx="149">
                  <c:v>-6.0530476793841448</c:v>
                </c:pt>
                <c:pt idx="150">
                  <c:v>-5.9798902859641254</c:v>
                </c:pt>
                <c:pt idx="151">
                  <c:v>-5.9074309985259914</c:v>
                </c:pt>
                <c:pt idx="152">
                  <c:v>-5.8356691771048634</c:v>
                </c:pt>
                <c:pt idx="153">
                  <c:v>-5.7646039355087755</c:v>
                </c:pt>
                <c:pt idx="154">
                  <c:v>-5.6942341518868407</c:v>
                </c:pt>
                <c:pt idx="155">
                  <c:v>-5.6245584789509024</c:v>
                </c:pt>
                <c:pt idx="156">
                  <c:v>-5.555575353861034</c:v>
                </c:pt>
                <c:pt idx="157">
                  <c:v>-5.4872830077849519</c:v>
                </c:pt>
                <c:pt idx="158">
                  <c:v>-5.4196794751411446</c:v>
                </c:pt>
                <c:pt idx="159">
                  <c:v>-5.3527626025352912</c:v>
                </c:pt>
                <c:pt idx="160">
                  <c:v>-5.2865300573991236</c:v>
                </c:pt>
                <c:pt idx="161">
                  <c:v>-5.2209793363407542</c:v>
                </c:pt>
                <c:pt idx="162">
                  <c:v>-5.1561077732151821</c:v>
                </c:pt>
                <c:pt idx="163">
                  <c:v>-5.0919125469234219</c:v>
                </c:pt>
                <c:pt idx="164">
                  <c:v>-5.0283906889484493</c:v>
                </c:pt>
                <c:pt idx="165">
                  <c:v>-4.9655390906360006</c:v>
                </c:pt>
                <c:pt idx="166">
                  <c:v>-4.9033545102279259</c:v>
                </c:pt>
                <c:pt idx="167">
                  <c:v>-4.8418335796556367</c:v>
                </c:pt>
                <c:pt idx="168">
                  <c:v>-4.7809728111008925</c:v>
                </c:pt>
                <c:pt idx="169">
                  <c:v>-4.7207686033311411</c:v>
                </c:pt>
                <c:pt idx="170">
                  <c:v>-4.6612172478161655</c:v>
                </c:pt>
                <c:pt idx="171">
                  <c:v>-4.6023149346328118</c:v>
                </c:pt>
                <c:pt idx="172">
                  <c:v>-4.5440577581642136</c:v>
                </c:pt>
                <c:pt idx="173">
                  <c:v>-4.4864417225998983</c:v>
                </c:pt>
                <c:pt idx="174">
                  <c:v>-4.4294627472428072</c:v>
                </c:pt>
                <c:pt idx="175">
                  <c:v>-4.3731166716292282</c:v>
                </c:pt>
                <c:pt idx="176">
                  <c:v>-4.3173992604673916</c:v>
                </c:pt>
                <c:pt idx="177">
                  <c:v>-4.2623062084002941</c:v>
                </c:pt>
                <c:pt idx="178">
                  <c:v>-4.2078331445982053</c:v>
                </c:pt>
                <c:pt idx="179">
                  <c:v>-4.1539756371861909</c:v>
                </c:pt>
                <c:pt idx="180">
                  <c:v>-4.1007291975116198</c:v>
                </c:pt>
                <c:pt idx="181">
                  <c:v>-4.0480892842568137</c:v>
                </c:pt>
                <c:pt idx="182">
                  <c:v>-3.9960513074015149</c:v>
                </c:pt>
                <c:pt idx="183">
                  <c:v>-3.9446106320399035</c:v>
                </c:pt>
                <c:pt idx="184">
                  <c:v>-3.8937625820567634</c:v>
                </c:pt>
                <c:pt idx="185">
                  <c:v>-3.843502443667103</c:v>
                </c:pt>
                <c:pt idx="186">
                  <c:v>-3.7938254688236159</c:v>
                </c:pt>
                <c:pt idx="187">
                  <c:v>-3.744726878496055</c:v>
                </c:pt>
                <c:pt idx="188">
                  <c:v>-3.6962018658266027</c:v>
                </c:pt>
                <c:pt idx="189">
                  <c:v>-3.6482455991651332</c:v>
                </c:pt>
                <c:pt idx="190">
                  <c:v>-3.6008532249881937</c:v>
                </c:pt>
                <c:pt idx="191">
                  <c:v>-3.5540198707053108</c:v>
                </c:pt>
                <c:pt idx="192">
                  <c:v>-3.5077406473563162</c:v>
                </c:pt>
                <c:pt idx="193">
                  <c:v>-3.4620106522030656</c:v>
                </c:pt>
                <c:pt idx="194">
                  <c:v>-3.4168249712189551</c:v>
                </c:pt>
                <c:pt idx="195">
                  <c:v>-3.3721786814795536</c:v>
                </c:pt>
                <c:pt idx="196">
                  <c:v>-3.3280668534573898</c:v>
                </c:pt>
                <c:pt idx="197">
                  <c:v>-3.2844845532241371</c:v>
                </c:pt>
                <c:pt idx="198">
                  <c:v>-3.2414268445630694</c:v>
                </c:pt>
                <c:pt idx="199">
                  <c:v>-3.1988887909946992</c:v>
                </c:pt>
                <c:pt idx="200">
                  <c:v>-3.1568654577184652</c:v>
                </c:pt>
                <c:pt idx="201">
                  <c:v>-3.1153519134731456</c:v>
                </c:pt>
                <c:pt idx="202">
                  <c:v>-3.0743432323186268</c:v>
                </c:pt>
                <c:pt idx="203">
                  <c:v>-3.033834495341674</c:v>
                </c:pt>
                <c:pt idx="204">
                  <c:v>-2.9938207922881013</c:v>
                </c:pt>
                <c:pt idx="205">
                  <c:v>-2.9542972231238358</c:v>
                </c:pt>
                <c:pt idx="206">
                  <c:v>-2.9152588995271316</c:v>
                </c:pt>
                <c:pt idx="207">
                  <c:v>-2.8767009463143087</c:v>
                </c:pt>
                <c:pt idx="208">
                  <c:v>-2.8386185028011353</c:v>
                </c:pt>
                <c:pt idx="209">
                  <c:v>-2.8010067241020238</c:v>
                </c:pt>
                <c:pt idx="210">
                  <c:v>-2.7638607823691363</c:v>
                </c:pt>
                <c:pt idx="211">
                  <c:v>-2.7271758679733753</c:v>
                </c:pt>
                <c:pt idx="212">
                  <c:v>-2.6909471906292004</c:v>
                </c:pt>
                <c:pt idx="213">
                  <c:v>-2.655169980465232</c:v>
                </c:pt>
                <c:pt idx="214">
                  <c:v>-2.6198394890423757</c:v>
                </c:pt>
                <c:pt idx="215">
                  <c:v>-2.584950990321353</c:v>
                </c:pt>
                <c:pt idx="216">
                  <c:v>-2.5504997815812462</c:v>
                </c:pt>
                <c:pt idx="217">
                  <c:v>-2.5164811842908423</c:v>
                </c:pt>
                <c:pt idx="218">
                  <c:v>-2.4828905449343179</c:v>
                </c:pt>
                <c:pt idx="219">
                  <c:v>-2.449723235792872</c:v>
                </c:pt>
                <c:pt idx="220">
                  <c:v>-2.4169746556838096</c:v>
                </c:pt>
                <c:pt idx="221">
                  <c:v>-2.3846402306585883</c:v>
                </c:pt>
                <c:pt idx="222">
                  <c:v>-2.3527154146612101</c:v>
                </c:pt>
                <c:pt idx="223">
                  <c:v>-2.3211956901483828</c:v>
                </c:pt>
                <c:pt idx="224">
                  <c:v>-2.2900765686727982</c:v>
                </c:pt>
                <c:pt idx="225">
                  <c:v>-2.2593535914307865</c:v>
                </c:pt>
                <c:pt idx="226">
                  <c:v>-2.2290223297756704</c:v>
                </c:pt>
                <c:pt idx="227">
                  <c:v>-2.1990783856980003</c:v>
                </c:pt>
                <c:pt idx="228">
                  <c:v>-2.1695173922738658</c:v>
                </c:pt>
                <c:pt idx="229">
                  <c:v>-2.1403350140824493</c:v>
                </c:pt>
                <c:pt idx="230">
                  <c:v>-2.1115269475939287</c:v>
                </c:pt>
                <c:pt idx="231">
                  <c:v>-2.0830889215287742</c:v>
                </c:pt>
                <c:pt idx="232">
                  <c:v>-2.0550166971895569</c:v>
                </c:pt>
                <c:pt idx="233">
                  <c:v>-2.0273060687662063</c:v>
                </c:pt>
                <c:pt idx="234">
                  <c:v>-1.9999528636157551</c:v>
                </c:pt>
                <c:pt idx="235">
                  <c:v>-1.9729529425174834</c:v>
                </c:pt>
                <c:pt idx="236">
                  <c:v>-1.9463021999044077</c:v>
                </c:pt>
                <c:pt idx="237">
                  <c:v>-1.9199965640719856</c:v>
                </c:pt>
                <c:pt idx="238">
                  <c:v>-1.8940319973649442</c:v>
                </c:pt>
                <c:pt idx="239">
                  <c:v>-1.8684044963429838</c:v>
                </c:pt>
                <c:pt idx="240">
                  <c:v>-1.8431100919262722</c:v>
                </c:pt>
                <c:pt idx="241">
                  <c:v>-1.8181448495214216</c:v>
                </c:pt>
                <c:pt idx="242">
                  <c:v>-1.7935048691287701</c:v>
                </c:pt>
                <c:pt idx="243">
                  <c:v>-1.76918628543168</c:v>
                </c:pt>
                <c:pt idx="244">
                  <c:v>-1.7451852678685373</c:v>
                </c:pt>
                <c:pt idx="245">
                  <c:v>-1.7214980206881974</c:v>
                </c:pt>
                <c:pt idx="246">
                  <c:v>-1.6981207829895149</c:v>
                </c:pt>
                <c:pt idx="247">
                  <c:v>-1.6750498287455677</c:v>
                </c:pt>
                <c:pt idx="248">
                  <c:v>-1.6522814668132775</c:v>
                </c:pt>
                <c:pt idx="249">
                  <c:v>-1.629812040928966</c:v>
                </c:pt>
                <c:pt idx="250">
                  <c:v>-1.6076379296904453</c:v>
                </c:pt>
                <c:pt idx="251">
                  <c:v>-1.585755546526235</c:v>
                </c:pt>
                <c:pt idx="252">
                  <c:v>-1.5641613396524279</c:v>
                </c:pt>
                <c:pt idx="253">
                  <c:v>-1.5428517920177391</c:v>
                </c:pt>
                <c:pt idx="254">
                  <c:v>-1.5218234212372415</c:v>
                </c:pt>
                <c:pt idx="255">
                  <c:v>-1.5010727795153163</c:v>
                </c:pt>
                <c:pt idx="256">
                  <c:v>-1.4805964535582488</c:v>
                </c:pt>
                <c:pt idx="257">
                  <c:v>-1.4603910644769786</c:v>
                </c:pt>
                <c:pt idx="258">
                  <c:v>-1.4404532676804132</c:v>
                </c:pt>
                <c:pt idx="259">
                  <c:v>-1.420779752759763</c:v>
                </c:pt>
                <c:pt idx="260">
                  <c:v>-1.4013672433643534</c:v>
                </c:pt>
                <c:pt idx="261">
                  <c:v>-1.3822124970691296</c:v>
                </c:pt>
                <c:pt idx="262">
                  <c:v>-1.3633123052345881</c:v>
                </c:pt>
                <c:pt idx="263">
                  <c:v>-1.3446634928591523</c:v>
                </c:pt>
                <c:pt idx="264">
                  <c:v>-1.3262629184246411</c:v>
                </c:pt>
                <c:pt idx="265">
                  <c:v>-1.3081074737348901</c:v>
                </c:pt>
                <c:pt idx="266">
                  <c:v>-1.2901940837482477</c:v>
                </c:pt>
                <c:pt idx="267">
                  <c:v>-1.2725197064038927</c:v>
                </c:pt>
                <c:pt idx="268">
                  <c:v>-1.2550813324425658</c:v>
                </c:pt>
                <c:pt idx="269">
                  <c:v>-1.237875985221806</c:v>
                </c:pt>
                <c:pt idx="270">
                  <c:v>-1.2209007205262208</c:v>
                </c:pt>
                <c:pt idx="271">
                  <c:v>-1.2041526263728699</c:v>
                </c:pt>
                <c:pt idx="272">
                  <c:v>-1.1876288228121761</c:v>
                </c:pt>
                <c:pt idx="273">
                  <c:v>-1.1713264617244667</c:v>
                </c:pt>
                <c:pt idx="274">
                  <c:v>-1.1552427266126613</c:v>
                </c:pt>
                <c:pt idx="275">
                  <c:v>-1.1393748323910782</c:v>
                </c:pt>
                <c:pt idx="276">
                  <c:v>-1.1237200251708095</c:v>
                </c:pt>
                <c:pt idx="277">
                  <c:v>-1.1082755820416839</c:v>
                </c:pt>
                <c:pt idx="278">
                  <c:v>-1.0930388108513147</c:v>
                </c:pt>
                <c:pt idx="279">
                  <c:v>-1.0780070499811751</c:v>
                </c:pt>
                <c:pt idx="280">
                  <c:v>-1.0631776681201093</c:v>
                </c:pt>
                <c:pt idx="281">
                  <c:v>-1.0485480640352787</c:v>
                </c:pt>
                <c:pt idx="282">
                  <c:v>-1.0341156663409863</c:v>
                </c:pt>
                <c:pt idx="283">
                  <c:v>-1.0198779332653642</c:v>
                </c:pt>
                <c:pt idx="284">
                  <c:v>-1.0058323524151085</c:v>
                </c:pt>
                <c:pt idx="285">
                  <c:v>-0.99197644053859724</c:v>
                </c:pt>
                <c:pt idx="286">
                  <c:v>-0.97830774328733783</c:v>
                </c:pt>
                <c:pt idx="287">
                  <c:v>-0.96482383497613544</c:v>
                </c:pt>
                <c:pt idx="288">
                  <c:v>-0.9515223183418734</c:v>
                </c:pt>
                <c:pt idx="289">
                  <c:v>-0.93840082430128069</c:v>
                </c:pt>
                <c:pt idx="290">
                  <c:v>-0.92545701170768757</c:v>
                </c:pt>
                <c:pt idx="291">
                  <c:v>-0.91268856710701629</c:v>
                </c:pt>
                <c:pt idx="292">
                  <c:v>-0.90009320449297081</c:v>
                </c:pt>
                <c:pt idx="293">
                  <c:v>-0.88766866506174902</c:v>
                </c:pt>
                <c:pt idx="294">
                  <c:v>-0.87541271696621259</c:v>
                </c:pt>
                <c:pt idx="295">
                  <c:v>-0.86332315506982704</c:v>
                </c:pt>
                <c:pt idx="296">
                  <c:v>-0.8513978007002504</c:v>
                </c:pt>
                <c:pt idx="297">
                  <c:v>-0.83963450140287899</c:v>
                </c:pt>
                <c:pt idx="298">
                  <c:v>-0.8280311306943251</c:v>
                </c:pt>
                <c:pt idx="299">
                  <c:v>-0.81658558781604174</c:v>
                </c:pt>
                <c:pt idx="300">
                  <c:v>-0.80529579748801006</c:v>
                </c:pt>
                <c:pt idx="301">
                  <c:v>-0.79415970966277061</c:v>
                </c:pt>
                <c:pt idx="302">
                  <c:v>-0.78317529927973806</c:v>
                </c:pt>
                <c:pt idx="303">
                  <c:v>-0.77234056602001844</c:v>
                </c:pt>
                <c:pt idx="304">
                  <c:v>-0.76165353406163283</c:v>
                </c:pt>
                <c:pt idx="305">
                  <c:v>-0.75111225183539576</c:v>
                </c:pt>
                <c:pt idx="306">
                  <c:v>-0.74071479178138322</c:v>
                </c:pt>
                <c:pt idx="307">
                  <c:v>-0.73045925010619928</c:v>
                </c:pt>
                <c:pt idx="308">
                  <c:v>-0.72034374654093225</c:v>
                </c:pt>
                <c:pt idx="309">
                  <c:v>-0.71036642410001549</c:v>
                </c:pt>
                <c:pt idx="310">
                  <c:v>-0.70052544884098156</c:v>
                </c:pt>
                <c:pt idx="311">
                  <c:v>-0.6908190096251664</c:v>
                </c:pt>
                <c:pt idx="312">
                  <c:v>-0.68124531787943643</c:v>
                </c:pt>
                <c:pt idx="313">
                  <c:v>-0.67180260735897657</c:v>
                </c:pt>
                <c:pt idx="314">
                  <c:v>-0.66248913391120134</c:v>
                </c:pt>
                <c:pt idx="315">
                  <c:v>-0.65330317524081605</c:v>
                </c:pt>
                <c:pt idx="316">
                  <c:v>-0.64424303067608191</c:v>
                </c:pt>
                <c:pt idx="317">
                  <c:v>-0.63530702093633951</c:v>
                </c:pt>
                <c:pt idx="318">
                  <c:v>-0.62649348790079618</c:v>
                </c:pt>
                <c:pt idx="319">
                  <c:v>-0.61780079437865898</c:v>
                </c:pt>
                <c:pt idx="320">
                  <c:v>-0.60922732388060274</c:v>
                </c:pt>
                <c:pt idx="321">
                  <c:v>-0.60077148039164263</c:v>
                </c:pt>
                <c:pt idx="322">
                  <c:v>-0.59243168814542069</c:v>
                </c:pt>
                <c:pt idx="323">
                  <c:v>-0.58420639139994412</c:v>
                </c:pt>
                <c:pt idx="324">
                  <c:v>-0.57609405421479898</c:v>
                </c:pt>
                <c:pt idx="325">
                  <c:v>-0.56809316022987755</c:v>
                </c:pt>
                <c:pt idx="326">
                  <c:v>-0.56020221244561974</c:v>
                </c:pt>
                <c:pt idx="327">
                  <c:v>-0.55241973300480984</c:v>
                </c:pt>
                <c:pt idx="328">
                  <c:v>-0.54474426297595224</c:v>
                </c:pt>
                <c:pt idx="329">
                  <c:v>-0.53717436213822345</c:v>
                </c:pt>
                <c:pt idx="330">
                  <c:v>-0.52970860876804371</c:v>
                </c:pt>
                <c:pt idx="331">
                  <c:v>-0.52234559942727354</c:v>
                </c:pt>
                <c:pt idx="332">
                  <c:v>-0.51508394875304475</c:v>
                </c:pt>
                <c:pt idx="333">
                  <c:v>-0.50792228924925287</c:v>
                </c:pt>
                <c:pt idx="334">
                  <c:v>-0.50085927107971129</c:v>
                </c:pt>
                <c:pt idx="335">
                  <c:v>-0.49389356186299094</c:v>
                </c:pt>
                <c:pt idx="336">
                  <c:v>-0.48702384646894703</c:v>
                </c:pt>
                <c:pt idx="337">
                  <c:v>-0.48024882681694192</c:v>
                </c:pt>
                <c:pt idx="338">
                  <c:v>-0.47356722167578791</c:v>
                </c:pt>
                <c:pt idx="339">
                  <c:v>-0.46697776646538319</c:v>
                </c:pt>
                <c:pt idx="340">
                  <c:v>-0.46047921306009471</c:v>
                </c:pt>
                <c:pt idx="341">
                  <c:v>-0.45407032959384847</c:v>
                </c:pt>
                <c:pt idx="342">
                  <c:v>-0.44774990026696254</c:v>
                </c:pt>
                <c:pt idx="343">
                  <c:v>-0.4415167251547078</c:v>
                </c:pt>
                <c:pt idx="344">
                  <c:v>-0.43536962001761398</c:v>
                </c:pt>
                <c:pt idx="345">
                  <c:v>-0.42930741611350903</c:v>
                </c:pt>
                <c:pt idx="346">
                  <c:v>-0.42332896001130427</c:v>
                </c:pt>
                <c:pt idx="347">
                  <c:v>-0.41743311340651795</c:v>
                </c:pt>
                <c:pt idx="348">
                  <c:v>-0.41161875293854572</c:v>
                </c:pt>
                <c:pt idx="349">
                  <c:v>-0.40588477000966772</c:v>
                </c:pt>
                <c:pt idx="350">
                  <c:v>-0.40023007060579252</c:v>
                </c:pt>
                <c:pt idx="351">
                  <c:v>-0.39465357511894628</c:v>
                </c:pt>
                <c:pt idx="352">
                  <c:v>-0.38915421817149093</c:v>
                </c:pt>
                <c:pt idx="353">
                  <c:v>-0.38373094844207406</c:v>
                </c:pt>
                <c:pt idx="354">
                  <c:v>-0.37838272849330734</c:v>
                </c:pt>
                <c:pt idx="355">
                  <c:v>-0.37310853460116961</c:v>
                </c:pt>
                <c:pt idx="356">
                  <c:v>-0.36790735658612561</c:v>
                </c:pt>
                <c:pt idx="357">
                  <c:v>-0.36277819764595842</c:v>
                </c:pt>
                <c:pt idx="358">
                  <c:v>-0.35772007419031304</c:v>
                </c:pt>
                <c:pt idx="359">
                  <c:v>-0.35273201567693258</c:v>
                </c:pt>
                <c:pt idx="360">
                  <c:v>-0.34781306444960186</c:v>
                </c:pt>
                <c:pt idx="361">
                  <c:v>-0.34296227557776587</c:v>
                </c:pt>
                <c:pt idx="362">
                  <c:v>-0.33817871669783761</c:v>
                </c:pt>
                <c:pt idx="363">
                  <c:v>-0.33346146785617342</c:v>
                </c:pt>
                <c:pt idx="364">
                  <c:v>-0.32880962135371639</c:v>
                </c:pt>
                <c:pt idx="365">
                  <c:v>-0.32422228159229199</c:v>
                </c:pt>
                <c:pt idx="366">
                  <c:v>-0.31969856492255838</c:v>
                </c:pt>
                <c:pt idx="367">
                  <c:v>-0.31523759949358748</c:v>
                </c:pt>
                <c:pt idx="368">
                  <c:v>-0.31083852510407922</c:v>
                </c:pt>
                <c:pt idx="369">
                  <c:v>-0.30650049305519755</c:v>
                </c:pt>
                <c:pt idx="370">
                  <c:v>-0.3022226660050148</c:v>
                </c:pt>
                <c:pt idx="371">
                  <c:v>-0.29800421782455566</c:v>
                </c:pt>
                <c:pt idx="372">
                  <c:v>-0.29384433345543409</c:v>
                </c:pt>
                <c:pt idx="373">
                  <c:v>-0.28974220876906848</c:v>
                </c:pt>
                <c:pt idx="374">
                  <c:v>-0.28569705042746507</c:v>
                </c:pt>
                <c:pt idx="375">
                  <c:v>-0.28170807574556456</c:v>
                </c:pt>
                <c:pt idx="376">
                  <c:v>-0.27777451255513153</c:v>
                </c:pt>
                <c:pt idx="377">
                  <c:v>-0.27389559907018468</c:v>
                </c:pt>
                <c:pt idx="378">
                  <c:v>-0.27007058375394838</c:v>
                </c:pt>
                <c:pt idx="379">
                  <c:v>-0.26629872518732628</c:v>
                </c:pt>
                <c:pt idx="380">
                  <c:v>-0.26257929193886653</c:v>
                </c:pt>
                <c:pt idx="381">
                  <c:v>-0.25891156243623098</c:v>
                </c:pt>
                <c:pt idx="382">
                  <c:v>-0.25529482483913435</c:v>
                </c:pt>
                <c:pt idx="383">
                  <c:v>-0.25172837691375688</c:v>
                </c:pt>
                <c:pt idx="384">
                  <c:v>-0.2482115259086114</c:v>
                </c:pt>
                <c:pt idx="385">
                  <c:v>-0.24474358843185462</c:v>
                </c:pt>
                <c:pt idx="386">
                  <c:v>-0.24132389033003152</c:v>
                </c:pt>
                <c:pt idx="387">
                  <c:v>-0.23795176656823905</c:v>
                </c:pt>
                <c:pt idx="388">
                  <c:v>-0.23462656111169997</c:v>
                </c:pt>
                <c:pt idx="389">
                  <c:v>-0.23134762680873106</c:v>
                </c:pt>
                <c:pt idx="390">
                  <c:v>-0.22811432527509565</c:v>
                </c:pt>
                <c:pt idx="391">
                  <c:v>-0.2249260267797277</c:v>
                </c:pt>
                <c:pt idx="392">
                  <c:v>-0.22178211013181628</c:v>
                </c:pt>
                <c:pt idx="393">
                  <c:v>-0.21868196256923619</c:v>
                </c:pt>
                <c:pt idx="394">
                  <c:v>-0.21562497964831476</c:v>
                </c:pt>
                <c:pt idx="395">
                  <c:v>-0.21261056513491791</c:v>
                </c:pt>
                <c:pt idx="396">
                  <c:v>-0.20963813089685385</c:v>
                </c:pt>
                <c:pt idx="397">
                  <c:v>-0.20670709679756361</c:v>
                </c:pt>
                <c:pt idx="398">
                  <c:v>-0.20381689059110833</c:v>
                </c:pt>
                <c:pt idx="399">
                  <c:v>-0.20096694781842375</c:v>
                </c:pt>
                <c:pt idx="400">
                  <c:v>-0.19815671170483631</c:v>
                </c:pt>
                <c:pt idx="401">
                  <c:v>-0.19538563305883017</c:v>
                </c:pt>
                <c:pt idx="402">
                  <c:v>-0.19265317017204961</c:v>
                </c:pt>
                <c:pt idx="403">
                  <c:v>-0.18995878872052285</c:v>
                </c:pt>
                <c:pt idx="404">
                  <c:v>-0.18730196166710675</c:v>
                </c:pt>
                <c:pt idx="405">
                  <c:v>-0.18468216916511951</c:v>
                </c:pt>
                <c:pt idx="406">
                  <c:v>-0.1820988984631724</c:v>
                </c:pt>
                <c:pt idx="407">
                  <c:v>-0.17955164381116862</c:v>
                </c:pt>
                <c:pt idx="408">
                  <c:v>-0.17703990636747199</c:v>
                </c:pt>
                <c:pt idx="409">
                  <c:v>-0.17456319410722423</c:v>
                </c:pt>
                <c:pt idx="410">
                  <c:v>-0.17212102173180194</c:v>
                </c:pt>
                <c:pt idx="411">
                  <c:v>-0.16971291057940496</c:v>
                </c:pt>
                <c:pt idx="412">
                  <c:v>-0.16733838853675476</c:v>
                </c:pt>
                <c:pt idx="413">
                  <c:v>-0.16499698995190315</c:v>
                </c:pt>
                <c:pt idx="414">
                  <c:v>-0.16268825554812841</c:v>
                </c:pt>
                <c:pt idx="415">
                  <c:v>-0.16041173233891687</c:v>
                </c:pt>
                <c:pt idx="416">
                  <c:v>-0.15816697354401049</c:v>
                </c:pt>
                <c:pt idx="417">
                  <c:v>-0.15595353850651247</c:v>
                </c:pt>
                <c:pt idx="418">
                  <c:v>-0.15377099261104116</c:v>
                </c:pt>
                <c:pt idx="419">
                  <c:v>-0.1516189072029154</c:v>
                </c:pt>
                <c:pt idx="420">
                  <c:v>-0.14949685950836641</c:v>
                </c:pt>
                <c:pt idx="421">
                  <c:v>-0.14740443255575961</c:v>
                </c:pt>
                <c:pt idx="422">
                  <c:v>-0.14534121509781925</c:v>
                </c:pt>
                <c:pt idx="423">
                  <c:v>-0.14330680153484088</c:v>
                </c:pt>
                <c:pt idx="424">
                  <c:v>-0.14130079183888361</c:v>
                </c:pt>
                <c:pt idx="425">
                  <c:v>-0.13932279147893065</c:v>
                </c:pt>
                <c:pt idx="426">
                  <c:v>-0.13737241134700526</c:v>
                </c:pt>
                <c:pt idx="427">
                  <c:v>-0.1354492676852348</c:v>
                </c:pt>
                <c:pt idx="428">
                  <c:v>-0.13355298201384716</c:v>
                </c:pt>
                <c:pt idx="429">
                  <c:v>-0.13168318106009494</c:v>
                </c:pt>
                <c:pt idx="430">
                  <c:v>-0.12983949668809092</c:v>
                </c:pt>
                <c:pt idx="431">
                  <c:v>-0.12802156582954985</c:v>
                </c:pt>
                <c:pt idx="432">
                  <c:v>-0.12622903041542036</c:v>
                </c:pt>
                <c:pt idx="433">
                  <c:v>-0.12446153730840176</c:v>
                </c:pt>
                <c:pt idx="434">
                  <c:v>-0.12271873823633402</c:v>
                </c:pt>
                <c:pt idx="435">
                  <c:v>-0.12100028972644628</c:v>
                </c:pt>
                <c:pt idx="436">
                  <c:v>-0.11930585304046216</c:v>
                </c:pt>
                <c:pt idx="437">
                  <c:v>-0.11763509411054514</c:v>
                </c:pt>
                <c:pt idx="438">
                  <c:v>-0.11598768347607558</c:v>
                </c:pt>
                <c:pt idx="439">
                  <c:v>-0.11436329622125263</c:v>
                </c:pt>
                <c:pt idx="440">
                  <c:v>-0.11276161191350648</c:v>
                </c:pt>
                <c:pt idx="441">
                  <c:v>-0.1111823145427155</c:v>
                </c:pt>
                <c:pt idx="442">
                  <c:v>-0.10962509246121641</c:v>
                </c:pt>
                <c:pt idx="443">
                  <c:v>-0.1080896383245972</c:v>
                </c:pt>
                <c:pt idx="444">
                  <c:v>-0.10657564903326798</c:v>
                </c:pt>
                <c:pt idx="445">
                  <c:v>-0.10508282567479366</c:v>
                </c:pt>
                <c:pt idx="446">
                  <c:v>-0.10361087346698532</c:v>
                </c:pt>
                <c:pt idx="447">
                  <c:v>-0.10215950170173739</c:v>
                </c:pt>
                <c:pt idx="448">
                  <c:v>-0.100728423689603</c:v>
                </c:pt>
                <c:pt idx="449">
                  <c:v>-9.9317356705098711E-2</c:v>
                </c:pt>
                <c:pt idx="450">
                  <c:v>-9.7926021932729479E-2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8-4F56-A9D0-A0D82C4858AB}"/>
            </c:ext>
          </c:extLst>
        </c:ser>
        <c:ser>
          <c:idx val="2"/>
          <c:order val="2"/>
          <c:tx>
            <c:strRef>
              <c:f>[1]fit_1NN_SC!$M$18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[1]fit_1NN_SC!$M$19:$M$469</c:f>
              <c:numCache>
                <c:formatCode>General</c:formatCode>
                <c:ptCount val="451"/>
                <c:pt idx="0">
                  <c:v>0.764839898080794</c:v>
                </c:pt>
                <c:pt idx="1">
                  <c:v>-4.1250528802109443E-2</c:v>
                </c:pt>
                <c:pt idx="2">
                  <c:v>-0.81386174727105498</c:v>
                </c:pt>
                <c:pt idx="3">
                  <c:v>-1.5540813884437483</c:v>
                </c:pt>
                <c:pt idx="4">
                  <c:v>-2.2629646018563676</c:v>
                </c:pt>
                <c:pt idx="5">
                  <c:v>-2.9415349911735547</c:v>
                </c:pt>
                <c:pt idx="6">
                  <c:v>-3.5907855233928316</c:v>
                </c:pt>
                <c:pt idx="7">
                  <c:v>-4.2116794122880066</c:v>
                </c:pt>
                <c:pt idx="8">
                  <c:v>-4.8051509768154403</c:v>
                </c:pt>
                <c:pt idx="9">
                  <c:v>-5.3721064751870102</c:v>
                </c:pt>
                <c:pt idx="10">
                  <c:v>-5.9134249152932767</c:v>
                </c:pt>
                <c:pt idx="11">
                  <c:v>-6.4299588421421419</c:v>
                </c:pt>
                <c:pt idx="12">
                  <c:v>-6.9225351029586335</c:v>
                </c:pt>
                <c:pt idx="13">
                  <c:v>-7.3919555905745682</c:v>
                </c:pt>
                <c:pt idx="14">
                  <c:v>-7.8389979657178444</c:v>
                </c:pt>
                <c:pt idx="15">
                  <c:v>-8.2644163587954367</c:v>
                </c:pt>
                <c:pt idx="16">
                  <c:v>-8.6689420517465194</c:v>
                </c:pt>
                <c:pt idx="17">
                  <c:v>-9.0532841405264648</c:v>
                </c:pt>
                <c:pt idx="18">
                  <c:v>-9.4181301787667309</c:v>
                </c:pt>
                <c:pt idx="19">
                  <c:v>-9.7641468031402283</c:v>
                </c:pt>
                <c:pt idx="20">
                  <c:v>-10.091980340947174</c:v>
                </c:pt>
                <c:pt idx="21">
                  <c:v>-10.402257400421632</c:v>
                </c:pt>
                <c:pt idx="22">
                  <c:v>-10.695585444245548</c:v>
                </c:pt>
                <c:pt idx="23">
                  <c:v>-10.97255334674254</c:v>
                </c:pt>
                <c:pt idx="24">
                  <c:v>-11.233731935211644</c:v>
                </c:pt>
                <c:pt idx="25">
                  <c:v>-11.479674515847076</c:v>
                </c:pt>
                <c:pt idx="26">
                  <c:v>-11.710917384678655</c:v>
                </c:pt>
                <c:pt idx="27">
                  <c:v>-11.927980323954575</c:v>
                </c:pt>
                <c:pt idx="28">
                  <c:v>-12.131367084376876</c:v>
                </c:pt>
                <c:pt idx="29">
                  <c:v>-12.321565853588332</c:v>
                </c:pt>
                <c:pt idx="30">
                  <c:v>-12.499049711297936</c:v>
                </c:pt>
                <c:pt idx="31">
                  <c:v>-12.664277071422209</c:v>
                </c:pt>
                <c:pt idx="32">
                  <c:v>-12.817692111607812</c:v>
                </c:pt>
                <c:pt idx="33">
                  <c:v>-12.959725190491707</c:v>
                </c:pt>
                <c:pt idx="34">
                  <c:v>-13.090793253044634</c:v>
                </c:pt>
                <c:pt idx="35">
                  <c:v>-13.211300224333833</c:v>
                </c:pt>
                <c:pt idx="36">
                  <c:v>-13.321637392032155</c:v>
                </c:pt>
                <c:pt idx="37">
                  <c:v>-13.422183777990725</c:v>
                </c:pt>
                <c:pt idx="38">
                  <c:v>-13.513306499184115</c:v>
                </c:pt>
                <c:pt idx="39">
                  <c:v>-13.595361118327865</c:v>
                </c:pt>
                <c:pt idx="40">
                  <c:v>-13.668691984460018</c:v>
                </c:pt>
                <c:pt idx="41">
                  <c:v>-13.733632563770104</c:v>
                </c:pt>
                <c:pt idx="42">
                  <c:v>-13.790505760950897</c:v>
                </c:pt>
                <c:pt idx="43">
                  <c:v>-13.839624231340949</c:v>
                </c:pt>
                <c:pt idx="44">
                  <c:v>-13.881290684117793</c:v>
                </c:pt>
                <c:pt idx="45">
                  <c:v>-13.915798176794976</c:v>
                </c:pt>
                <c:pt idx="46">
                  <c:v>-13.943430401268698</c:v>
                </c:pt>
                <c:pt idx="47">
                  <c:v>-13.964461961652857</c:v>
                </c:pt>
                <c:pt idx="48">
                  <c:v>-13.979158644134884</c:v>
                </c:pt>
                <c:pt idx="49">
                  <c:v>-13.987777679077961</c:v>
                </c:pt>
                <c:pt idx="50">
                  <c:v>-13.990567995588984</c:v>
                </c:pt>
                <c:pt idx="51">
                  <c:v>-13.98777046876552</c:v>
                </c:pt>
                <c:pt idx="52">
                  <c:v>-13.979618159828936</c:v>
                </c:pt>
                <c:pt idx="53">
                  <c:v>-13.966336549345113</c:v>
                </c:pt>
                <c:pt idx="54">
                  <c:v>-13.948143763728428</c:v>
                </c:pt>
                <c:pt idx="55">
                  <c:v>-13.925250795219361</c:v>
                </c:pt>
                <c:pt idx="56">
                  <c:v>-13.897861715520458</c:v>
                </c:pt>
                <c:pt idx="57">
                  <c:v>-13.8661738832705</c:v>
                </c:pt>
                <c:pt idx="58">
                  <c:v>-13.830378145531441</c:v>
                </c:pt>
                <c:pt idx="59">
                  <c:v>-13.790659033457832</c:v>
                </c:pt>
                <c:pt idx="60">
                  <c:v>-13.747194952313839</c:v>
                </c:pt>
                <c:pt idx="61">
                  <c:v>-13.700158365997977</c:v>
                </c:pt>
                <c:pt idx="62">
                  <c:v>-13.649715976231583</c:v>
                </c:pt>
                <c:pt idx="63">
                  <c:v>-13.596028896562355</c:v>
                </c:pt>
                <c:pt idx="64">
                  <c:v>-13.539252821330152</c:v>
                </c:pt>
                <c:pt idx="65">
                  <c:v>-13.479538189738156</c:v>
                </c:pt>
                <c:pt idx="66">
                  <c:v>-13.417030345168321</c:v>
                </c:pt>
                <c:pt idx="67">
                  <c:v>-13.351869689876359</c:v>
                </c:pt>
                <c:pt idx="68">
                  <c:v>-13.284191835197381</c:v>
                </c:pt>
                <c:pt idx="69">
                  <c:v>-13.214127747389986</c:v>
                </c:pt>
                <c:pt idx="70">
                  <c:v>-13.141803889242738</c:v>
                </c:pt>
                <c:pt idx="71">
                  <c:v>-13.067342357563501</c:v>
                </c:pt>
                <c:pt idx="72">
                  <c:v>-12.990861016668918</c:v>
                </c:pt>
                <c:pt idx="73">
                  <c:v>-12.912473627987715</c:v>
                </c:pt>
                <c:pt idx="74">
                  <c:v>-12.832289975888598</c:v>
                </c:pt>
                <c:pt idx="75">
                  <c:v>-12.750415989840123</c:v>
                </c:pt>
                <c:pt idx="76">
                  <c:v>-12.666953863007169</c:v>
                </c:pt>
                <c:pt idx="77">
                  <c:v>-12.582002167385458</c:v>
                </c:pt>
                <c:pt idx="78">
                  <c:v>-12.495655965572787</c:v>
                </c:pt>
                <c:pt idx="79">
                  <c:v>-12.40800691927304</c:v>
                </c:pt>
                <c:pt idx="80">
                  <c:v>-12.319143394625925</c:v>
                </c:pt>
                <c:pt idx="81">
                  <c:v>-12.229150564453249</c:v>
                </c:pt>
                <c:pt idx="82">
                  <c:v>-12.138110507509566</c:v>
                </c:pt>
                <c:pt idx="83">
                  <c:v>-12.04610230482283</c:v>
                </c:pt>
                <c:pt idx="84">
                  <c:v>-11.953202133208208</c:v>
                </c:pt>
                <c:pt idx="85">
                  <c:v>-11.859483356035646</c:v>
                </c:pt>
                <c:pt idx="86">
                  <c:v>-11.765016611329948</c:v>
                </c:pt>
                <c:pt idx="87">
                  <c:v>-11.669869897279444</c:v>
                </c:pt>
                <c:pt idx="88">
                  <c:v>-11.574108655227461</c:v>
                </c:pt>
                <c:pt idx="89">
                  <c:v>-11.477795850218627</c:v>
                </c:pt>
                <c:pt idx="90">
                  <c:v>-11.380992049169988</c:v>
                </c:pt>
                <c:pt idx="91">
                  <c:v>-11.283755496735054</c:v>
                </c:pt>
                <c:pt idx="92">
                  <c:v>-11.186142188926656</c:v>
                </c:pt>
                <c:pt idx="93">
                  <c:v>-11.088205944563171</c:v>
                </c:pt>
                <c:pt idx="94">
                  <c:v>-10.989998474600251</c:v>
                </c:pt>
                <c:pt idx="95">
                  <c:v>-10.891569449408848</c:v>
                </c:pt>
                <c:pt idx="96">
                  <c:v>-10.792966564058485</c:v>
                </c:pt>
                <c:pt idx="97">
                  <c:v>-10.69423560166301</c:v>
                </c:pt>
                <c:pt idx="98">
                  <c:v>-10.595420494844452</c:v>
                </c:pt>
                <c:pt idx="99">
                  <c:v>-10.49656338536917</c:v>
                </c:pt>
                <c:pt idx="100">
                  <c:v>-10.397704682008726</c:v>
                </c:pt>
                <c:pt idx="101">
                  <c:v>-10.298883116676672</c:v>
                </c:pt>
                <c:pt idx="102">
                  <c:v>-10.200135798890695</c:v>
                </c:pt>
                <c:pt idx="103">
                  <c:v>-10.101498268608546</c:v>
                </c:pt>
                <c:pt idx="104">
                  <c:v>-10.003004547484394</c:v>
                </c:pt>
                <c:pt idx="105">
                  <c:v>-9.9046871885913124</c:v>
                </c:pt>
                <c:pt idx="106">
                  <c:v>-9.8065773246539809</c:v>
                </c:pt>
                <c:pt idx="107">
                  <c:v>-9.7087047148346421</c:v>
                </c:pt>
                <c:pt idx="108">
                  <c:v>-9.6110977901141297</c:v>
                </c:pt>
                <c:pt idx="109">
                  <c:v>-9.5137836973083925</c:v>
                </c:pt>
                <c:pt idx="110">
                  <c:v>-9.4167883417601121</c:v>
                </c:pt>
                <c:pt idx="111">
                  <c:v>-9.3201364287436093</c:v>
                </c:pt>
                <c:pt idx="112">
                  <c:v>-9.2238515036202706</c:v>
                </c:pt>
                <c:pt idx="113">
                  <c:v>-9.1279559907806949</c:v>
                </c:pt>
                <c:pt idx="114">
                  <c:v>-9.0324712314087137</c:v>
                </c:pt>
                <c:pt idx="115">
                  <c:v>-8.9374175201013006</c:v>
                </c:pt>
                <c:pt idx="116">
                  <c:v>-8.8428141403777047</c:v>
                </c:pt>
                <c:pt idx="117">
                  <c:v>-8.7486793991099141</c:v>
                </c:pt>
                <c:pt idx="118">
                  <c:v>-8.6550306599058295</c:v>
                </c:pt>
                <c:pt idx="119">
                  <c:v>-8.5618843754755325</c:v>
                </c:pt>
                <c:pt idx="120">
                  <c:v>-8.469256119010165</c:v>
                </c:pt>
                <c:pt idx="121">
                  <c:v>-8.3771606146022517</c:v>
                </c:pt>
                <c:pt idx="122">
                  <c:v>-8.2856117667352471</c:v>
                </c:pt>
                <c:pt idx="123">
                  <c:v>-8.1946226888694849</c:v>
                </c:pt>
                <c:pt idx="124">
                  <c:v>-8.1042057311507776</c:v>
                </c:pt>
                <c:pt idx="125">
                  <c:v>-8.0143725072673782</c:v>
                </c:pt>
                <c:pt idx="126">
                  <c:v>-7.9251339204799933</c:v>
                </c:pt>
                <c:pt idx="127">
                  <c:v>-7.8365001888491603</c:v>
                </c:pt>
                <c:pt idx="128">
                  <c:v>-7.7484808696833269</c:v>
                </c:pt>
                <c:pt idx="129">
                  <c:v>-7.6610848832304361</c:v>
                </c:pt>
                <c:pt idx="130">
                  <c:v>-7.5743205356351941</c:v>
                </c:pt>
                <c:pt idx="131">
                  <c:v>-7.4881955411835408</c:v>
                </c:pt>
                <c:pt idx="132">
                  <c:v>-7.4027170438551035</c:v>
                </c:pt>
                <c:pt idx="133">
                  <c:v>-7.3178916382040811</c:v>
                </c:pt>
                <c:pt idx="134">
                  <c:v>-7.2337253895881348</c:v>
                </c:pt>
                <c:pt idx="135">
                  <c:v>-7.1502238537645635</c:v>
                </c:pt>
                <c:pt idx="136">
                  <c:v>-7.0673920958722478</c:v>
                </c:pt>
                <c:pt idx="137">
                  <c:v>-6.9852347088175009</c:v>
                </c:pt>
                <c:pt idx="138">
                  <c:v>-6.9037558310814218</c:v>
                </c:pt>
                <c:pt idx="139">
                  <c:v>-6.8229591639656757</c:v>
                </c:pt>
                <c:pt idx="140">
                  <c:v>-6.7428479882933932</c:v>
                </c:pt>
                <c:pt idx="141">
                  <c:v>-6.6634251805812132</c:v>
                </c:pt>
                <c:pt idx="142">
                  <c:v>-6.5846932286981268</c:v>
                </c:pt>
                <c:pt idx="143">
                  <c:v>-6.5066542470262512</c:v>
                </c:pt>
                <c:pt idx="144">
                  <c:v>-6.4293099911383402</c:v>
                </c:pt>
                <c:pt idx="145">
                  <c:v>-6.3526618720063341</c:v>
                </c:pt>
                <c:pt idx="146">
                  <c:v>-6.2767109697548369</c:v>
                </c:pt>
                <c:pt idx="147">
                  <c:v>-6.2014580469730847</c:v>
                </c:pt>
                <c:pt idx="148">
                  <c:v>-6.1269035615984153</c:v>
                </c:pt>
                <c:pt idx="149">
                  <c:v>-6.0530476793841448</c:v>
                </c:pt>
                <c:pt idx="150">
                  <c:v>-5.9798902859641254</c:v>
                </c:pt>
                <c:pt idx="151">
                  <c:v>-5.9074309985259914</c:v>
                </c:pt>
                <c:pt idx="152">
                  <c:v>-5.8356691771048634</c:v>
                </c:pt>
                <c:pt idx="153">
                  <c:v>-5.7646039355087755</c:v>
                </c:pt>
                <c:pt idx="154">
                  <c:v>-5.6942341518868407</c:v>
                </c:pt>
                <c:pt idx="155">
                  <c:v>-5.6245584789509024</c:v>
                </c:pt>
                <c:pt idx="156">
                  <c:v>-5.555575353861034</c:v>
                </c:pt>
                <c:pt idx="157">
                  <c:v>-5.4872830077849519</c:v>
                </c:pt>
                <c:pt idx="158">
                  <c:v>-5.4196794751411446</c:v>
                </c:pt>
                <c:pt idx="159">
                  <c:v>-5.3527626025352912</c:v>
                </c:pt>
                <c:pt idx="160">
                  <c:v>-5.2865300573991236</c:v>
                </c:pt>
                <c:pt idx="161">
                  <c:v>-5.2209793363407542</c:v>
                </c:pt>
                <c:pt idx="162">
                  <c:v>-5.1561077732151821</c:v>
                </c:pt>
                <c:pt idx="163">
                  <c:v>-5.0919125469234219</c:v>
                </c:pt>
                <c:pt idx="164">
                  <c:v>-5.0283906889484493</c:v>
                </c:pt>
                <c:pt idx="165">
                  <c:v>-4.9655390906360006</c:v>
                </c:pt>
                <c:pt idx="166">
                  <c:v>-4.9033545102279259</c:v>
                </c:pt>
                <c:pt idx="167">
                  <c:v>-4.8418335796556367</c:v>
                </c:pt>
                <c:pt idx="168">
                  <c:v>-4.7809728111008925</c:v>
                </c:pt>
                <c:pt idx="169">
                  <c:v>-4.7207686033311411</c:v>
                </c:pt>
                <c:pt idx="170">
                  <c:v>-4.6612172478161655</c:v>
                </c:pt>
                <c:pt idx="171">
                  <c:v>-4.6023149346328118</c:v>
                </c:pt>
                <c:pt idx="172">
                  <c:v>-4.5440577581642136</c:v>
                </c:pt>
                <c:pt idx="173">
                  <c:v>-4.4864417225998983</c:v>
                </c:pt>
                <c:pt idx="174">
                  <c:v>-4.4294627472428072</c:v>
                </c:pt>
                <c:pt idx="175">
                  <c:v>-4.3731166716292282</c:v>
                </c:pt>
                <c:pt idx="176">
                  <c:v>-4.3173992604673916</c:v>
                </c:pt>
                <c:pt idx="177">
                  <c:v>-4.2623062084002941</c:v>
                </c:pt>
                <c:pt idx="178">
                  <c:v>-4.2078331445982053</c:v>
                </c:pt>
                <c:pt idx="179">
                  <c:v>-4.1539756371861909</c:v>
                </c:pt>
                <c:pt idx="180">
                  <c:v>-4.1007291975116198</c:v>
                </c:pt>
                <c:pt idx="181">
                  <c:v>-4.0480892842568137</c:v>
                </c:pt>
                <c:pt idx="182">
                  <c:v>-3.9960513074015149</c:v>
                </c:pt>
                <c:pt idx="183">
                  <c:v>-3.9446106320399035</c:v>
                </c:pt>
                <c:pt idx="184">
                  <c:v>-3.8937625820567634</c:v>
                </c:pt>
                <c:pt idx="185">
                  <c:v>-3.843502443667103</c:v>
                </c:pt>
                <c:pt idx="186">
                  <c:v>-3.7938254688236159</c:v>
                </c:pt>
                <c:pt idx="187">
                  <c:v>-3.744726878496055</c:v>
                </c:pt>
                <c:pt idx="188">
                  <c:v>-3.6962018658266027</c:v>
                </c:pt>
                <c:pt idx="189">
                  <c:v>-3.6482455991651332</c:v>
                </c:pt>
                <c:pt idx="190">
                  <c:v>-3.6008532249881937</c:v>
                </c:pt>
                <c:pt idx="191">
                  <c:v>-3.5540198707053108</c:v>
                </c:pt>
                <c:pt idx="192">
                  <c:v>-3.5077406473563162</c:v>
                </c:pt>
                <c:pt idx="193">
                  <c:v>-3.4620106522030656</c:v>
                </c:pt>
                <c:pt idx="194">
                  <c:v>-3.4168249712189551</c:v>
                </c:pt>
                <c:pt idx="195">
                  <c:v>-3.3721786814795536</c:v>
                </c:pt>
                <c:pt idx="196">
                  <c:v>-3.3280668534573898</c:v>
                </c:pt>
                <c:pt idx="197">
                  <c:v>-3.2844845532241371</c:v>
                </c:pt>
                <c:pt idx="198">
                  <c:v>-3.2414268445630694</c:v>
                </c:pt>
                <c:pt idx="199">
                  <c:v>-3.1988887909946992</c:v>
                </c:pt>
                <c:pt idx="200">
                  <c:v>-3.1568654577184652</c:v>
                </c:pt>
                <c:pt idx="201">
                  <c:v>-3.1153519134731456</c:v>
                </c:pt>
                <c:pt idx="202">
                  <c:v>-3.0743432323186268</c:v>
                </c:pt>
                <c:pt idx="203">
                  <c:v>-3.033834495341674</c:v>
                </c:pt>
                <c:pt idx="204">
                  <c:v>-2.9938207922881013</c:v>
                </c:pt>
                <c:pt idx="205">
                  <c:v>-2.9542972231238358</c:v>
                </c:pt>
                <c:pt idx="206">
                  <c:v>-2.9152588995271316</c:v>
                </c:pt>
                <c:pt idx="207">
                  <c:v>-2.8767009463143087</c:v>
                </c:pt>
                <c:pt idx="208">
                  <c:v>-2.8386185028011353</c:v>
                </c:pt>
                <c:pt idx="209">
                  <c:v>-2.8010067241020238</c:v>
                </c:pt>
                <c:pt idx="210">
                  <c:v>-2.7638607823691363</c:v>
                </c:pt>
                <c:pt idx="211">
                  <c:v>-2.7271758679733753</c:v>
                </c:pt>
                <c:pt idx="212">
                  <c:v>-2.6909471906292004</c:v>
                </c:pt>
                <c:pt idx="213">
                  <c:v>-2.655169980465232</c:v>
                </c:pt>
                <c:pt idx="214">
                  <c:v>-2.6198394890423757</c:v>
                </c:pt>
                <c:pt idx="215">
                  <c:v>-2.584950990321353</c:v>
                </c:pt>
                <c:pt idx="216">
                  <c:v>-2.5504997815812462</c:v>
                </c:pt>
                <c:pt idx="217">
                  <c:v>-2.5164811842908423</c:v>
                </c:pt>
                <c:pt idx="218">
                  <c:v>-2.4828905449343179</c:v>
                </c:pt>
                <c:pt idx="219">
                  <c:v>-2.449723235792872</c:v>
                </c:pt>
                <c:pt idx="220">
                  <c:v>-2.4169746556838096</c:v>
                </c:pt>
                <c:pt idx="221">
                  <c:v>-2.3846402306585883</c:v>
                </c:pt>
                <c:pt idx="222">
                  <c:v>-2.3527154146612101</c:v>
                </c:pt>
                <c:pt idx="223">
                  <c:v>-2.3211956901483828</c:v>
                </c:pt>
                <c:pt idx="224">
                  <c:v>-2.2900765686727982</c:v>
                </c:pt>
                <c:pt idx="225">
                  <c:v>-2.2593535914307865</c:v>
                </c:pt>
                <c:pt idx="226">
                  <c:v>-2.2290223297756704</c:v>
                </c:pt>
                <c:pt idx="227">
                  <c:v>-2.1990783856980003</c:v>
                </c:pt>
                <c:pt idx="228">
                  <c:v>-2.1695173922738658</c:v>
                </c:pt>
                <c:pt idx="229">
                  <c:v>-2.1403350140824493</c:v>
                </c:pt>
                <c:pt idx="230">
                  <c:v>-2.1115269475939287</c:v>
                </c:pt>
                <c:pt idx="231">
                  <c:v>-2.0830889215287742</c:v>
                </c:pt>
                <c:pt idx="232">
                  <c:v>-2.0550166971895569</c:v>
                </c:pt>
                <c:pt idx="233">
                  <c:v>-2.0273060687662063</c:v>
                </c:pt>
                <c:pt idx="234">
                  <c:v>-1.9999528636157551</c:v>
                </c:pt>
                <c:pt idx="235">
                  <c:v>-1.9729529425174834</c:v>
                </c:pt>
                <c:pt idx="236">
                  <c:v>-1.9463021999044077</c:v>
                </c:pt>
                <c:pt idx="237">
                  <c:v>-1.9199965640719856</c:v>
                </c:pt>
                <c:pt idx="238">
                  <c:v>-1.8940319973649442</c:v>
                </c:pt>
                <c:pt idx="239">
                  <c:v>-1.8684044963429838</c:v>
                </c:pt>
                <c:pt idx="240">
                  <c:v>-1.8431100919262722</c:v>
                </c:pt>
                <c:pt idx="241">
                  <c:v>-1.8181448495214216</c:v>
                </c:pt>
                <c:pt idx="242">
                  <c:v>-1.7935048691287701</c:v>
                </c:pt>
                <c:pt idx="243">
                  <c:v>-1.76918628543168</c:v>
                </c:pt>
                <c:pt idx="244">
                  <c:v>-1.7451852678685373</c:v>
                </c:pt>
                <c:pt idx="245">
                  <c:v>-1.7214980206881974</c:v>
                </c:pt>
                <c:pt idx="246">
                  <c:v>-1.6981207829895149</c:v>
                </c:pt>
                <c:pt idx="247">
                  <c:v>-1.6750498287455677</c:v>
                </c:pt>
                <c:pt idx="248">
                  <c:v>-1.6522814668132775</c:v>
                </c:pt>
                <c:pt idx="249">
                  <c:v>-1.629812040928966</c:v>
                </c:pt>
                <c:pt idx="250">
                  <c:v>-1.6076379296904453</c:v>
                </c:pt>
                <c:pt idx="251">
                  <c:v>-1.585755546526235</c:v>
                </c:pt>
                <c:pt idx="252">
                  <c:v>-1.5641613396524279</c:v>
                </c:pt>
                <c:pt idx="253">
                  <c:v>-1.5428517920177391</c:v>
                </c:pt>
                <c:pt idx="254">
                  <c:v>-1.5218234212372415</c:v>
                </c:pt>
                <c:pt idx="255">
                  <c:v>-1.5010727795153163</c:v>
                </c:pt>
                <c:pt idx="256">
                  <c:v>-1.4805964535582488</c:v>
                </c:pt>
                <c:pt idx="257">
                  <c:v>-1.4603910644769786</c:v>
                </c:pt>
                <c:pt idx="258">
                  <c:v>-1.4404532676804132</c:v>
                </c:pt>
                <c:pt idx="259">
                  <c:v>-1.420779752759763</c:v>
                </c:pt>
                <c:pt idx="260">
                  <c:v>-1.4013672433643534</c:v>
                </c:pt>
                <c:pt idx="261">
                  <c:v>-1.3822124970691296</c:v>
                </c:pt>
                <c:pt idx="262">
                  <c:v>-1.3633123052345881</c:v>
                </c:pt>
                <c:pt idx="263">
                  <c:v>-1.3446634928591523</c:v>
                </c:pt>
                <c:pt idx="264">
                  <c:v>-1.3262629184246411</c:v>
                </c:pt>
                <c:pt idx="265">
                  <c:v>-1.3081074737348901</c:v>
                </c:pt>
                <c:pt idx="266">
                  <c:v>-1.2901940837482477</c:v>
                </c:pt>
                <c:pt idx="267">
                  <c:v>-1.2725197064038927</c:v>
                </c:pt>
                <c:pt idx="268">
                  <c:v>-1.2550813324425658</c:v>
                </c:pt>
                <c:pt idx="269">
                  <c:v>-1.237875985221806</c:v>
                </c:pt>
                <c:pt idx="270">
                  <c:v>-1.2209007205262208</c:v>
                </c:pt>
                <c:pt idx="271">
                  <c:v>-1.2041526263728699</c:v>
                </c:pt>
                <c:pt idx="272">
                  <c:v>-1.1876288228121761</c:v>
                </c:pt>
                <c:pt idx="273">
                  <c:v>-1.1713264617244667</c:v>
                </c:pt>
                <c:pt idx="274">
                  <c:v>-1.1552427266126613</c:v>
                </c:pt>
                <c:pt idx="275">
                  <c:v>-1.1393748323910782</c:v>
                </c:pt>
                <c:pt idx="276">
                  <c:v>-1.1237200251708095</c:v>
                </c:pt>
                <c:pt idx="277">
                  <c:v>-1.1082755820416839</c:v>
                </c:pt>
                <c:pt idx="278">
                  <c:v>-1.0930388108513147</c:v>
                </c:pt>
                <c:pt idx="279">
                  <c:v>-1.0780070499811751</c:v>
                </c:pt>
                <c:pt idx="280">
                  <c:v>-1.0631776681201093</c:v>
                </c:pt>
                <c:pt idx="281">
                  <c:v>-1.0485480640352787</c:v>
                </c:pt>
                <c:pt idx="282">
                  <c:v>-1.0341156663409863</c:v>
                </c:pt>
                <c:pt idx="283">
                  <c:v>-1.0198779332653642</c:v>
                </c:pt>
                <c:pt idx="284">
                  <c:v>-1.0058323524151085</c:v>
                </c:pt>
                <c:pt idx="285">
                  <c:v>-0.99197644053859724</c:v>
                </c:pt>
                <c:pt idx="286">
                  <c:v>-0.97830774328733783</c:v>
                </c:pt>
                <c:pt idx="287">
                  <c:v>-0.96482383497613544</c:v>
                </c:pt>
                <c:pt idx="288">
                  <c:v>-0.9515223183418734</c:v>
                </c:pt>
                <c:pt idx="289">
                  <c:v>-0.93840082430128069</c:v>
                </c:pt>
                <c:pt idx="290">
                  <c:v>-0.92545701170768757</c:v>
                </c:pt>
                <c:pt idx="291">
                  <c:v>-0.91268856710701629</c:v>
                </c:pt>
                <c:pt idx="292">
                  <c:v>-0.90009320449297081</c:v>
                </c:pt>
                <c:pt idx="293">
                  <c:v>-0.88766866506174902</c:v>
                </c:pt>
                <c:pt idx="294">
                  <c:v>-0.87541271696621259</c:v>
                </c:pt>
                <c:pt idx="295">
                  <c:v>-0.86332315506982704</c:v>
                </c:pt>
                <c:pt idx="296">
                  <c:v>-0.8513978007002504</c:v>
                </c:pt>
                <c:pt idx="297">
                  <c:v>-0.83963450140287899</c:v>
                </c:pt>
                <c:pt idx="298">
                  <c:v>-0.8280311306943251</c:v>
                </c:pt>
                <c:pt idx="299">
                  <c:v>-0.81658558781604174</c:v>
                </c:pt>
                <c:pt idx="300">
                  <c:v>-0.80529579748801006</c:v>
                </c:pt>
                <c:pt idx="301">
                  <c:v>-0.79415970966277061</c:v>
                </c:pt>
                <c:pt idx="302">
                  <c:v>-0.78317529927973806</c:v>
                </c:pt>
                <c:pt idx="303">
                  <c:v>-0.77234056602001844</c:v>
                </c:pt>
                <c:pt idx="304">
                  <c:v>-0.76165353406163283</c:v>
                </c:pt>
                <c:pt idx="305">
                  <c:v>-0.75111225183539576</c:v>
                </c:pt>
                <c:pt idx="306">
                  <c:v>-0.74071479178138322</c:v>
                </c:pt>
                <c:pt idx="307">
                  <c:v>-0.73045925010619928</c:v>
                </c:pt>
                <c:pt idx="308">
                  <c:v>-0.72034374654093225</c:v>
                </c:pt>
                <c:pt idx="309">
                  <c:v>-0.71036642410001549</c:v>
                </c:pt>
                <c:pt idx="310">
                  <c:v>-0.70052544884098156</c:v>
                </c:pt>
                <c:pt idx="311">
                  <c:v>-0.6908190096251664</c:v>
                </c:pt>
                <c:pt idx="312">
                  <c:v>-0.68124531787943643</c:v>
                </c:pt>
                <c:pt idx="313">
                  <c:v>-0.67180260735897657</c:v>
                </c:pt>
                <c:pt idx="314">
                  <c:v>-0.66248913391120134</c:v>
                </c:pt>
                <c:pt idx="315">
                  <c:v>-0.65330317524081605</c:v>
                </c:pt>
                <c:pt idx="316">
                  <c:v>-0.64424303067608191</c:v>
                </c:pt>
                <c:pt idx="317">
                  <c:v>-0.63530702093633951</c:v>
                </c:pt>
                <c:pt idx="318">
                  <c:v>-0.62649348790079618</c:v>
                </c:pt>
                <c:pt idx="319">
                  <c:v>-0.61780079437865898</c:v>
                </c:pt>
                <c:pt idx="320">
                  <c:v>-0.60922732388060274</c:v>
                </c:pt>
                <c:pt idx="321">
                  <c:v>-0.60077148039164263</c:v>
                </c:pt>
                <c:pt idx="322">
                  <c:v>-0.59243168814542069</c:v>
                </c:pt>
                <c:pt idx="323">
                  <c:v>-0.58420639139994412</c:v>
                </c:pt>
                <c:pt idx="324">
                  <c:v>-0.57609405421479898</c:v>
                </c:pt>
                <c:pt idx="325">
                  <c:v>-0.56809316022987755</c:v>
                </c:pt>
                <c:pt idx="326">
                  <c:v>-0.56020221244561974</c:v>
                </c:pt>
                <c:pt idx="327">
                  <c:v>-0.55241973300480984</c:v>
                </c:pt>
                <c:pt idx="328">
                  <c:v>-0.54474426297595224</c:v>
                </c:pt>
                <c:pt idx="329">
                  <c:v>-0.53717436213822345</c:v>
                </c:pt>
                <c:pt idx="330">
                  <c:v>-0.52970860876804371</c:v>
                </c:pt>
                <c:pt idx="331">
                  <c:v>-0.52234559942727354</c:v>
                </c:pt>
                <c:pt idx="332">
                  <c:v>-0.51508394875304475</c:v>
                </c:pt>
                <c:pt idx="333">
                  <c:v>-0.50792228924925287</c:v>
                </c:pt>
                <c:pt idx="334">
                  <c:v>-0.50085927107971129</c:v>
                </c:pt>
                <c:pt idx="335">
                  <c:v>-0.49389356186299094</c:v>
                </c:pt>
                <c:pt idx="336">
                  <c:v>-0.48702384646894703</c:v>
                </c:pt>
                <c:pt idx="337">
                  <c:v>-0.48024882681694192</c:v>
                </c:pt>
                <c:pt idx="338">
                  <c:v>-0.47356722167578791</c:v>
                </c:pt>
                <c:pt idx="339">
                  <c:v>-0.46697776646538319</c:v>
                </c:pt>
                <c:pt idx="340">
                  <c:v>-0.46047921306009471</c:v>
                </c:pt>
                <c:pt idx="341">
                  <c:v>-0.45407032959384847</c:v>
                </c:pt>
                <c:pt idx="342">
                  <c:v>-0.44774990026696254</c:v>
                </c:pt>
                <c:pt idx="343">
                  <c:v>-0.4415167251547078</c:v>
                </c:pt>
                <c:pt idx="344">
                  <c:v>-0.43536962001761398</c:v>
                </c:pt>
                <c:pt idx="345">
                  <c:v>-0.42930741611350903</c:v>
                </c:pt>
                <c:pt idx="346">
                  <c:v>-0.42332896001130427</c:v>
                </c:pt>
                <c:pt idx="347">
                  <c:v>-0.41743311340651795</c:v>
                </c:pt>
                <c:pt idx="348">
                  <c:v>-0.41161875293854572</c:v>
                </c:pt>
                <c:pt idx="349">
                  <c:v>-0.40588477000966772</c:v>
                </c:pt>
                <c:pt idx="350">
                  <c:v>-0.40023007060579252</c:v>
                </c:pt>
                <c:pt idx="351">
                  <c:v>-0.39465357511894628</c:v>
                </c:pt>
                <c:pt idx="352">
                  <c:v>-0.38915421817149093</c:v>
                </c:pt>
                <c:pt idx="353">
                  <c:v>-0.38373094844207406</c:v>
                </c:pt>
                <c:pt idx="354">
                  <c:v>-0.37838272849330734</c:v>
                </c:pt>
                <c:pt idx="355">
                  <c:v>-0.37310853460116961</c:v>
                </c:pt>
                <c:pt idx="356">
                  <c:v>-0.36790735658612561</c:v>
                </c:pt>
                <c:pt idx="357">
                  <c:v>-0.36277819764595842</c:v>
                </c:pt>
                <c:pt idx="358">
                  <c:v>-0.35772007419031304</c:v>
                </c:pt>
                <c:pt idx="359">
                  <c:v>-0.35273201567693258</c:v>
                </c:pt>
                <c:pt idx="360">
                  <c:v>-0.34781306444960186</c:v>
                </c:pt>
                <c:pt idx="361">
                  <c:v>-0.34296227557776587</c:v>
                </c:pt>
                <c:pt idx="362">
                  <c:v>-0.33817871669783761</c:v>
                </c:pt>
                <c:pt idx="363">
                  <c:v>-0.33346146785617342</c:v>
                </c:pt>
                <c:pt idx="364">
                  <c:v>-0.32880962135371639</c:v>
                </c:pt>
                <c:pt idx="365">
                  <c:v>-0.32422228159229199</c:v>
                </c:pt>
                <c:pt idx="366">
                  <c:v>-0.31969856492255838</c:v>
                </c:pt>
                <c:pt idx="367">
                  <c:v>-0.31523759949358748</c:v>
                </c:pt>
                <c:pt idx="368">
                  <c:v>-0.31083852510407922</c:v>
                </c:pt>
                <c:pt idx="369">
                  <c:v>-0.30650049305519755</c:v>
                </c:pt>
                <c:pt idx="370">
                  <c:v>-0.3022226660050148</c:v>
                </c:pt>
                <c:pt idx="371">
                  <c:v>-0.29800421782455566</c:v>
                </c:pt>
                <c:pt idx="372">
                  <c:v>-0.29384433345543409</c:v>
                </c:pt>
                <c:pt idx="373">
                  <c:v>-0.28974220876906848</c:v>
                </c:pt>
                <c:pt idx="374">
                  <c:v>-0.28569705042746507</c:v>
                </c:pt>
                <c:pt idx="375">
                  <c:v>-0.28170807574556456</c:v>
                </c:pt>
                <c:pt idx="376">
                  <c:v>-0.27777451255513153</c:v>
                </c:pt>
                <c:pt idx="377">
                  <c:v>-0.27389559907018468</c:v>
                </c:pt>
                <c:pt idx="378">
                  <c:v>-0.27007058375394838</c:v>
                </c:pt>
                <c:pt idx="379">
                  <c:v>-0.26629872518732628</c:v>
                </c:pt>
                <c:pt idx="380">
                  <c:v>-0.26257929193886653</c:v>
                </c:pt>
                <c:pt idx="381">
                  <c:v>-0.25891156243623098</c:v>
                </c:pt>
                <c:pt idx="382">
                  <c:v>-0.25529482483913435</c:v>
                </c:pt>
                <c:pt idx="383">
                  <c:v>-0.25172837691375688</c:v>
                </c:pt>
                <c:pt idx="384">
                  <c:v>-0.2482115259086114</c:v>
                </c:pt>
                <c:pt idx="385">
                  <c:v>-0.24474358843185462</c:v>
                </c:pt>
                <c:pt idx="386">
                  <c:v>-0.24132389033003152</c:v>
                </c:pt>
                <c:pt idx="387">
                  <c:v>-0.23795176656823905</c:v>
                </c:pt>
                <c:pt idx="388">
                  <c:v>-0.23462656111169997</c:v>
                </c:pt>
                <c:pt idx="389">
                  <c:v>-0.23134762680873106</c:v>
                </c:pt>
                <c:pt idx="390">
                  <c:v>-0.22811432527509565</c:v>
                </c:pt>
                <c:pt idx="391">
                  <c:v>-0.2249260267797277</c:v>
                </c:pt>
                <c:pt idx="392">
                  <c:v>-0.22178211013181628</c:v>
                </c:pt>
                <c:pt idx="393">
                  <c:v>-0.21868196256923619</c:v>
                </c:pt>
                <c:pt idx="394">
                  <c:v>-0.21562497964831476</c:v>
                </c:pt>
                <c:pt idx="395">
                  <c:v>-0.21261056513491791</c:v>
                </c:pt>
                <c:pt idx="396">
                  <c:v>-0.20963813089685385</c:v>
                </c:pt>
                <c:pt idx="397">
                  <c:v>-0.20670709679756361</c:v>
                </c:pt>
                <c:pt idx="398">
                  <c:v>-0.20381689059110833</c:v>
                </c:pt>
                <c:pt idx="399">
                  <c:v>-0.20096694781842375</c:v>
                </c:pt>
                <c:pt idx="400">
                  <c:v>-0.19815671170483631</c:v>
                </c:pt>
                <c:pt idx="401">
                  <c:v>-0.19538563305883017</c:v>
                </c:pt>
                <c:pt idx="402">
                  <c:v>-0.19265317017204961</c:v>
                </c:pt>
                <c:pt idx="403">
                  <c:v>-0.18995878872052285</c:v>
                </c:pt>
                <c:pt idx="404">
                  <c:v>-0.18730196166710675</c:v>
                </c:pt>
                <c:pt idx="405">
                  <c:v>-0.18468216916511951</c:v>
                </c:pt>
                <c:pt idx="406">
                  <c:v>-0.1820988984631724</c:v>
                </c:pt>
                <c:pt idx="407">
                  <c:v>-0.17955164381116862</c:v>
                </c:pt>
                <c:pt idx="408">
                  <c:v>-0.17703990636747199</c:v>
                </c:pt>
                <c:pt idx="409">
                  <c:v>-0.17456319410722423</c:v>
                </c:pt>
                <c:pt idx="410">
                  <c:v>-0.17212102173180194</c:v>
                </c:pt>
                <c:pt idx="411">
                  <c:v>-0.16971291057940496</c:v>
                </c:pt>
                <c:pt idx="412">
                  <c:v>-0.16733838853675476</c:v>
                </c:pt>
                <c:pt idx="413">
                  <c:v>-0.16499698995190315</c:v>
                </c:pt>
                <c:pt idx="414">
                  <c:v>-0.16268825554812841</c:v>
                </c:pt>
                <c:pt idx="415">
                  <c:v>-0.16041173233891687</c:v>
                </c:pt>
                <c:pt idx="416">
                  <c:v>-0.15816697354401049</c:v>
                </c:pt>
                <c:pt idx="417">
                  <c:v>-0.15595353850651247</c:v>
                </c:pt>
                <c:pt idx="418">
                  <c:v>-0.15377099261104116</c:v>
                </c:pt>
                <c:pt idx="419">
                  <c:v>-0.1516189072029154</c:v>
                </c:pt>
                <c:pt idx="420">
                  <c:v>-0.14949685950836641</c:v>
                </c:pt>
                <c:pt idx="421">
                  <c:v>-0.14740443255575961</c:v>
                </c:pt>
                <c:pt idx="422">
                  <c:v>-0.14534121509781925</c:v>
                </c:pt>
                <c:pt idx="423">
                  <c:v>-0.14330680153484088</c:v>
                </c:pt>
                <c:pt idx="424">
                  <c:v>-0.14130079183888361</c:v>
                </c:pt>
                <c:pt idx="425">
                  <c:v>-0.13932279147893065</c:v>
                </c:pt>
                <c:pt idx="426">
                  <c:v>-0.13737241134700526</c:v>
                </c:pt>
                <c:pt idx="427">
                  <c:v>-0.1354492676852348</c:v>
                </c:pt>
                <c:pt idx="428">
                  <c:v>-0.13355298201384716</c:v>
                </c:pt>
                <c:pt idx="429">
                  <c:v>-0.13168318106009494</c:v>
                </c:pt>
                <c:pt idx="430">
                  <c:v>-0.12983949668809092</c:v>
                </c:pt>
                <c:pt idx="431">
                  <c:v>-0.12802156582954985</c:v>
                </c:pt>
                <c:pt idx="432">
                  <c:v>-0.12622903041542036</c:v>
                </c:pt>
                <c:pt idx="433">
                  <c:v>-0.12446153730840176</c:v>
                </c:pt>
                <c:pt idx="434">
                  <c:v>-0.12271873823633402</c:v>
                </c:pt>
                <c:pt idx="435">
                  <c:v>-0.12100028972644628</c:v>
                </c:pt>
                <c:pt idx="436">
                  <c:v>-0.11930585304046216</c:v>
                </c:pt>
                <c:pt idx="437">
                  <c:v>-0.11763509411054514</c:v>
                </c:pt>
                <c:pt idx="438">
                  <c:v>-0.11598768347607558</c:v>
                </c:pt>
                <c:pt idx="439">
                  <c:v>-0.11436329622125263</c:v>
                </c:pt>
                <c:pt idx="440">
                  <c:v>-0.11276161191350648</c:v>
                </c:pt>
                <c:pt idx="441">
                  <c:v>-0.1111823145427155</c:v>
                </c:pt>
                <c:pt idx="442">
                  <c:v>-0.10962509246121641</c:v>
                </c:pt>
                <c:pt idx="443">
                  <c:v>-0.1080896383245972</c:v>
                </c:pt>
                <c:pt idx="444">
                  <c:v>-0.10657564903326798</c:v>
                </c:pt>
                <c:pt idx="445">
                  <c:v>-0.10508282567479366</c:v>
                </c:pt>
                <c:pt idx="446">
                  <c:v>-0.10361087346698532</c:v>
                </c:pt>
                <c:pt idx="447">
                  <c:v>-0.10215950170173739</c:v>
                </c:pt>
                <c:pt idx="448">
                  <c:v>-0.100728423689603</c:v>
                </c:pt>
                <c:pt idx="449">
                  <c:v>-9.9317356705098711E-2</c:v>
                </c:pt>
                <c:pt idx="450">
                  <c:v>-9.7926021932729479E-2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8-4F56-A9D0-A0D82C48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104774</xdr:rowOff>
    </xdr:from>
    <xdr:to>
      <xdr:col>8</xdr:col>
      <xdr:colOff>76200</xdr:colOff>
      <xdr:row>30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A5B3FD-F427-4F22-B0A2-24BFC03E3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11</xdr:row>
      <xdr:rowOff>85724</xdr:rowOff>
    </xdr:from>
    <xdr:to>
      <xdr:col>11</xdr:col>
      <xdr:colOff>533400</xdr:colOff>
      <xdr:row>31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C0A8CC-00FE-41ED-A5F6-DB23AB1FA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b\OneDrive\&#12487;&#12473;&#12463;&#12488;&#12483;&#12503;\lammps_metal\smatb\morse\Rose_function_fit-1NN-morse.xlsx" TargetMode="External"/><Relationship Id="rId1" Type="http://schemas.openxmlformats.org/officeDocument/2006/relationships/externalLinkPath" Target="morse/Rose_function_fit-1NN-mo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_1NN_FCC"/>
      <sheetName val="fit_1NN_BCC"/>
      <sheetName val="fit_1NN_HCP"/>
      <sheetName val="fit_1NN_SC"/>
      <sheetName val="table"/>
      <sheetName val="Data"/>
      <sheetName val="FCC"/>
      <sheetName val="BCC"/>
      <sheetName val="HCP"/>
    </sheetNames>
    <sheetDataSet>
      <sheetData sheetId="0" refreshError="1"/>
      <sheetData sheetId="1" refreshError="1"/>
      <sheetData sheetId="2" refreshError="1"/>
      <sheetData sheetId="3">
        <row r="18">
          <cell r="H18" t="str">
            <v>Eu(r) [eV/atom]</v>
          </cell>
          <cell r="K18" t="str">
            <v>E(morse)[eV]</v>
          </cell>
          <cell r="M18" t="str">
            <v>E(fit)</v>
          </cell>
        </row>
        <row r="19">
          <cell r="D19">
            <v>-1</v>
          </cell>
          <cell r="E19">
            <v>5.4963814220097572E-2</v>
          </cell>
          <cell r="G19">
            <v>2.2795240277648579</v>
          </cell>
          <cell r="H19">
            <v>0.76897673922769716</v>
          </cell>
          <cell r="K19">
            <v>0.764839898080794</v>
          </cell>
          <cell r="M19">
            <v>0.764839898080794</v>
          </cell>
        </row>
        <row r="20">
          <cell r="D20">
            <v>-0.98</v>
          </cell>
          <cell r="E20">
            <v>-2.5819749812030237E-3</v>
          </cell>
          <cell r="G20">
            <v>2.2942643130177691</v>
          </cell>
          <cell r="H20">
            <v>-3.6123379172019021E-2</v>
          </cell>
          <cell r="K20">
            <v>-4.1250528802109443E-2</v>
          </cell>
          <cell r="M20">
            <v>-4.1250528802109443E-2</v>
          </cell>
        </row>
        <row r="21">
          <cell r="D21">
            <v>-0.96</v>
          </cell>
          <cell r="E21">
            <v>-5.7746143190308664E-2</v>
          </cell>
          <cell r="G21">
            <v>2.3090045982706804</v>
          </cell>
          <cell r="H21">
            <v>-0.8079031909183324</v>
          </cell>
          <cell r="K21">
            <v>-0.81386174727105498</v>
          </cell>
          <cell r="M21">
            <v>-0.81386174727105498</v>
          </cell>
        </row>
        <row r="22">
          <cell r="D22">
            <v>-0.94</v>
          </cell>
          <cell r="E22">
            <v>-0.11060538970848119</v>
          </cell>
          <cell r="G22">
            <v>2.3237448835235917</v>
          </cell>
          <cell r="H22">
            <v>-1.5474357652554771</v>
          </cell>
          <cell r="K22">
            <v>-1.5540813884437483</v>
          </cell>
          <cell r="M22">
            <v>-1.5540813884437483</v>
          </cell>
        </row>
        <row r="23">
          <cell r="D23">
            <v>-0.92</v>
          </cell>
          <cell r="E23">
            <v>-0.16123416305908669</v>
          </cell>
          <cell r="G23">
            <v>2.3384851687765029</v>
          </cell>
          <cell r="H23">
            <v>-2.2557626816944585</v>
          </cell>
          <cell r="K23">
            <v>-2.2629646018563676</v>
          </cell>
          <cell r="M23">
            <v>-2.2629646018563676</v>
          </cell>
        </row>
        <row r="24">
          <cell r="D24">
            <v>-0.9</v>
          </cell>
          <cell r="E24">
            <v>-0.20970472393808473</v>
          </cell>
          <cell r="G24">
            <v>2.3532254540294142</v>
          </cell>
          <cell r="H24">
            <v>-2.933894910728168</v>
          </cell>
          <cell r="K24">
            <v>-2.9415349911735547</v>
          </cell>
          <cell r="M24">
            <v>-2.9415349911735547</v>
          </cell>
        </row>
        <row r="25">
          <cell r="D25">
            <v>-0.88</v>
          </cell>
          <cell r="E25">
            <v>-0.25608720645776456</v>
          </cell>
          <cell r="G25">
            <v>2.3679657392823255</v>
          </cell>
          <cell r="H25">
            <v>-3.5828136706680009</v>
          </cell>
          <cell r="K25">
            <v>-3.5907855233928316</v>
          </cell>
          <cell r="M25">
            <v>-3.5907855233928316</v>
          </cell>
        </row>
        <row r="26">
          <cell r="D26">
            <v>-0.86</v>
          </cell>
          <cell r="E26">
            <v>-0.30044967772893172</v>
          </cell>
          <cell r="G26">
            <v>2.3827060245352367</v>
          </cell>
          <cell r="H26">
            <v>-4.2034712612343927</v>
          </cell>
          <cell r="K26">
            <v>-4.2116794122880066</v>
          </cell>
          <cell r="M26">
            <v>-4.2116794122880066</v>
          </cell>
        </row>
        <row r="27">
          <cell r="D27">
            <v>-0.84</v>
          </cell>
          <cell r="E27">
            <v>-0.34285819582556426</v>
          </cell>
          <cell r="G27">
            <v>2.397446309788148</v>
          </cell>
          <cell r="H27">
            <v>-4.7967918745171394</v>
          </cell>
          <cell r="K27">
            <v>-4.8051509768154403</v>
          </cell>
          <cell r="M27">
            <v>-4.8051509768154403</v>
          </cell>
        </row>
        <row r="28">
          <cell r="D28">
            <v>-0.82</v>
          </cell>
          <cell r="E28">
            <v>-0.38337686617482036</v>
          </cell>
          <cell r="G28">
            <v>2.4121865950410593</v>
          </cell>
          <cell r="H28">
            <v>-5.3636723839054419</v>
          </cell>
          <cell r="K28">
            <v>-5.3721064751870102</v>
          </cell>
          <cell r="M28">
            <v>-5.3721064751870102</v>
          </cell>
        </row>
        <row r="29">
          <cell r="D29">
            <v>-0.8</v>
          </cell>
          <cell r="E29">
            <v>-0.42206789641416254</v>
          </cell>
          <cell r="G29">
            <v>2.4269268802939701</v>
          </cell>
          <cell r="H29">
            <v>-5.9049831115719824</v>
          </cell>
          <cell r="K29">
            <v>-5.9134249152932767</v>
          </cell>
          <cell r="M29">
            <v>-5.9134249152932767</v>
          </cell>
        </row>
        <row r="30">
          <cell r="D30">
            <v>-0.78</v>
          </cell>
          <cell r="E30">
            <v>-0.45899164975628043</v>
          </cell>
          <cell r="G30">
            <v>2.4416671655468818</v>
          </cell>
          <cell r="H30">
            <v>-6.4215685750802169</v>
          </cell>
          <cell r="K30">
            <v>-6.4299588421421419</v>
          </cell>
          <cell r="M30">
            <v>-6.4299588421421419</v>
          </cell>
        </row>
        <row r="31">
          <cell r="D31">
            <v>-0.76</v>
          </cell>
          <cell r="E31">
            <v>-0.49420669690142871</v>
          </cell>
          <cell r="G31">
            <v>2.4564074507997931</v>
          </cell>
          <cell r="H31">
            <v>-6.9142482136691283</v>
          </cell>
          <cell r="K31">
            <v>-6.9225351029586335</v>
          </cell>
          <cell r="M31">
            <v>-6.9225351029586335</v>
          </cell>
        </row>
        <row r="32">
          <cell r="D32">
            <v>-0.74</v>
          </cell>
          <cell r="E32">
            <v>-0.52776986653577607</v>
          </cell>
          <cell r="G32">
            <v>2.4711477360527043</v>
          </cell>
          <cell r="H32">
            <v>-7.3838170947554289</v>
          </cell>
          <cell r="K32">
            <v>-7.3919555905745682</v>
          </cell>
          <cell r="M32">
            <v>-7.3919555905745682</v>
          </cell>
        </row>
        <row r="33">
          <cell r="D33">
            <v>-0.72</v>
          </cell>
          <cell r="E33">
            <v>-0.55973629445334727</v>
          </cell>
          <cell r="G33">
            <v>2.4858880213056156</v>
          </cell>
          <cell r="H33">
            <v>-7.8310466011790014</v>
          </cell>
          <cell r="K33">
            <v>-7.8389979657178444</v>
          </cell>
          <cell r="M33">
            <v>-7.8389979657178444</v>
          </cell>
        </row>
        <row r="34">
          <cell r="D34">
            <v>-0.7</v>
          </cell>
          <cell r="E34">
            <v>-0.59015947133816538</v>
          </cell>
          <cell r="G34">
            <v>2.5006283065585269</v>
          </cell>
          <cell r="H34">
            <v>-8.2566850997037378</v>
          </cell>
          <cell r="K34">
            <v>-8.2644163587954367</v>
          </cell>
          <cell r="M34">
            <v>-8.2644163587954367</v>
          </cell>
        </row>
        <row r="35">
          <cell r="D35">
            <v>-0.68</v>
          </cell>
          <cell r="E35">
            <v>-0.61909128924224677</v>
          </cell>
          <cell r="G35">
            <v>2.5153685918114381</v>
          </cell>
          <cell r="H35">
            <v>-8.661458591272579</v>
          </cell>
          <cell r="K35">
            <v>-8.6689420517465194</v>
          </cell>
          <cell r="M35">
            <v>-8.6689420517465194</v>
          </cell>
        </row>
        <row r="36">
          <cell r="D36">
            <v>-0.66</v>
          </cell>
          <cell r="E36">
            <v>-0.64658208679417328</v>
          </cell>
          <cell r="G36">
            <v>2.5301088770643494</v>
          </cell>
          <cell r="H36">
            <v>-9.046071343502561</v>
          </cell>
          <cell r="K36">
            <v>-9.0532841405264648</v>
          </cell>
          <cell r="M36">
            <v>-9.0532841405264648</v>
          </cell>
        </row>
        <row r="37">
          <cell r="D37">
            <v>-0.64</v>
          </cell>
          <cell r="E37">
            <v>-0.67268069317205326</v>
          </cell>
          <cell r="G37">
            <v>2.5448491623172607</v>
          </cell>
          <cell r="H37">
            <v>-9.4112065058929293</v>
          </cell>
          <cell r="K37">
            <v>-9.4181301787667309</v>
          </cell>
          <cell r="M37">
            <v>-9.4181301787667309</v>
          </cell>
        </row>
        <row r="38">
          <cell r="D38">
            <v>-0.62</v>
          </cell>
          <cell r="E38">
            <v>-0.69743447087381338</v>
          </cell>
          <cell r="G38">
            <v>2.5595894475701719</v>
          </cell>
          <cell r="H38">
            <v>-9.757526708207175</v>
          </cell>
          <cell r="K38">
            <v>-9.7641468031402283</v>
          </cell>
          <cell r="M38">
            <v>-9.7641468031402283</v>
          </cell>
        </row>
        <row r="39">
          <cell r="D39">
            <v>-0.6</v>
          </cell>
          <cell r="E39">
            <v>-0.72088935731688863</v>
          </cell>
          <cell r="G39">
            <v>2.5743297328230832</v>
          </cell>
          <cell r="H39">
            <v>-10.085674642477661</v>
          </cell>
          <cell r="K39">
            <v>-10.091980340947174</v>
          </cell>
          <cell r="M39">
            <v>-10.091980340947174</v>
          </cell>
        </row>
        <row r="40">
          <cell r="D40">
            <v>-0.57999999999999996</v>
          </cell>
          <cell r="E40">
            <v>-0.7430899052985519</v>
          </cell>
          <cell r="G40">
            <v>2.5890700180759945</v>
          </cell>
          <cell r="H40">
            <v>-10.396273629069922</v>
          </cell>
          <cell r="K40">
            <v>-10.402257400421632</v>
          </cell>
          <cell r="M40">
            <v>-10.402257400421632</v>
          </cell>
        </row>
        <row r="41">
          <cell r="D41">
            <v>-0.56000000000000005</v>
          </cell>
          <cell r="E41">
            <v>-0.76407932234730025</v>
          </cell>
          <cell r="G41">
            <v>2.6038103033289057</v>
          </cell>
          <cell r="H41">
            <v>-10.689928167232139</v>
          </cell>
          <cell r="K41">
            <v>-10.695585444245548</v>
          </cell>
          <cell r="M41">
            <v>-10.695585444245548</v>
          </cell>
        </row>
        <row r="42">
          <cell r="D42">
            <v>-0.54</v>
          </cell>
          <cell r="E42">
            <v>-0.78389950899492433</v>
          </cell>
          <cell r="G42">
            <v>2.618550588581817</v>
          </cell>
          <cell r="H42">
            <v>-10.967224470544387</v>
          </cell>
          <cell r="K42">
            <v>-10.97255334674254</v>
          </cell>
          <cell r="M42">
            <v>-10.97255334674254</v>
          </cell>
        </row>
        <row r="43">
          <cell r="D43">
            <v>-0.52</v>
          </cell>
          <cell r="E43">
            <v>-0.80259109599810841</v>
          </cell>
          <cell r="G43">
            <v>2.6332908738347283</v>
          </cell>
          <cell r="H43">
            <v>-11.228730987671137</v>
          </cell>
          <cell r="K43">
            <v>-11.233731935211644</v>
          </cell>
          <cell r="M43">
            <v>-11.233731935211644</v>
          </cell>
        </row>
        <row r="44">
          <cell r="D44">
            <v>-0.5</v>
          </cell>
          <cell r="E44">
            <v>-0.82019348053765928</v>
          </cell>
          <cell r="G44">
            <v>2.6480311590876395</v>
          </cell>
          <cell r="H44">
            <v>-11.474998908810177</v>
          </cell>
          <cell r="K44">
            <v>-11.479674515847076</v>
          </cell>
          <cell r="M44">
            <v>-11.479674515847076</v>
          </cell>
        </row>
        <row r="45">
          <cell r="D45">
            <v>-0.48</v>
          </cell>
          <cell r="E45">
            <v>-0.83674486142271798</v>
          </cell>
          <cell r="G45">
            <v>2.6627714443405508</v>
          </cell>
          <cell r="H45">
            <v>-11.70656265822068</v>
          </cell>
          <cell r="K45">
            <v>-11.710917384678655</v>
          </cell>
          <cell r="M45">
            <v>-11.710917384678655</v>
          </cell>
        </row>
        <row r="46">
          <cell r="D46">
            <v>-0.46</v>
          </cell>
          <cell r="E46">
            <v>-0.85228227332660023</v>
          </cell>
          <cell r="G46">
            <v>2.6775117295934621</v>
          </cell>
          <cell r="H46">
            <v>-11.923940373203134</v>
          </cell>
          <cell r="K46">
            <v>-11.927980323954575</v>
          </cell>
          <cell r="M46">
            <v>-11.927980323954575</v>
          </cell>
        </row>
        <row r="47">
          <cell r="D47">
            <v>-0.44</v>
          </cell>
          <cell r="E47">
            <v>-0.86684162008020793</v>
          </cell>
          <cell r="G47">
            <v>2.6922520148463733</v>
          </cell>
          <cell r="H47">
            <v>-12.127634369894158</v>
          </cell>
          <cell r="K47">
            <v>-12.131367084376876</v>
          </cell>
          <cell r="M47">
            <v>-12.131367084376876</v>
          </cell>
        </row>
        <row r="48">
          <cell r="D48">
            <v>-0.41999999999999899</v>
          </cell>
          <cell r="E48">
            <v>-0.88045770704827497</v>
          </cell>
          <cell r="G48">
            <v>2.7069923000992855</v>
          </cell>
          <cell r="H48">
            <v>-12.318131596229595</v>
          </cell>
          <cell r="K48">
            <v>-12.321565853588332</v>
          </cell>
          <cell r="M48">
            <v>-12.321565853588332</v>
          </cell>
        </row>
        <row r="49">
          <cell r="D49">
            <v>-0.39999999999999902</v>
          </cell>
          <cell r="E49">
            <v>-0.89316427261304443</v>
          </cell>
          <cell r="G49">
            <v>2.7217325853521963</v>
          </cell>
          <cell r="H49">
            <v>-12.495904072420061</v>
          </cell>
          <cell r="K49">
            <v>-12.499049711297936</v>
          </cell>
          <cell r="M49">
            <v>-12.499049711297936</v>
          </cell>
        </row>
        <row r="50">
          <cell r="D50">
            <v>-0.37999999999999901</v>
          </cell>
          <cell r="E50">
            <v>-0.90499401878934238</v>
          </cell>
          <cell r="G50">
            <v>2.736472870605108</v>
          </cell>
          <cell r="H50">
            <v>-12.661409319274174</v>
          </cell>
          <cell r="K50">
            <v>-12.664277071422209</v>
          </cell>
          <cell r="M50">
            <v>-12.664277071422209</v>
          </cell>
        </row>
        <row r="51">
          <cell r="D51">
            <v>-0.35999999999999899</v>
          </cell>
          <cell r="E51">
            <v>-0.91597864099435944</v>
          </cell>
          <cell r="G51">
            <v>2.7512131558580193</v>
          </cell>
          <cell r="H51">
            <v>-12.815090774695685</v>
          </cell>
          <cell r="K51">
            <v>-12.817692111607812</v>
          </cell>
          <cell r="M51">
            <v>-12.817692111607812</v>
          </cell>
        </row>
        <row r="52">
          <cell r="D52">
            <v>-0.33999999999999903</v>
          </cell>
          <cell r="E52">
            <v>-0.92614885699486305</v>
          </cell>
          <cell r="G52">
            <v>2.7659534411109301</v>
          </cell>
          <cell r="H52">
            <v>-12.957378198672332</v>
          </cell>
          <cell r="K52">
            <v>-12.959725190491707</v>
          </cell>
          <cell r="M52">
            <v>-12.959725190491707</v>
          </cell>
        </row>
        <row r="53">
          <cell r="D53">
            <v>-0.31999999999999901</v>
          </cell>
          <cell r="E53">
            <v>-0.93553443505395184</v>
          </cell>
          <cell r="G53">
            <v>2.7806937263638418</v>
          </cell>
          <cell r="H53">
            <v>-13.088688067065821</v>
          </cell>
          <cell r="K53">
            <v>-13.090793253044634</v>
          </cell>
          <cell r="M53">
            <v>-13.090793253044634</v>
          </cell>
        </row>
        <row r="54">
          <cell r="D54">
            <v>-0.29999999999999899</v>
          </cell>
          <cell r="E54">
            <v>-0.94416422129888811</v>
          </cell>
          <cell r="G54">
            <v>2.7954340116167531</v>
          </cell>
          <cell r="H54">
            <v>-13.209423954504226</v>
          </cell>
          <cell r="K54">
            <v>-13.211300224333833</v>
          </cell>
          <cell r="M54">
            <v>-13.211300224333833</v>
          </cell>
        </row>
        <row r="55">
          <cell r="D55">
            <v>-0.27999999999999903</v>
          </cell>
          <cell r="E55">
            <v>-0.95206616633097063</v>
          </cell>
          <cell r="G55">
            <v>2.8101742968696644</v>
          </cell>
          <cell r="H55">
            <v>-13.319976906670078</v>
          </cell>
          <cell r="K55">
            <v>-13.321637392032155</v>
          </cell>
          <cell r="M55">
            <v>-13.321637392032155</v>
          </cell>
        </row>
        <row r="56">
          <cell r="D56">
            <v>-0.25999999999999901</v>
          </cell>
          <cell r="E56">
            <v>-0.95926735109787054</v>
          </cell>
          <cell r="G56">
            <v>2.8249145821225756</v>
          </cell>
          <cell r="H56">
            <v>-13.420725802269867</v>
          </cell>
          <cell r="K56">
            <v>-13.422183777990725</v>
          </cell>
          <cell r="M56">
            <v>-13.422183777990725</v>
          </cell>
        </row>
        <row r="57">
          <cell r="D57">
            <v>-0.23999999999999899</v>
          </cell>
          <cell r="E57">
            <v>-0.96579401204829929</v>
          </cell>
          <cell r="G57">
            <v>2.8396548673754869</v>
          </cell>
          <cell r="H57">
            <v>-13.512037704962937</v>
          </cell>
          <cell r="K57">
            <v>-13.513306499184115</v>
          </cell>
          <cell r="M57">
            <v>-13.513306499184115</v>
          </cell>
        </row>
        <row r="58">
          <cell r="D58">
            <v>-0.219999999999999</v>
          </cell>
          <cell r="E58">
            <v>-0.97167156558836776</v>
          </cell>
          <cell r="G58">
            <v>2.8543951526283982</v>
          </cell>
          <cell r="H58">
            <v>-13.594268205520619</v>
          </cell>
          <cell r="K58">
            <v>-13.595361118327865</v>
          </cell>
          <cell r="M58">
            <v>-13.595361118327865</v>
          </cell>
        </row>
        <row r="59">
          <cell r="D59">
            <v>-0.19999999999999901</v>
          </cell>
          <cell r="E59">
            <v>-0.97692463185847644</v>
          </cell>
          <cell r="G59">
            <v>2.869135437881309</v>
          </cell>
          <cell r="H59">
            <v>-13.6677617544792</v>
          </cell>
          <cell r="K59">
            <v>-13.668691984460018</v>
          </cell>
          <cell r="M59">
            <v>-13.668691984460018</v>
          </cell>
        </row>
        <row r="60">
          <cell r="D60">
            <v>-0.17999999999999899</v>
          </cell>
          <cell r="E60">
            <v>-0.98157705784908567</v>
          </cell>
          <cell r="G60">
            <v>2.8838757231342207</v>
          </cell>
          <cell r="H60">
            <v>-13.732851985543419</v>
          </cell>
          <cell r="K60">
            <v>-13.733632563770104</v>
          </cell>
          <cell r="M60">
            <v>-13.733632563770104</v>
          </cell>
        </row>
        <row r="61">
          <cell r="D61">
            <v>-0.159999999999999</v>
          </cell>
          <cell r="E61">
            <v>-0.98565193987322175</v>
          </cell>
          <cell r="G61">
            <v>2.898616008387132</v>
          </cell>
          <cell r="H61">
            <v>-13.789862029990296</v>
          </cell>
          <cell r="K61">
            <v>-13.790505760950897</v>
          </cell>
          <cell r="M61">
            <v>-13.790505760950897</v>
          </cell>
        </row>
        <row r="62">
          <cell r="D62">
            <v>-0.13999999999999899</v>
          </cell>
          <cell r="E62">
            <v>-0.98917164541311486</v>
          </cell>
          <cell r="G62">
            <v>2.9133562936400432</v>
          </cell>
          <cell r="H62">
            <v>-13.839104822316726</v>
          </cell>
          <cell r="K62">
            <v>-13.839624231340949</v>
          </cell>
          <cell r="M62">
            <v>-13.839624231340949</v>
          </cell>
        </row>
        <row r="63">
          <cell r="D63">
            <v>-0.119999999999999</v>
          </cell>
          <cell r="E63">
            <v>-0.99215783435789684</v>
          </cell>
          <cell r="G63">
            <v>2.9280965788929545</v>
          </cell>
          <cell r="H63">
            <v>-13.88088339736759</v>
          </cell>
          <cell r="K63">
            <v>-13.881290684117793</v>
          </cell>
          <cell r="M63">
            <v>-13.881290684117793</v>
          </cell>
        </row>
        <row r="64">
          <cell r="D64">
            <v>-9.9999999999999006E-2</v>
          </cell>
          <cell r="E64">
            <v>-0.99463147964883747</v>
          </cell>
          <cell r="G64">
            <v>2.9428368641458653</v>
          </cell>
          <cell r="H64">
            <v>-13.915491179175026</v>
          </cell>
          <cell r="K64">
            <v>-13.915798176794976</v>
          </cell>
          <cell r="M64">
            <v>-13.915798176794976</v>
          </cell>
        </row>
        <row r="65">
          <cell r="D65">
            <v>-7.9999999999999002E-2</v>
          </cell>
          <cell r="E65">
            <v>-0.99661288734817499</v>
          </cell>
          <cell r="G65">
            <v>2.957577149398777</v>
          </cell>
          <cell r="H65">
            <v>-13.943212261733377</v>
          </cell>
          <cell r="K65">
            <v>-13.943430401268698</v>
          </cell>
          <cell r="M65">
            <v>-13.943430401268698</v>
          </cell>
        </row>
        <row r="66">
          <cell r="D66">
            <v>-5.9999999999999103E-2</v>
          </cell>
          <cell r="E66">
            <v>-0.99812171614715162</v>
          </cell>
          <cell r="G66">
            <v>2.9723174346516879</v>
          </cell>
          <cell r="H66">
            <v>-13.964321681928338</v>
          </cell>
          <cell r="K66">
            <v>-13.964461961652857</v>
          </cell>
          <cell r="M66">
            <v>-13.964461961652857</v>
          </cell>
        </row>
        <row r="67">
          <cell r="D67">
            <v>-3.9999999999999002E-2</v>
          </cell>
          <cell r="E67">
            <v>-0.99917699632847168</v>
          </cell>
          <cell r="G67">
            <v>2.9870577199045996</v>
          </cell>
          <cell r="H67">
            <v>-13.979085684833118</v>
          </cell>
          <cell r="K67">
            <v>-13.979158644134884</v>
          </cell>
          <cell r="M67">
            <v>-13.979158644134884</v>
          </cell>
        </row>
        <row r="68">
          <cell r="D68">
            <v>-1.9999999999999001E-2</v>
          </cell>
          <cell r="E68">
            <v>-0.99979714819798471</v>
          </cell>
          <cell r="G68">
            <v>3.0017980051575108</v>
          </cell>
          <cell r="H68">
            <v>-13.987761981578727</v>
          </cell>
          <cell r="K68">
            <v>-13.987777679077961</v>
          </cell>
          <cell r="M68">
            <v>-13.987777679077961</v>
          </cell>
        </row>
        <row r="69">
          <cell r="D69">
            <v>0</v>
          </cell>
          <cell r="E69">
            <v>-1</v>
          </cell>
          <cell r="G69">
            <v>3.0165382904104212</v>
          </cell>
          <cell r="H69">
            <v>-13.990600000000001</v>
          </cell>
          <cell r="K69">
            <v>-13.990567995588984</v>
          </cell>
          <cell r="M69">
            <v>-13.990567995588984</v>
          </cell>
        </row>
        <row r="70">
          <cell r="D70">
            <v>0.02</v>
          </cell>
          <cell r="E70">
            <v>-0.99980280533027688</v>
          </cell>
          <cell r="G70">
            <v>3.0312785756633325</v>
          </cell>
          <cell r="H70">
            <v>-13.987841128253772</v>
          </cell>
          <cell r="K70">
            <v>-13.98777046876552</v>
          </cell>
          <cell r="M70">
            <v>-13.98777046876552</v>
          </cell>
        </row>
        <row r="71">
          <cell r="D71">
            <v>0.04</v>
          </cell>
          <cell r="E71">
            <v>-0.99922226006033454</v>
          </cell>
          <cell r="G71">
            <v>3.0460188609162442</v>
          </cell>
          <cell r="H71">
            <v>-13.979718951600116</v>
          </cell>
          <cell r="K71">
            <v>-13.979618159828936</v>
          </cell>
          <cell r="M71">
            <v>-13.979618159828936</v>
          </cell>
        </row>
        <row r="72">
          <cell r="D72">
            <v>6.0000000000000102E-2</v>
          </cell>
          <cell r="E72">
            <v>-0.99827451878638729</v>
          </cell>
          <cell r="G72">
            <v>3.060759146169155</v>
          </cell>
          <cell r="H72">
            <v>-13.96645948253283</v>
          </cell>
          <cell r="K72">
            <v>-13.966336549345113</v>
          </cell>
          <cell r="M72">
            <v>-13.966336549345113</v>
          </cell>
        </row>
        <row r="73">
          <cell r="D73">
            <v>8.0000000000000099E-2</v>
          </cell>
          <cell r="E73">
            <v>-0.99697521081584195</v>
          </cell>
          <cell r="G73">
            <v>3.0754994314220663</v>
          </cell>
          <cell r="H73">
            <v>-13.948281384440119</v>
          </cell>
          <cell r="K73">
            <v>-13.948143763728428</v>
          </cell>
          <cell r="M73">
            <v>-13.948143763728428</v>
          </cell>
        </row>
        <row r="74">
          <cell r="D74">
            <v>0.1</v>
          </cell>
          <cell r="E74">
            <v>-0.9953394557039591</v>
          </cell>
          <cell r="G74">
            <v>3.0902397166749771</v>
          </cell>
          <cell r="H74">
            <v>-13.92539618897181</v>
          </cell>
          <cell r="K74">
            <v>-13.925250795219361</v>
          </cell>
          <cell r="M74">
            <v>-13.925250795219361</v>
          </cell>
        </row>
        <row r="75">
          <cell r="D75">
            <v>0.12</v>
          </cell>
          <cell r="E75">
            <v>-0.99338187835293923</v>
          </cell>
          <cell r="G75">
            <v>3.1049800019278888</v>
          </cell>
          <cell r="H75">
            <v>-13.898008507284631</v>
          </cell>
          <cell r="K75">
            <v>-13.897861715520458</v>
          </cell>
          <cell r="M75">
            <v>-13.897861715520458</v>
          </cell>
        </row>
        <row r="76">
          <cell r="D76">
            <v>0.14000000000000001</v>
          </cell>
          <cell r="E76">
            <v>-0.99111662368537157</v>
          </cell>
          <cell r="G76">
            <v>3.1197202871808001</v>
          </cell>
          <cell r="H76">
            <v>-13.86631623533256</v>
          </cell>
          <cell r="K76">
            <v>-13.8661738832705</v>
          </cell>
          <cell r="M76">
            <v>-13.8661738832705</v>
          </cell>
        </row>
        <row r="77">
          <cell r="D77">
            <v>0.16</v>
          </cell>
          <cell r="E77">
            <v>-0.98855737090366735</v>
          </cell>
          <cell r="G77">
            <v>3.1344605724337109</v>
          </cell>
          <cell r="H77">
            <v>-13.830510753364848</v>
          </cell>
          <cell r="K77">
            <v>-13.830378145531441</v>
          </cell>
          <cell r="M77">
            <v>-13.830378145531441</v>
          </cell>
        </row>
        <row r="78">
          <cell r="D78">
            <v>0.18</v>
          </cell>
          <cell r="E78">
            <v>-0.98571734734678207</v>
          </cell>
          <cell r="G78">
            <v>3.1492008576866231</v>
          </cell>
          <cell r="H78">
            <v>-13.79077711978989</v>
          </cell>
          <cell r="K78">
            <v>-13.790659033457832</v>
          </cell>
          <cell r="M78">
            <v>-13.790659033457832</v>
          </cell>
        </row>
        <row r="79">
          <cell r="D79">
            <v>0.2</v>
          </cell>
          <cell r="E79">
            <v>-0.98260934195523975</v>
          </cell>
          <cell r="G79">
            <v>3.1639411429395339</v>
          </cell>
          <cell r="H79">
            <v>-13.747294259558977</v>
          </cell>
          <cell r="K79">
            <v>-13.747194952313839</v>
          </cell>
          <cell r="M79">
            <v>-13.747194952313839</v>
          </cell>
        </row>
        <row r="80">
          <cell r="D80">
            <v>0.22</v>
          </cell>
          <cell r="E80">
            <v>-0.97924571835517205</v>
          </cell>
          <cell r="G80">
            <v>3.1786814281924451</v>
          </cell>
          <cell r="H80">
            <v>-13.700235147219871</v>
          </cell>
          <cell r="K80">
            <v>-13.700158365997977</v>
          </cell>
          <cell r="M80">
            <v>-13.700158365997977</v>
          </cell>
        </row>
        <row r="81">
          <cell r="D81">
            <v>0.24</v>
          </cell>
          <cell r="E81">
            <v>-0.97563842757179953</v>
          </cell>
          <cell r="G81">
            <v>3.1934217134453569</v>
          </cell>
          <cell r="H81">
            <v>-13.649766984786018</v>
          </cell>
          <cell r="K81">
            <v>-13.649715976231583</v>
          </cell>
          <cell r="M81">
            <v>-13.649715976231583</v>
          </cell>
        </row>
        <row r="82">
          <cell r="D82">
            <v>0.26</v>
          </cell>
          <cell r="E82">
            <v>-0.97179902038250987</v>
          </cell>
          <cell r="G82">
            <v>3.2081619986982677</v>
          </cell>
          <cell r="H82">
            <v>-13.596051374563542</v>
          </cell>
          <cell r="K82">
            <v>-13.596028896562355</v>
          </cell>
          <cell r="M82">
            <v>-13.596028896562355</v>
          </cell>
        </row>
        <row r="83">
          <cell r="D83">
            <v>0.28000000000000003</v>
          </cell>
          <cell r="E83">
            <v>-0.96773865931940739</v>
          </cell>
          <cell r="G83">
            <v>3.2229022839511789</v>
          </cell>
          <cell r="H83">
            <v>-13.5392444870741</v>
          </cell>
          <cell r="K83">
            <v>-13.539252821330152</v>
          </cell>
          <cell r="M83">
            <v>-13.539252821330152</v>
          </cell>
        </row>
        <row r="84">
          <cell r="D84">
            <v>0.3</v>
          </cell>
          <cell r="E84">
            <v>-0.96346813033095091</v>
          </cell>
          <cell r="G84">
            <v>3.2376425692040898</v>
          </cell>
          <cell r="H84">
            <v>-13.479497224208203</v>
          </cell>
          <cell r="K84">
            <v>-13.479538189738156</v>
          </cell>
          <cell r="M84">
            <v>-13.479538189738156</v>
          </cell>
        </row>
        <row r="85">
          <cell r="D85">
            <v>0.32</v>
          </cell>
          <cell r="E85">
            <v>-0.95899785411203986</v>
          </cell>
          <cell r="G85">
            <v>3.2523828544570019</v>
          </cell>
          <cell r="H85">
            <v>-13.416955377739907</v>
          </cell>
          <cell r="K85">
            <v>-13.417030345168321</v>
          </cell>
          <cell r="M85">
            <v>-13.417030345168321</v>
          </cell>
        </row>
        <row r="86">
          <cell r="D86">
            <v>0.34</v>
          </cell>
          <cell r="E86">
            <v>-0.95433789711165373</v>
          </cell>
          <cell r="G86">
            <v>3.2671231397099127</v>
          </cell>
          <cell r="H86">
            <v>-13.351759783330303</v>
          </cell>
          <cell r="K86">
            <v>-13.351869689876359</v>
          </cell>
          <cell r="M86">
            <v>-13.351869689876359</v>
          </cell>
        </row>
        <row r="87">
          <cell r="D87">
            <v>0.36</v>
          </cell>
          <cell r="E87">
            <v>-0.94949798222690884</v>
          </cell>
          <cell r="G87">
            <v>3.281863424962824</v>
          </cell>
          <cell r="H87">
            <v>-13.284046470143792</v>
          </cell>
          <cell r="K87">
            <v>-13.284191835197381</v>
          </cell>
          <cell r="M87">
            <v>-13.284191835197381</v>
          </cell>
        </row>
        <row r="88">
          <cell r="D88">
            <v>0.38</v>
          </cell>
          <cell r="E88">
            <v>-0.94448749919216157</v>
          </cell>
          <cell r="G88">
            <v>3.2966037102157357</v>
          </cell>
          <cell r="H88">
            <v>-13.213946806197855</v>
          </cell>
          <cell r="K88">
            <v>-13.214127747389986</v>
          </cell>
          <cell r="M88">
            <v>-13.214127747389986</v>
          </cell>
        </row>
        <row r="89">
          <cell r="D89">
            <v>0.4</v>
          </cell>
          <cell r="E89">
            <v>-0.93931551467154795</v>
          </cell>
          <cell r="G89">
            <v>3.3113439954686466</v>
          </cell>
          <cell r="H89">
            <v>-13.14158763956376</v>
          </cell>
          <cell r="K89">
            <v>-13.141803889242738</v>
          </cell>
          <cell r="M89">
            <v>-13.141803889242738</v>
          </cell>
        </row>
        <row r="90">
          <cell r="D90">
            <v>0.42</v>
          </cell>
          <cell r="E90">
            <v>-0.93399078206313568</v>
          </cell>
          <cell r="G90">
            <v>3.3260842807215578</v>
          </cell>
          <cell r="H90">
            <v>-13.067091435532507</v>
          </cell>
          <cell r="K90">
            <v>-13.067342357563501</v>
          </cell>
          <cell r="M90">
            <v>-13.067342357563501</v>
          </cell>
        </row>
        <row r="91">
          <cell r="D91">
            <v>0.44</v>
          </cell>
          <cell r="E91">
            <v>-0.9285217510226349</v>
          </cell>
          <cell r="G91">
            <v>3.3408245659744686</v>
          </cell>
          <cell r="H91">
            <v>-12.990576409857276</v>
          </cell>
          <cell r="K91">
            <v>-12.990861016668918</v>
          </cell>
          <cell r="M91">
            <v>-12.990861016668918</v>
          </cell>
        </row>
        <row r="92">
          <cell r="D92">
            <v>0.46</v>
          </cell>
          <cell r="E92">
            <v>-0.92291657671440541</v>
          </cell>
          <cell r="G92">
            <v>3.3555648512273804</v>
          </cell>
          <cell r="H92">
            <v>-12.91215665818056</v>
          </cell>
          <cell r="K92">
            <v>-12.912473627987715</v>
          </cell>
          <cell r="M92">
            <v>-12.912473627987715</v>
          </cell>
        </row>
        <row r="93">
          <cell r="D93">
            <v>0.48</v>
          </cell>
          <cell r="E93">
            <v>-0.91718312879729214</v>
          </cell>
          <cell r="G93">
            <v>3.3703051364802916</v>
          </cell>
          <cell r="H93">
            <v>-12.831942281751397</v>
          </cell>
          <cell r="K93">
            <v>-12.832289975888598</v>
          </cell>
          <cell r="M93">
            <v>-12.832289975888598</v>
          </cell>
        </row>
        <row r="94">
          <cell r="D94">
            <v>0.5</v>
          </cell>
          <cell r="E94">
            <v>-0.91132900015261253</v>
          </cell>
          <cell r="G94">
            <v>3.3850454217332029</v>
          </cell>
          <cell r="H94">
            <v>-12.750039509535142</v>
          </cell>
          <cell r="K94">
            <v>-12.750415989840123</v>
          </cell>
          <cell r="M94">
            <v>-12.750415989840123</v>
          </cell>
        </row>
        <row r="95">
          <cell r="D95">
            <v>0.52</v>
          </cell>
          <cell r="E95">
            <v>-0.9053615153614285</v>
          </cell>
          <cell r="G95">
            <v>3.3997857069861146</v>
          </cell>
          <cell r="H95">
            <v>-12.666550816815603</v>
          </cell>
          <cell r="K95">
            <v>-12.666953863007169</v>
          </cell>
          <cell r="M95">
            <v>-12.666953863007169</v>
          </cell>
        </row>
        <row r="96">
          <cell r="D96">
            <v>0.54</v>
          </cell>
          <cell r="E96">
            <v>-0.89928773893803826</v>
          </cell>
          <cell r="G96">
            <v>3.4145259922390254</v>
          </cell>
          <cell r="H96">
            <v>-12.58157504038652</v>
          </cell>
          <cell r="K96">
            <v>-12.582002167385458</v>
          </cell>
          <cell r="M96">
            <v>-12.582002167385458</v>
          </cell>
        </row>
        <row r="97">
          <cell r="D97">
            <v>0.56000000000000005</v>
          </cell>
          <cell r="E97">
            <v>-0.8931144833264415</v>
          </cell>
          <cell r="G97">
            <v>3.4292662774919367</v>
          </cell>
          <cell r="H97">
            <v>-12.495207490426912</v>
          </cell>
          <cell r="K97">
            <v>-12.495655965572787</v>
          </cell>
          <cell r="M97">
            <v>-12.495655965572787</v>
          </cell>
        </row>
        <row r="98">
          <cell r="D98">
            <v>0.57999999999999996</v>
          </cell>
          <cell r="E98">
            <v>-0.88684831666634423</v>
          </cell>
          <cell r="G98">
            <v>3.4440065627448475</v>
          </cell>
          <cell r="H98">
            <v>-12.407540059152156</v>
          </cell>
          <cell r="K98">
            <v>-12.40800691927304</v>
          </cell>
          <cell r="M98">
            <v>-12.40800691927304</v>
          </cell>
        </row>
        <row r="99">
          <cell r="D99">
            <v>0.6</v>
          </cell>
          <cell r="E99">
            <v>-0.88049557033509873</v>
          </cell>
          <cell r="G99">
            <v>3.4587468479977592</v>
          </cell>
          <cell r="H99">
            <v>-12.318661326330233</v>
          </cell>
          <cell r="K99">
            <v>-12.319143394625925</v>
          </cell>
          <cell r="M99">
            <v>-12.319143394625925</v>
          </cell>
        </row>
        <row r="100">
          <cell r="D100">
            <v>0.62</v>
          </cell>
          <cell r="E100">
            <v>-0.87406234627179491</v>
          </cell>
          <cell r="G100">
            <v>3.4734871332506705</v>
          </cell>
          <cell r="H100">
            <v>-12.228656661750174</v>
          </cell>
          <cell r="K100">
            <v>-12.229150564453249</v>
          </cell>
          <cell r="M100">
            <v>-12.229150564453249</v>
          </cell>
        </row>
        <row r="101">
          <cell r="D101">
            <v>0.64</v>
          </cell>
          <cell r="E101">
            <v>-0.86755452408955613</v>
          </cell>
          <cell r="G101">
            <v>3.4882274185035813</v>
          </cell>
          <cell r="H101">
            <v>-12.137608324727344</v>
          </cell>
          <cell r="K101">
            <v>-12.138110507509566</v>
          </cell>
          <cell r="M101">
            <v>-12.138110507509566</v>
          </cell>
        </row>
        <row r="102">
          <cell r="D102">
            <v>0.66</v>
          </cell>
          <cell r="E102">
            <v>-0.86097776798192727</v>
          </cell>
          <cell r="G102">
            <v>3.5029677037564935</v>
          </cell>
          <cell r="H102">
            <v>-12.045595560727952</v>
          </cell>
          <cell r="K102">
            <v>-12.04610230482283</v>
          </cell>
          <cell r="M102">
            <v>-12.04610230482283</v>
          </cell>
        </row>
        <row r="103">
          <cell r="D103">
            <v>0.68</v>
          </cell>
          <cell r="E103">
            <v>-0.85433753342908558</v>
          </cell>
          <cell r="G103">
            <v>3.5177079890094043</v>
          </cell>
          <cell r="H103">
            <v>-11.952694695192966</v>
          </cell>
          <cell r="K103">
            <v>-11.953202133208208</v>
          </cell>
          <cell r="M103">
            <v>-11.953202133208208</v>
          </cell>
        </row>
        <row r="104">
          <cell r="D104">
            <v>0.7</v>
          </cell>
          <cell r="E104">
            <v>-0.84763907370944391</v>
          </cell>
          <cell r="G104">
            <v>3.5324482742623156</v>
          </cell>
          <cell r="H104">
            <v>-11.858979224639347</v>
          </cell>
          <cell r="K104">
            <v>-11.859483356035646</v>
          </cell>
          <cell r="M104">
            <v>-11.859483356035646</v>
          </cell>
        </row>
        <row r="105">
          <cell r="D105">
            <v>0.72</v>
          </cell>
          <cell r="E105">
            <v>-0.84088744622207556</v>
          </cell>
          <cell r="G105">
            <v>3.5471885595152264</v>
          </cell>
          <cell r="H105">
            <v>-11.764519905114572</v>
          </cell>
          <cell r="K105">
            <v>-11.765016611329948</v>
          </cell>
          <cell r="M105">
            <v>-11.765016611329948</v>
          </cell>
        </row>
        <row r="106">
          <cell r="D106">
            <v>0.74</v>
          </cell>
          <cell r="E106">
            <v>-0.83408751862523134</v>
          </cell>
          <cell r="G106">
            <v>3.5619288447681381</v>
          </cell>
          <cell r="H106">
            <v>-11.669384838078162</v>
          </cell>
          <cell r="K106">
            <v>-11.669869897279444</v>
          </cell>
          <cell r="M106">
            <v>-11.669869897279444</v>
          </cell>
        </row>
        <row r="107">
          <cell r="D107">
            <v>0.76</v>
          </cell>
          <cell r="E107">
            <v>-0.82724397479608569</v>
          </cell>
          <cell r="G107">
            <v>3.5766691300210494</v>
          </cell>
          <cell r="H107">
            <v>-11.573639553782119</v>
          </cell>
          <cell r="K107">
            <v>-11.574108655227461</v>
          </cell>
          <cell r="M107">
            <v>-11.574108655227461</v>
          </cell>
        </row>
        <row r="108">
          <cell r="D108">
            <v>0.78</v>
          </cell>
          <cell r="E108">
            <v>-0.82036132061670475</v>
          </cell>
          <cell r="G108">
            <v>3.5914094152739602</v>
          </cell>
          <cell r="H108">
            <v>-11.47734709222007</v>
          </cell>
          <cell r="K108">
            <v>-11.477795850218627</v>
          </cell>
          <cell r="M108">
            <v>-11.477795850218627</v>
          </cell>
        </row>
        <row r="109">
          <cell r="D109">
            <v>0.8</v>
          </cell>
          <cell r="E109">
            <v>-0.81344388959109482</v>
          </cell>
          <cell r="G109">
            <v>3.6061497005268723</v>
          </cell>
          <cell r="H109">
            <v>-11.38056808171317</v>
          </cell>
          <cell r="K109">
            <v>-11.380992049169988</v>
          </cell>
          <cell r="M109">
            <v>-11.380992049169988</v>
          </cell>
        </row>
        <row r="110">
          <cell r="D110">
            <v>0.82</v>
          </cell>
          <cell r="E110">
            <v>-0.80649584829805732</v>
          </cell>
          <cell r="G110">
            <v>3.6208899857797832</v>
          </cell>
          <cell r="H110">
            <v>-11.283360815198801</v>
          </cell>
          <cell r="K110">
            <v>-11.283755496735054</v>
          </cell>
          <cell r="M110">
            <v>-11.283755496735054</v>
          </cell>
        </row>
        <row r="111">
          <cell r="D111">
            <v>0.84</v>
          </cell>
          <cell r="E111">
            <v>-0.7995212016844504</v>
          </cell>
          <cell r="G111">
            <v>3.6356302710326944</v>
          </cell>
          <cell r="H111">
            <v>-11.185781324286472</v>
          </cell>
          <cell r="K111">
            <v>-11.186142188926656</v>
          </cell>
          <cell r="M111">
            <v>-11.186142188926656</v>
          </cell>
        </row>
        <row r="112">
          <cell r="D112">
            <v>0.86</v>
          </cell>
          <cell r="E112">
            <v>-0.79252379820332819</v>
          </cell>
          <cell r="G112">
            <v>3.6503705562856061</v>
          </cell>
          <cell r="H112">
            <v>-11.087883451143485</v>
          </cell>
          <cell r="K112">
            <v>-11.088205944563171</v>
          </cell>
          <cell r="M112">
            <v>-11.088205944563171</v>
          </cell>
        </row>
        <row r="113">
          <cell r="D113">
            <v>0.88</v>
          </cell>
          <cell r="E113">
            <v>-0.78550733480131119</v>
          </cell>
          <cell r="G113">
            <v>3.665110841538517</v>
          </cell>
          <cell r="H113">
            <v>-10.989718918271224</v>
          </cell>
          <cell r="K113">
            <v>-10.989998474600251</v>
          </cell>
          <cell r="M113">
            <v>-10.989998474600251</v>
          </cell>
        </row>
        <row r="114">
          <cell r="D114">
            <v>0.9</v>
          </cell>
          <cell r="E114">
            <v>-0.77847536175941812</v>
          </cell>
          <cell r="G114">
            <v>3.6798511267914282</v>
          </cell>
          <cell r="H114">
            <v>-10.891337396231316</v>
          </cell>
          <cell r="K114">
            <v>-10.891569449408848</v>
          </cell>
          <cell r="M114">
            <v>-10.891569449408848</v>
          </cell>
        </row>
        <row r="115">
          <cell r="D115">
            <v>0.92</v>
          </cell>
          <cell r="E115">
            <v>-0.77143128739148048</v>
          </cell>
          <cell r="G115">
            <v>3.6945914120443399</v>
          </cell>
          <cell r="H115">
            <v>-10.792786569379247</v>
          </cell>
          <cell r="K115">
            <v>-10.792966564058485</v>
          </cell>
          <cell r="M115">
            <v>-10.792966564058485</v>
          </cell>
        </row>
        <row r="116">
          <cell r="D116">
            <v>0.94</v>
          </cell>
          <cell r="E116">
            <v>-0.76437838260414381</v>
          </cell>
          <cell r="G116">
            <v>3.7093316972972508</v>
          </cell>
          <cell r="H116">
            <v>-10.694112199661534</v>
          </cell>
          <cell r="K116">
            <v>-10.69423560166301</v>
          </cell>
          <cell r="M116">
            <v>-10.69423560166301</v>
          </cell>
        </row>
        <row r="117">
          <cell r="D117">
            <v>0.96</v>
          </cell>
          <cell r="E117">
            <v>-0.75731978532234878</v>
          </cell>
          <cell r="G117">
            <v>3.724071982550162</v>
          </cell>
          <cell r="H117">
            <v>-10.595358188530854</v>
          </cell>
          <cell r="K117">
            <v>-10.595420494844452</v>
          </cell>
          <cell r="M117">
            <v>-10.595420494844452</v>
          </cell>
        </row>
        <row r="118">
          <cell r="D118">
            <v>0.98</v>
          </cell>
          <cell r="E118">
            <v>-0.75025850478408929</v>
          </cell>
          <cell r="G118">
            <v>3.7388122678030733</v>
          </cell>
          <cell r="H118">
            <v>-10.496566637032279</v>
          </cell>
          <cell r="K118">
            <v>-10.49656338536917</v>
          </cell>
          <cell r="M118">
            <v>-10.49656338536917</v>
          </cell>
        </row>
        <row r="119">
          <cell r="D119">
            <v>1</v>
          </cell>
          <cell r="E119">
            <v>-0.74319742570812608</v>
          </cell>
          <cell r="G119">
            <v>3.753552553055985</v>
          </cell>
          <cell r="H119">
            <v>-10.397777904112111</v>
          </cell>
          <cell r="K119">
            <v>-10.397704682008726</v>
          </cell>
          <cell r="M119">
            <v>-10.397704682008726</v>
          </cell>
        </row>
        <row r="120">
          <cell r="D120">
            <v>1.02</v>
          </cell>
          <cell r="E120">
            <v>-0.73613931233824748</v>
          </cell>
          <cell r="G120">
            <v>3.7682928383088958</v>
          </cell>
          <cell r="H120">
            <v>-10.299030663199485</v>
          </cell>
          <cell r="K120">
            <v>-10.298883116676672</v>
          </cell>
          <cell r="M120">
            <v>-10.298883116676672</v>
          </cell>
        </row>
        <row r="121">
          <cell r="D121">
            <v>1.04</v>
          </cell>
          <cell r="E121">
            <v>-0.72908681236756079</v>
          </cell>
          <cell r="G121">
            <v>3.7830331235618071</v>
          </cell>
          <cell r="H121">
            <v>-10.200361957109596</v>
          </cell>
          <cell r="K121">
            <v>-10.200135798890695</v>
          </cell>
          <cell r="M121">
            <v>-10.200135798890695</v>
          </cell>
        </row>
        <row r="122">
          <cell r="D122">
            <v>1.06</v>
          </cell>
          <cell r="E122">
            <v>-0.7220424607462087</v>
          </cell>
          <cell r="G122">
            <v>3.7977734088147179</v>
          </cell>
          <cell r="H122">
            <v>-10.101807251315908</v>
          </cell>
          <cell r="K122">
            <v>-10.101498268608546</v>
          </cell>
          <cell r="M122">
            <v>-10.101498268608546</v>
          </cell>
        </row>
        <row r="123">
          <cell r="D123">
            <v>1.08</v>
          </cell>
          <cell r="E123">
            <v>-0.71500868337581081</v>
          </cell>
          <cell r="G123">
            <v>3.8125136940676296</v>
          </cell>
          <cell r="H123">
            <v>-10.00340048563762</v>
          </cell>
          <cell r="K123">
            <v>-10.003004547484394</v>
          </cell>
          <cell r="M123">
            <v>-10.003004547484394</v>
          </cell>
        </row>
        <row r="124">
          <cell r="D124">
            <v>1.1000000000000001</v>
          </cell>
          <cell r="E124">
            <v>-0.70798780069383604</v>
          </cell>
          <cell r="G124">
            <v>3.8272539793205409</v>
          </cell>
          <cell r="H124">
            <v>-9.905174124387182</v>
          </cell>
          <cell r="K124">
            <v>-9.9046871885913124</v>
          </cell>
          <cell r="M124">
            <v>-9.9046871885913124</v>
          </cell>
        </row>
        <row r="125">
          <cell r="D125">
            <v>1.1200000000000001</v>
          </cell>
          <cell r="E125">
            <v>-0.70098203115102786</v>
          </cell>
          <cell r="G125">
            <v>3.8419942645734517</v>
          </cell>
          <cell r="H125">
            <v>-9.8071592050215717</v>
          </cell>
          <cell r="K125">
            <v>-9.8065773246539809</v>
          </cell>
          <cell r="M125">
            <v>-9.8065773246539809</v>
          </cell>
        </row>
        <row r="126">
          <cell r="D126">
            <v>1.1399999999999999</v>
          </cell>
          <cell r="E126">
            <v>-0.69399349458492121</v>
          </cell>
          <cell r="G126">
            <v>3.8567345498263639</v>
          </cell>
          <cell r="H126">
            <v>-9.7093853853397984</v>
          </cell>
          <cell r="K126">
            <v>-9.7087047148346421</v>
          </cell>
          <cell r="M126">
            <v>-9.7087047148346421</v>
          </cell>
        </row>
        <row r="127">
          <cell r="D127">
            <v>1.1599999999999999</v>
          </cell>
          <cell r="E127">
            <v>-0.68702421549239667</v>
          </cell>
          <cell r="G127">
            <v>3.8714748350792747</v>
          </cell>
          <cell r="H127">
            <v>-9.6118809892679238</v>
          </cell>
          <cell r="K127">
            <v>-9.6110977901141297</v>
          </cell>
          <cell r="M127">
            <v>-9.6110977901141297</v>
          </cell>
        </row>
        <row r="128">
          <cell r="D128">
            <v>1.18</v>
          </cell>
          <cell r="E128">
            <v>-0.68007612620414637</v>
          </cell>
          <cell r="G128">
            <v>3.886215120332186</v>
          </cell>
          <cell r="H128">
            <v>-9.5146730512717319</v>
          </cell>
          <cell r="K128">
            <v>-9.5137836973083925</v>
          </cell>
          <cell r="M128">
            <v>-9.5137836973083925</v>
          </cell>
        </row>
        <row r="129">
          <cell r="D129">
            <v>1.2</v>
          </cell>
          <cell r="E129">
            <v>-0.67315106996384566</v>
          </cell>
          <cell r="G129">
            <v>3.9009554055850977</v>
          </cell>
          <cell r="H129">
            <v>-9.4177873594361792</v>
          </cell>
          <cell r="K129">
            <v>-9.4167883417601121</v>
          </cell>
          <cell r="M129">
            <v>-9.4167883417601121</v>
          </cell>
        </row>
        <row r="130">
          <cell r="D130">
            <v>1.22</v>
          </cell>
          <cell r="E130">
            <v>-0.66625080391473634</v>
          </cell>
          <cell r="G130">
            <v>3.9156956908380085</v>
          </cell>
          <cell r="H130">
            <v>-9.3212484972495098</v>
          </cell>
          <cell r="K130">
            <v>-9.3201364287436093</v>
          </cell>
          <cell r="M130">
            <v>-9.3201364287436093</v>
          </cell>
        </row>
        <row r="131">
          <cell r="D131">
            <v>1.24</v>
          </cell>
          <cell r="E131">
            <v>-0.65937700199627591</v>
          </cell>
          <cell r="G131">
            <v>3.9304359760909198</v>
          </cell>
          <cell r="H131">
            <v>-9.225079884129098</v>
          </cell>
          <cell r="K131">
            <v>-9.2238515036202706</v>
          </cell>
          <cell r="M131">
            <v>-9.2238515036202706</v>
          </cell>
        </row>
        <row r="132">
          <cell r="D132">
            <v>1.26</v>
          </cell>
          <cell r="E132">
            <v>-0.65253125775340437</v>
          </cell>
          <cell r="G132">
            <v>3.9451762613438315</v>
          </cell>
          <cell r="H132">
            <v>-9.1293038147247803</v>
          </cell>
          <cell r="K132">
            <v>-9.1279559907806949</v>
          </cell>
          <cell r="M132">
            <v>-9.1279559907806949</v>
          </cell>
        </row>
        <row r="133">
          <cell r="D133">
            <v>1.28</v>
          </cell>
          <cell r="E133">
            <v>-0.64571508706093861</v>
          </cell>
          <cell r="G133">
            <v>3.9599165465967427</v>
          </cell>
          <cell r="H133">
            <v>-9.0339414970347676</v>
          </cell>
          <cell r="K133">
            <v>-9.0324712314087137</v>
          </cell>
          <cell r="M133">
            <v>-9.0324712314087137</v>
          </cell>
        </row>
        <row r="134">
          <cell r="D134">
            <v>1.3</v>
          </cell>
          <cell r="E134">
            <v>-0.63892993076551241</v>
          </cell>
          <cell r="G134">
            <v>3.9746568318496536</v>
          </cell>
          <cell r="H134">
            <v>-8.9390130893679789</v>
          </cell>
          <cell r="K134">
            <v>-8.9374175201013006</v>
          </cell>
          <cell r="M134">
            <v>-8.9374175201013006</v>
          </cell>
        </row>
        <row r="135">
          <cell r="D135">
            <v>1.32</v>
          </cell>
          <cell r="E135">
            <v>-0.63217715724742984</v>
          </cell>
          <cell r="G135">
            <v>3.9893971171025648</v>
          </cell>
          <cell r="H135">
            <v>-8.8445377361858917</v>
          </cell>
          <cell r="K135">
            <v>-8.8428141403777047</v>
          </cell>
          <cell r="M135">
            <v>-8.8428141403777047</v>
          </cell>
        </row>
        <row r="136">
          <cell r="D136">
            <v>1.34</v>
          </cell>
          <cell r="E136">
            <v>-0.62545806490472122</v>
          </cell>
          <cell r="G136">
            <v>4.0041374023554761</v>
          </cell>
          <cell r="H136">
            <v>-8.7505336028559935</v>
          </cell>
          <cell r="K136">
            <v>-8.7486793991099141</v>
          </cell>
          <cell r="M136">
            <v>-8.7486793991099141</v>
          </cell>
        </row>
        <row r="137">
          <cell r="D137">
            <v>1.36</v>
          </cell>
          <cell r="E137">
            <v>-0.61877388456163851</v>
          </cell>
          <cell r="G137">
            <v>4.0188776876083878</v>
          </cell>
          <cell r="H137">
            <v>-8.6570179093480597</v>
          </cell>
          <cell r="K137">
            <v>-8.6550306599058295</v>
          </cell>
          <cell r="M137">
            <v>-8.6550306599058295</v>
          </cell>
        </row>
        <row r="138">
          <cell r="D138">
            <v>1.38</v>
          </cell>
          <cell r="E138">
            <v>-0.61212578180375643</v>
          </cell>
          <cell r="G138">
            <v>4.0336179728612986</v>
          </cell>
          <cell r="H138">
            <v>-8.5640069629036333</v>
          </cell>
          <cell r="K138">
            <v>-8.5618843754755325</v>
          </cell>
          <cell r="M138">
            <v>-8.5618843754755325</v>
          </cell>
        </row>
        <row r="139">
          <cell r="D139">
            <v>1.4</v>
          </cell>
          <cell r="E139">
            <v>-0.60551485924179294</v>
          </cell>
          <cell r="G139">
            <v>4.0483582581142095</v>
          </cell>
          <cell r="H139">
            <v>-8.4715161897082272</v>
          </cell>
          <cell r="K139">
            <v>-8.469256119010165</v>
          </cell>
          <cell r="M139">
            <v>-8.469256119010165</v>
          </cell>
        </row>
        <row r="140">
          <cell r="D140">
            <v>1.42</v>
          </cell>
          <cell r="E140">
            <v>-0.59894215870619683</v>
          </cell>
          <cell r="G140">
            <v>4.0630985433671212</v>
          </cell>
          <cell r="H140">
            <v>-8.3795601655949188</v>
          </cell>
          <cell r="K140">
            <v>-8.3771606146022517</v>
          </cell>
          <cell r="M140">
            <v>-8.3771606146022517</v>
          </cell>
        </row>
        <row r="141">
          <cell r="D141">
            <v>1.44</v>
          </cell>
          <cell r="E141">
            <v>-0.59240866337449882</v>
          </cell>
          <cell r="G141">
            <v>4.0778388286200329</v>
          </cell>
          <cell r="H141">
            <v>-8.2881526458072639</v>
          </cell>
          <cell r="K141">
            <v>-8.2856117667352471</v>
          </cell>
          <cell r="M141">
            <v>-8.2856117667352471</v>
          </cell>
        </row>
        <row r="142">
          <cell r="D142">
            <v>1.46</v>
          </cell>
          <cell r="E142">
            <v>-0.58591529983336632</v>
          </cell>
          <cell r="G142">
            <v>4.0925791138729437</v>
          </cell>
          <cell r="H142">
            <v>-8.1973065938486958</v>
          </cell>
          <cell r="K142">
            <v>-8.1946226888694849</v>
          </cell>
          <cell r="M142">
            <v>-8.1946226888694849</v>
          </cell>
        </row>
        <row r="143">
          <cell r="D143">
            <v>1.48</v>
          </cell>
          <cell r="E143">
            <v>-0.57946294007724475</v>
          </cell>
          <cell r="G143">
            <v>4.1073193991258554</v>
          </cell>
          <cell r="H143">
            <v>-8.1070342094447003</v>
          </cell>
          <cell r="K143">
            <v>-8.1042057311507776</v>
          </cell>
          <cell r="M143">
            <v>-8.1042057311507776</v>
          </cell>
        </row>
        <row r="144">
          <cell r="D144">
            <v>1.5</v>
          </cell>
          <cell r="E144">
            <v>-0.5730524034454203</v>
          </cell>
          <cell r="G144">
            <v>4.1220596843787662</v>
          </cell>
          <cell r="H144">
            <v>-8.0173469556434966</v>
          </cell>
          <cell r="K144">
            <v>-8.0143725072673782</v>
          </cell>
          <cell r="M144">
            <v>-8.0143725072673782</v>
          </cell>
        </row>
        <row r="145">
          <cell r="D145">
            <v>1.52</v>
          </cell>
          <cell r="E145">
            <v>-0.56668445849928384</v>
          </cell>
          <cell r="G145">
            <v>4.1367999696316771</v>
          </cell>
          <cell r="H145">
            <v>-7.9282555850800804</v>
          </cell>
          <cell r="K145">
            <v>-7.9251339204799933</v>
          </cell>
          <cell r="M145">
            <v>-7.9251339204799933</v>
          </cell>
        </row>
        <row r="146">
          <cell r="D146">
            <v>1.54</v>
          </cell>
          <cell r="E146">
            <v>-0.56035982484153168</v>
          </cell>
          <cell r="G146">
            <v>4.1515402548845888</v>
          </cell>
          <cell r="H146">
            <v>-7.8397701654279341</v>
          </cell>
          <cell r="K146">
            <v>-7.8365001888491603</v>
          </cell>
          <cell r="M146">
            <v>-7.8365001888491603</v>
          </cell>
        </row>
        <row r="147">
          <cell r="D147">
            <v>1.56</v>
          </cell>
          <cell r="E147">
            <v>-0.55407917487898251</v>
          </cell>
          <cell r="G147">
            <v>4.1662805401375005</v>
          </cell>
          <cell r="H147">
            <v>-7.7519001040618933</v>
          </cell>
          <cell r="K147">
            <v>-7.7484808696833269</v>
          </cell>
          <cell r="M147">
            <v>-7.7484808696833269</v>
          </cell>
        </row>
        <row r="148">
          <cell r="D148">
            <v>1.58</v>
          </cell>
          <cell r="E148">
            <v>-0.54784313553065089</v>
          </cell>
          <cell r="G148">
            <v>4.1810208253904113</v>
          </cell>
          <cell r="H148">
            <v>-7.6646541719551244</v>
          </cell>
          <cell r="K148">
            <v>-7.6610848832304361</v>
          </cell>
          <cell r="M148">
            <v>-7.6610848832304361</v>
          </cell>
        </row>
        <row r="149">
          <cell r="D149">
            <v>1.6</v>
          </cell>
          <cell r="E149">
            <v>-0.54165228988266778</v>
          </cell>
          <cell r="G149">
            <v>4.195761110643323</v>
          </cell>
          <cell r="H149">
            <v>-7.5780405268324529</v>
          </cell>
          <cell r="K149">
            <v>-7.5743205356351941</v>
          </cell>
          <cell r="M149">
            <v>-7.5743205356351941</v>
          </cell>
        </row>
        <row r="150">
          <cell r="D150">
            <v>1.62</v>
          </cell>
          <cell r="E150">
            <v>-0.53550717879159415</v>
          </cell>
          <cell r="G150">
            <v>4.2105013958962338</v>
          </cell>
          <cell r="H150">
            <v>-7.4920667356016777</v>
          </cell>
          <cell r="K150">
            <v>-7.4881955411835408</v>
          </cell>
          <cell r="M150">
            <v>-7.4881955411835408</v>
          </cell>
        </row>
        <row r="151">
          <cell r="D151">
            <v>1.64</v>
          </cell>
          <cell r="E151">
            <v>-0.5294083024376306</v>
          </cell>
          <cell r="G151">
            <v>4.2252416811491456</v>
          </cell>
          <cell r="H151">
            <v>-7.4067397960839152</v>
          </cell>
          <cell r="K151">
            <v>-7.4027170438551035</v>
          </cell>
          <cell r="M151">
            <v>-7.4027170438551035</v>
          </cell>
        </row>
        <row r="152">
          <cell r="D152">
            <v>1.66</v>
          </cell>
          <cell r="E152">
            <v>-0.52335612182918734</v>
          </cell>
          <cell r="G152">
            <v>4.2399819664020564</v>
          </cell>
          <cell r="H152">
            <v>-7.3220661580634276</v>
          </cell>
          <cell r="K152">
            <v>-7.3178916382040811</v>
          </cell>
          <cell r="M152">
            <v>-7.3178916382040811</v>
          </cell>
        </row>
        <row r="153">
          <cell r="D153">
            <v>1.68</v>
          </cell>
          <cell r="E153">
            <v>-0.5173510602602307</v>
          </cell>
          <cell r="G153">
            <v>4.2547222516549672</v>
          </cell>
          <cell r="H153">
            <v>-7.2380517436767846</v>
          </cell>
          <cell r="K153">
            <v>-7.2337253895881348</v>
          </cell>
          <cell r="M153">
            <v>-7.2337253895881348</v>
          </cell>
        </row>
        <row r="154">
          <cell r="D154">
            <v>1.7</v>
          </cell>
          <cell r="E154">
            <v>-0.51139350472179257</v>
          </cell>
          <cell r="G154">
            <v>4.2694625369078789</v>
          </cell>
          <cell r="H154">
            <v>-7.1547019671607108</v>
          </cell>
          <cell r="K154">
            <v>-7.1502238537645635</v>
          </cell>
          <cell r="M154">
            <v>-7.1502238537645635</v>
          </cell>
        </row>
        <row r="155">
          <cell r="D155">
            <v>1.72</v>
          </cell>
          <cell r="E155">
            <v>-0.50548380726897635</v>
          </cell>
          <cell r="G155">
            <v>4.2842028221607897</v>
          </cell>
          <cell r="H155">
            <v>-7.0720217539773405</v>
          </cell>
          <cell r="K155">
            <v>-7.0673920958722478</v>
          </cell>
          <cell r="M155">
            <v>-7.0673920958722478</v>
          </cell>
        </row>
        <row r="156">
          <cell r="D156">
            <v>1.74</v>
          </cell>
          <cell r="E156">
            <v>-0.49962228634477407</v>
          </cell>
          <cell r="G156">
            <v>4.2989431074137014</v>
          </cell>
          <cell r="H156">
            <v>-6.9900155593351956</v>
          </cell>
          <cell r="K156">
            <v>-6.9852347088175009</v>
          </cell>
          <cell r="M156">
            <v>-6.9852347088175009</v>
          </cell>
        </row>
        <row r="157">
          <cell r="D157">
            <v>1.76</v>
          </cell>
          <cell r="E157">
            <v>-0.4938092280619526</v>
          </cell>
          <cell r="G157">
            <v>4.3136833926666132</v>
          </cell>
          <cell r="H157">
            <v>-6.908687386123554</v>
          </cell>
          <cell r="K157">
            <v>-6.9037558310814218</v>
          </cell>
          <cell r="M157">
            <v>-6.9037558310814218</v>
          </cell>
        </row>
        <row r="158">
          <cell r="D158">
            <v>1.78</v>
          </cell>
          <cell r="E158">
            <v>-0.48804488744424745</v>
          </cell>
          <cell r="G158">
            <v>4.328423677919524</v>
          </cell>
          <cell r="H158">
            <v>-6.8280408022774886</v>
          </cell>
          <cell r="K158">
            <v>-6.8229591639656757</v>
          </cell>
          <cell r="M158">
            <v>-6.8229591639656757</v>
          </cell>
        </row>
        <row r="159">
          <cell r="D159">
            <v>1.8</v>
          </cell>
          <cell r="E159">
            <v>-0.48232948962805822</v>
          </cell>
          <cell r="G159">
            <v>4.3431639631724348</v>
          </cell>
          <cell r="H159">
            <v>-6.7480789575903106</v>
          </cell>
          <cell r="K159">
            <v>-6.7428479882933932</v>
          </cell>
          <cell r="M159">
            <v>-6.7428479882933932</v>
          </cell>
        </row>
        <row r="160">
          <cell r="D160">
            <v>1.82</v>
          </cell>
          <cell r="E160">
            <v>-0.47666323102581049</v>
          </cell>
          <cell r="G160">
            <v>4.3579042484253465</v>
          </cell>
          <cell r="H160">
            <v>-6.6688045999897048</v>
          </cell>
          <cell r="K160">
            <v>-6.6634251805812132</v>
          </cell>
          <cell r="M160">
            <v>-6.6634251805812132</v>
          </cell>
        </row>
        <row r="161">
          <cell r="D161">
            <v>1.84</v>
          </cell>
          <cell r="E161">
            <v>-0.47104628045211383</v>
          </cell>
          <cell r="G161">
            <v>4.3726445336782582</v>
          </cell>
          <cell r="H161">
            <v>-6.5902200912933431</v>
          </cell>
          <cell r="K161">
            <v>-6.5846932286981268</v>
          </cell>
          <cell r="M161">
            <v>-6.5846932286981268</v>
          </cell>
        </row>
        <row r="162">
          <cell r="D162">
            <v>1.86</v>
          </cell>
          <cell r="E162">
            <v>-0.46547878021381628</v>
          </cell>
          <cell r="G162">
            <v>4.3873848189311691</v>
          </cell>
          <cell r="H162">
            <v>-6.5123274224594185</v>
          </cell>
          <cell r="K162">
            <v>-6.5066542470262512</v>
          </cell>
          <cell r="M162">
            <v>-6.5066542470262512</v>
          </cell>
        </row>
        <row r="163">
          <cell r="D163">
            <v>1.88</v>
          </cell>
          <cell r="E163">
            <v>-0.45996084716502078</v>
          </cell>
          <cell r="G163">
            <v>4.4021251041840799</v>
          </cell>
          <cell r="H163">
            <v>-6.4351282283469402</v>
          </cell>
          <cell r="K163">
            <v>-6.4293099911383402</v>
          </cell>
          <cell r="M163">
            <v>-6.4293099911383402</v>
          </cell>
        </row>
        <row r="164">
          <cell r="D164">
            <v>1.9</v>
          </cell>
          <cell r="E164">
            <v>-0.45449257372810403</v>
          </cell>
          <cell r="G164">
            <v>4.4168653894369907</v>
          </cell>
          <cell r="H164">
            <v>-6.3586238020004124</v>
          </cell>
          <cell r="K164">
            <v>-6.3526618720063341</v>
          </cell>
          <cell r="M164">
            <v>-6.3526618720063341</v>
          </cell>
        </row>
        <row r="165">
          <cell r="D165">
            <v>1.92</v>
          </cell>
          <cell r="E165">
            <v>-0.4490740288817433</v>
          </cell>
          <cell r="G165">
            <v>4.4316056746899033</v>
          </cell>
          <cell r="H165">
            <v>-6.282815108472918</v>
          </cell>
          <cell r="K165">
            <v>-6.2767109697548369</v>
          </cell>
          <cell r="M165">
            <v>-6.2767109697548369</v>
          </cell>
        </row>
        <row r="166">
          <cell r="D166">
            <v>1.94</v>
          </cell>
          <cell r="E166">
            <v>-0.44370525911693209</v>
          </cell>
          <cell r="G166">
            <v>4.4463459599428141</v>
          </cell>
          <cell r="H166">
            <v>-6.2077027982013506</v>
          </cell>
          <cell r="K166">
            <v>-6.2014580469730847</v>
          </cell>
          <cell r="M166">
            <v>-6.2014580469730847</v>
          </cell>
        </row>
        <row r="167">
          <cell r="D167">
            <v>1.96</v>
          </cell>
          <cell r="E167">
            <v>-0.43838628936193652</v>
          </cell>
          <cell r="G167">
            <v>4.4610862451957249</v>
          </cell>
          <cell r="H167">
            <v>-6.1332872199471096</v>
          </cell>
          <cell r="K167">
            <v>-6.1269035615984153</v>
          </cell>
          <cell r="M167">
            <v>-6.1269035615984153</v>
          </cell>
        </row>
        <row r="168">
          <cell r="D168">
            <v>1.98</v>
          </cell>
          <cell r="E168">
            <v>-0.43311712387711726</v>
          </cell>
          <cell r="G168">
            <v>4.4758265304486367</v>
          </cell>
          <cell r="H168">
            <v>-6.0595684333151967</v>
          </cell>
          <cell r="K168">
            <v>-6.0530476793841448</v>
          </cell>
          <cell r="M168">
            <v>-6.0530476793841448</v>
          </cell>
        </row>
        <row r="169">
          <cell r="D169">
            <v>2</v>
          </cell>
          <cell r="E169">
            <v>-0.42789774712051465</v>
          </cell>
          <cell r="G169">
            <v>4.4905668157015475</v>
          </cell>
          <cell r="H169">
            <v>-5.9865462208642732</v>
          </cell>
          <cell r="K169">
            <v>-5.9798902859641254</v>
          </cell>
          <cell r="M169">
            <v>-5.9798902859641254</v>
          </cell>
        </row>
        <row r="170">
          <cell r="D170">
            <v>2.02</v>
          </cell>
          <cell r="E170">
            <v>-0.42272812458507192</v>
          </cell>
          <cell r="G170">
            <v>4.5053071009544592</v>
          </cell>
          <cell r="H170">
            <v>-5.9142200998199081</v>
          </cell>
          <cell r="K170">
            <v>-5.9074309985259914</v>
          </cell>
          <cell r="M170">
            <v>-5.9074309985259914</v>
          </cell>
        </row>
        <row r="171">
          <cell r="D171">
            <v>2.04</v>
          </cell>
          <cell r="E171">
            <v>-0.41760820360834283</v>
          </cell>
          <cell r="G171">
            <v>4.5200473862073709</v>
          </cell>
          <cell r="H171">
            <v>-5.8425893334028816</v>
          </cell>
          <cell r="K171">
            <v>-5.8356691771048634</v>
          </cell>
          <cell r="M171">
            <v>-5.8356691771048634</v>
          </cell>
        </row>
        <row r="172">
          <cell r="D172">
            <v>2.06</v>
          </cell>
          <cell r="E172">
            <v>-0.41253791415550856</v>
          </cell>
          <cell r="G172">
            <v>4.5347876714602817</v>
          </cell>
          <cell r="H172">
            <v>-5.7716529417840574</v>
          </cell>
          <cell r="K172">
            <v>-5.7646039355087755</v>
          </cell>
          <cell r="M172">
            <v>-5.7646039355087755</v>
          </cell>
        </row>
        <row r="173">
          <cell r="D173">
            <v>2.08</v>
          </cell>
          <cell r="E173">
            <v>-0.40751716957650441</v>
          </cell>
          <cell r="G173">
            <v>4.5495279567131925</v>
          </cell>
          <cell r="H173">
            <v>-5.7014097126770427</v>
          </cell>
          <cell r="K173">
            <v>-5.6942341518868407</v>
          </cell>
          <cell r="M173">
            <v>-5.6942341518868407</v>
          </cell>
        </row>
        <row r="174">
          <cell r="D174">
            <v>2.1</v>
          </cell>
          <cell r="E174">
            <v>-0.40254586733803482</v>
          </cell>
          <cell r="G174">
            <v>4.5642682419661043</v>
          </cell>
          <cell r="H174">
            <v>-5.6318582115795106</v>
          </cell>
          <cell r="K174">
            <v>-5.6245584789509024</v>
          </cell>
          <cell r="M174">
            <v>-5.6245584789509024</v>
          </cell>
        </row>
        <row r="175">
          <cell r="D175">
            <v>2.12</v>
          </cell>
          <cell r="E175">
            <v>-0.39762388973122936</v>
          </cell>
          <cell r="G175">
            <v>4.579008527219016</v>
          </cell>
          <cell r="H175">
            <v>-5.5629967916737373</v>
          </cell>
          <cell r="K175">
            <v>-5.555575353861034</v>
          </cell>
          <cell r="M175">
            <v>-5.555575353861034</v>
          </cell>
        </row>
        <row r="176">
          <cell r="D176">
            <v>2.14</v>
          </cell>
          <cell r="E176">
            <v>-0.39275110455567758</v>
          </cell>
          <cell r="G176">
            <v>4.5937488124719268</v>
          </cell>
          <cell r="H176">
            <v>-5.4948236033966626</v>
          </cell>
          <cell r="K176">
            <v>-5.4872830077849519</v>
          </cell>
          <cell r="M176">
            <v>-5.4872830077849519</v>
          </cell>
        </row>
        <row r="177">
          <cell r="D177">
            <v>2.16</v>
          </cell>
          <cell r="E177">
            <v>-0.38792736578055215</v>
          </cell>
          <cell r="G177">
            <v>4.6084890977248385</v>
          </cell>
          <cell r="H177">
            <v>-5.4273366036893922</v>
          </cell>
          <cell r="K177">
            <v>-5.4196794751411446</v>
          </cell>
          <cell r="M177">
            <v>-5.4196794751411446</v>
          </cell>
        </row>
        <row r="178">
          <cell r="D178">
            <v>2.1800000000000002</v>
          </cell>
          <cell r="E178">
            <v>-0.38315251418351465</v>
          </cell>
          <cell r="G178">
            <v>4.6232293829777493</v>
          </cell>
          <cell r="H178">
            <v>-5.3605335649358805</v>
          </cell>
          <cell r="K178">
            <v>-5.3527626025352912</v>
          </cell>
          <cell r="M178">
            <v>-5.3527626025352912</v>
          </cell>
        </row>
        <row r="179">
          <cell r="D179">
            <v>2.2000000000000002</v>
          </cell>
          <cell r="E179">
            <v>-0.3784263779680761</v>
          </cell>
          <cell r="G179">
            <v>4.6379696682306601</v>
          </cell>
          <cell r="H179">
            <v>-5.2944120836001654</v>
          </cell>
          <cell r="K179">
            <v>-5.2865300573991236</v>
          </cell>
          <cell r="M179">
            <v>-5.2865300573991236</v>
          </cell>
        </row>
        <row r="180">
          <cell r="D180">
            <v>2.2200000000000002</v>
          </cell>
          <cell r="E180">
            <v>-0.37374877336006507</v>
          </cell>
          <cell r="G180">
            <v>4.6527099534835719</v>
          </cell>
          <cell r="H180">
            <v>-5.2289695885713261</v>
          </cell>
          <cell r="K180">
            <v>-5.2209793363407542</v>
          </cell>
          <cell r="M180">
            <v>-5.2209793363407542</v>
          </cell>
        </row>
        <row r="181">
          <cell r="D181">
            <v>2.2400000000000002</v>
          </cell>
          <cell r="E181">
            <v>-0.36911950518383851</v>
          </cell>
          <cell r="G181">
            <v>4.6674502387364836</v>
          </cell>
          <cell r="H181">
            <v>-5.1642033492250121</v>
          </cell>
          <cell r="K181">
            <v>-5.1561077732151821</v>
          </cell>
          <cell r="M181">
            <v>-5.1561077732151821</v>
          </cell>
        </row>
        <row r="182">
          <cell r="D182">
            <v>2.2599999999999998</v>
          </cell>
          <cell r="E182">
            <v>-0.36453836741885182</v>
          </cell>
          <cell r="G182">
            <v>4.6821905239893944</v>
          </cell>
          <cell r="H182">
            <v>-5.1001104832101882</v>
          </cell>
          <cell r="K182">
            <v>-5.0919125469234219</v>
          </cell>
          <cell r="M182">
            <v>-5.0919125469234219</v>
          </cell>
        </row>
        <row r="183">
          <cell r="D183">
            <v>2.2799999999999998</v>
          </cell>
          <cell r="E183">
            <v>-0.36000514373718456</v>
          </cell>
          <cell r="G183">
            <v>4.6969308092423052</v>
          </cell>
          <cell r="H183">
            <v>-5.0366879639694542</v>
          </cell>
          <cell r="K183">
            <v>-5.0283906889484493</v>
          </cell>
          <cell r="M183">
            <v>-5.0283906889484493</v>
          </cell>
        </row>
        <row r="184">
          <cell r="D184">
            <v>2.2999999999999998</v>
          </cell>
          <cell r="E184">
            <v>-0.35551960802260724</v>
          </cell>
          <cell r="G184">
            <v>4.7116710944952169</v>
          </cell>
          <cell r="H184">
            <v>-4.9739326280010898</v>
          </cell>
          <cell r="K184">
            <v>-4.9655390906360006</v>
          </cell>
          <cell r="M184">
            <v>-4.9655390906360006</v>
          </cell>
        </row>
        <row r="185">
          <cell r="D185">
            <v>2.3199999999999998</v>
          </cell>
          <cell r="E185">
            <v>-0.35108152487174837</v>
          </cell>
          <cell r="G185">
            <v>4.7264113797481286</v>
          </cell>
          <cell r="H185">
            <v>-4.9118411818706837</v>
          </cell>
          <cell r="K185">
            <v>-4.9033545102279259</v>
          </cell>
          <cell r="M185">
            <v>-4.9033545102279259</v>
          </cell>
        </row>
        <row r="186">
          <cell r="D186">
            <v>2.34</v>
          </cell>
          <cell r="E186">
            <v>-0.34669065007791477</v>
          </cell>
          <cell r="G186">
            <v>4.7411516650010395</v>
          </cell>
          <cell r="H186">
            <v>-4.8504102089800742</v>
          </cell>
          <cell r="K186">
            <v>-4.8418335796556367</v>
          </cell>
          <cell r="M186">
            <v>-4.8418335796556367</v>
          </cell>
        </row>
        <row r="187">
          <cell r="D187">
            <v>2.36</v>
          </cell>
          <cell r="E187">
            <v>-0.3423467310980941</v>
          </cell>
          <cell r="G187">
            <v>4.7558919502539503</v>
          </cell>
          <cell r="H187">
            <v>-4.7896361761009958</v>
          </cell>
          <cell r="K187">
            <v>-4.7809728111008925</v>
          </cell>
          <cell r="M187">
            <v>-4.7809728111008925</v>
          </cell>
        </row>
        <row r="188">
          <cell r="D188">
            <v>2.38</v>
          </cell>
          <cell r="E188">
            <v>-0.33804950750365864</v>
          </cell>
          <cell r="G188">
            <v>4.770632235506862</v>
          </cell>
          <cell r="H188">
            <v>-4.7295154396806867</v>
          </cell>
          <cell r="K188">
            <v>-4.7207686033311411</v>
          </cell>
          <cell r="M188">
            <v>-4.7207686033311411</v>
          </cell>
        </row>
        <row r="189">
          <cell r="D189">
            <v>2.4</v>
          </cell>
          <cell r="E189">
            <v>-0.33379871141527095</v>
          </cell>
          <cell r="G189">
            <v>4.7853725207597737</v>
          </cell>
          <cell r="H189">
            <v>-4.6700442519264902</v>
          </cell>
          <cell r="K189">
            <v>-4.6612172478161655</v>
          </cell>
          <cell r="M189">
            <v>-4.6612172478161655</v>
          </cell>
        </row>
        <row r="190">
          <cell r="D190">
            <v>2.42</v>
          </cell>
          <cell r="E190">
            <v>-0.32959406792247981</v>
          </cell>
          <cell r="G190">
            <v>4.8001128060126845</v>
          </cell>
          <cell r="H190">
            <v>-4.6112187666762461</v>
          </cell>
          <cell r="K190">
            <v>-4.6023149346328118</v>
          </cell>
          <cell r="M190">
            <v>-4.6023149346328118</v>
          </cell>
        </row>
        <row r="191">
          <cell r="D191">
            <v>2.44</v>
          </cell>
          <cell r="E191">
            <v>-0.32543529548847833</v>
          </cell>
          <cell r="G191">
            <v>4.8148530912655962</v>
          </cell>
          <cell r="H191">
            <v>-4.5530350450611046</v>
          </cell>
          <cell r="K191">
            <v>-4.5440577581642136</v>
          </cell>
          <cell r="M191">
            <v>-4.5440577581642136</v>
          </cell>
        </row>
        <row r="192">
          <cell r="D192">
            <v>2.46</v>
          </cell>
          <cell r="E192">
            <v>-0.32132210634048547</v>
          </cell>
          <cell r="G192">
            <v>4.8295933765185071</v>
          </cell>
          <cell r="H192">
            <v>-4.4954890609671958</v>
          </cell>
          <cell r="K192">
            <v>-4.4864417225998983</v>
          </cell>
          <cell r="M192">
            <v>-4.4864417225998983</v>
          </cell>
        </row>
        <row r="193">
          <cell r="D193">
            <v>2.48</v>
          </cell>
          <cell r="E193">
            <v>-0.31725420684619554</v>
          </cell>
          <cell r="G193">
            <v>4.8443336617714179</v>
          </cell>
          <cell r="H193">
            <v>-4.4385767063023831</v>
          </cell>
          <cell r="K193">
            <v>-4.4294627472428072</v>
          </cell>
          <cell r="M193">
            <v>-4.4294627472428072</v>
          </cell>
        </row>
        <row r="194">
          <cell r="D194">
            <v>2.5</v>
          </cell>
          <cell r="E194">
            <v>-0.31323129787672965</v>
          </cell>
          <cell r="G194">
            <v>4.8590739470243296</v>
          </cell>
          <cell r="H194">
            <v>-4.3822937960741744</v>
          </cell>
          <cell r="K194">
            <v>-4.3731166716292282</v>
          </cell>
          <cell r="M194">
            <v>-4.3731166716292282</v>
          </cell>
        </row>
        <row r="195">
          <cell r="D195">
            <v>2.52</v>
          </cell>
          <cell r="E195">
            <v>-0.30925307515650918</v>
          </cell>
          <cell r="G195">
            <v>4.8738142322772413</v>
          </cell>
          <cell r="H195">
            <v>-4.326636073284658</v>
          </cell>
          <cell r="K195">
            <v>-4.3173992604673916</v>
          </cell>
          <cell r="M195">
            <v>-4.3173992604673916</v>
          </cell>
        </row>
        <row r="196">
          <cell r="D196">
            <v>2.54</v>
          </cell>
          <cell r="E196">
            <v>-0.30531922960045949</v>
          </cell>
          <cell r="G196">
            <v>4.8885545175301521</v>
          </cell>
          <cell r="H196">
            <v>-4.2715992136481882</v>
          </cell>
          <cell r="K196">
            <v>-4.2623062084002941</v>
          </cell>
          <cell r="M196">
            <v>-4.2623062084002941</v>
          </cell>
        </row>
        <row r="197">
          <cell r="D197">
            <v>2.56</v>
          </cell>
          <cell r="E197">
            <v>-0.30142944763894031</v>
          </cell>
          <cell r="G197">
            <v>4.9032948027830638</v>
          </cell>
          <cell r="H197">
            <v>-4.2171788301373585</v>
          </cell>
          <cell r="K197">
            <v>-4.2078331445982053</v>
          </cell>
          <cell r="M197">
            <v>-4.2078331445982053</v>
          </cell>
        </row>
        <row r="198">
          <cell r="D198">
            <v>2.58</v>
          </cell>
          <cell r="E198">
            <v>-0.29758341153078766</v>
          </cell>
          <cell r="G198">
            <v>4.9180350880359747</v>
          </cell>
          <cell r="H198">
            <v>-4.1633704773626379</v>
          </cell>
          <cell r="K198">
            <v>-4.1539756371861909</v>
          </cell>
          <cell r="M198">
            <v>-4.1539756371861909</v>
          </cell>
        </row>
        <row r="199">
          <cell r="D199">
            <v>2.6</v>
          </cell>
          <cell r="E199">
            <v>-0.29378079966483966</v>
          </cell>
          <cell r="G199">
            <v>4.9327753732888864</v>
          </cell>
          <cell r="H199">
            <v>-4.110169655790906</v>
          </cell>
          <cell r="K199">
            <v>-4.1007291975116198</v>
          </cell>
          <cell r="M199">
            <v>-4.1007291975116198</v>
          </cell>
        </row>
        <row r="200">
          <cell r="D200">
            <v>2.62</v>
          </cell>
          <cell r="E200">
            <v>-0.29002128685031009</v>
          </cell>
          <cell r="G200">
            <v>4.9475156585417981</v>
          </cell>
          <cell r="H200">
            <v>-4.0575718158079486</v>
          </cell>
          <cell r="K200">
            <v>-4.0480892842568137</v>
          </cell>
          <cell r="M200">
            <v>-4.0480892842568137</v>
          </cell>
        </row>
        <row r="201">
          <cell r="D201">
            <v>2.64</v>
          </cell>
          <cell r="E201">
            <v>-0.28630454459636029</v>
          </cell>
          <cell r="G201">
            <v>4.962255943794708</v>
          </cell>
          <cell r="H201">
            <v>-4.0055723616298389</v>
          </cell>
          <cell r="K201">
            <v>-3.9960513074015149</v>
          </cell>
          <cell r="M201">
            <v>-3.9960513074015149</v>
          </cell>
        </row>
        <row r="202">
          <cell r="D202">
            <v>2.66</v>
          </cell>
          <cell r="E202">
            <v>-0.28263024138121168</v>
          </cell>
          <cell r="G202">
            <v>4.9769962290476197</v>
          </cell>
          <cell r="H202">
            <v>-3.9541666550679806</v>
          </cell>
          <cell r="K202">
            <v>-3.9446106320399035</v>
          </cell>
          <cell r="M202">
            <v>-3.9446106320399035</v>
          </cell>
        </row>
        <row r="203">
          <cell r="D203">
            <v>2.68</v>
          </cell>
          <cell r="E203">
            <v>-0.2789980429111294</v>
          </cell>
          <cell r="G203">
            <v>4.9917365143005306</v>
          </cell>
          <cell r="H203">
            <v>-3.9033500191524468</v>
          </cell>
          <cell r="K203">
            <v>-3.8937625820567634</v>
          </cell>
          <cell r="M203">
            <v>-3.8937625820567634</v>
          </cell>
        </row>
        <row r="204">
          <cell r="D204">
            <v>2.7</v>
          </cell>
          <cell r="E204">
            <v>-0.27540761236959937</v>
          </cell>
          <cell r="G204">
            <v>5.0064767995534423</v>
          </cell>
          <cell r="H204">
            <v>-3.8531177416181177</v>
          </cell>
          <cell r="K204">
            <v>-3.843502443667103</v>
          </cell>
          <cell r="M204">
            <v>-3.843502443667103</v>
          </cell>
        </row>
        <row r="205">
          <cell r="D205">
            <v>2.72</v>
          </cell>
          <cell r="E205">
            <v>-0.27185861065701111</v>
          </cell>
          <cell r="G205">
            <v>5.021217084806354</v>
          </cell>
          <cell r="H205">
            <v>-3.8034650782579793</v>
          </cell>
          <cell r="K205">
            <v>-3.7938254688236159</v>
          </cell>
          <cell r="M205">
            <v>-3.7938254688236159</v>
          </cell>
        </row>
        <row r="206">
          <cell r="D206">
            <v>2.74</v>
          </cell>
          <cell r="E206">
            <v>-0.26835069662114791</v>
          </cell>
          <cell r="G206">
            <v>5.0359573700592648</v>
          </cell>
          <cell r="H206">
            <v>-3.7543872561478322</v>
          </cell>
          <cell r="K206">
            <v>-3.744726878496055</v>
          </cell>
          <cell r="M206">
            <v>-3.744726878496055</v>
          </cell>
        </row>
        <row r="207">
          <cell r="D207">
            <v>2.76</v>
          </cell>
          <cell r="E207">
            <v>-0.26488352727877984</v>
          </cell>
          <cell r="G207">
            <v>5.0506976553121756</v>
          </cell>
          <cell r="H207">
            <v>-3.7058794767464978</v>
          </cell>
          <cell r="K207">
            <v>-3.6962018658266027</v>
          </cell>
          <cell r="M207">
            <v>-3.6962018658266027</v>
          </cell>
        </row>
        <row r="208">
          <cell r="D208">
            <v>2.78</v>
          </cell>
          <cell r="E208">
            <v>-0.26145675802864349</v>
          </cell>
          <cell r="G208">
            <v>5.0654379405650873</v>
          </cell>
          <cell r="H208">
            <v>-3.6579369188755391</v>
          </cell>
          <cell r="K208">
            <v>-3.6482455991651332</v>
          </cell>
          <cell r="M208">
            <v>-3.6482455991651332</v>
          </cell>
        </row>
        <row r="209">
          <cell r="D209">
            <v>2.8</v>
          </cell>
          <cell r="E209">
            <v>-0.25807004285608615</v>
          </cell>
          <cell r="G209">
            <v>5.0801782258179982</v>
          </cell>
          <cell r="H209">
            <v>-3.6105547415823587</v>
          </cell>
          <cell r="K209">
            <v>-3.6008532249881937</v>
          </cell>
          <cell r="M209">
            <v>-3.6008532249881937</v>
          </cell>
        </row>
        <row r="210">
          <cell r="D210">
            <v>2.82</v>
          </cell>
          <cell r="E210">
            <v>-0.25472303452964257</v>
          </cell>
          <cell r="G210">
            <v>5.0949185110709099</v>
          </cell>
          <cell r="H210">
            <v>-3.5637280868904169</v>
          </cell>
          <cell r="K210">
            <v>-3.5540198707053108</v>
          </cell>
          <cell r="M210">
            <v>-3.5540198707053108</v>
          </cell>
        </row>
        <row r="211">
          <cell r="D211">
            <v>2.84</v>
          </cell>
          <cell r="E211">
            <v>-0.25141538478980435</v>
          </cell>
          <cell r="G211">
            <v>5.1096587963238207</v>
          </cell>
          <cell r="H211">
            <v>-3.5174520824402373</v>
          </cell>
          <cell r="K211">
            <v>-3.5077406473563162</v>
          </cell>
          <cell r="M211">
            <v>-3.5077406473563162</v>
          </cell>
        </row>
        <row r="212">
          <cell r="D212">
            <v>2.86</v>
          </cell>
          <cell r="E212">
            <v>-0.24814674453023602</v>
          </cell>
          <cell r="G212">
            <v>5.1243990815767315</v>
          </cell>
          <cell r="H212">
            <v>-3.4717218440247204</v>
          </cell>
          <cell r="K212">
            <v>-3.4620106522030656</v>
          </cell>
          <cell r="M212">
            <v>-3.4620106522030656</v>
          </cell>
        </row>
        <row r="213">
          <cell r="D213">
            <v>2.88</v>
          </cell>
          <cell r="E213">
            <v>-0.24491676397168102</v>
          </cell>
          <cell r="G213">
            <v>5.1391393668296441</v>
          </cell>
          <cell r="H213">
            <v>-3.4265324780222008</v>
          </cell>
          <cell r="K213">
            <v>-3.4168249712189551</v>
          </cell>
          <cell r="M213">
            <v>-3.4168249712189551</v>
          </cell>
        </row>
        <row r="214">
          <cell r="D214">
            <v>2.9</v>
          </cell>
          <cell r="E214">
            <v>-0.24172509282879773</v>
          </cell>
          <cell r="G214">
            <v>5.1538796520825549</v>
          </cell>
          <cell r="H214">
            <v>-3.3818790837305777</v>
          </cell>
          <cell r="K214">
            <v>-3.3721786814795536</v>
          </cell>
          <cell r="M214">
            <v>-3.3721786814795536</v>
          </cell>
        </row>
        <row r="215">
          <cell r="D215">
            <v>2.92</v>
          </cell>
          <cell r="E215">
            <v>-0.23857138047015461</v>
          </cell>
          <cell r="G215">
            <v>5.1686199373354658</v>
          </cell>
          <cell r="H215">
            <v>-3.3377567556057448</v>
          </cell>
          <cell r="K215">
            <v>-3.3280668534573898</v>
          </cell>
          <cell r="M215">
            <v>-3.3280668534573898</v>
          </cell>
        </row>
        <row r="216">
          <cell r="D216">
            <v>2.94</v>
          </cell>
          <cell r="E216">
            <v>-0.23545527607160929</v>
          </cell>
          <cell r="G216">
            <v>5.1833602225883775</v>
          </cell>
          <cell r="H216">
            <v>-3.2941605854074574</v>
          </cell>
          <cell r="K216">
            <v>-3.2844845532241371</v>
          </cell>
          <cell r="M216">
            <v>-3.2844845532241371</v>
          </cell>
        </row>
        <row r="217">
          <cell r="D217">
            <v>2.96</v>
          </cell>
          <cell r="E217">
            <v>-0.23237642876328826</v>
          </cell>
          <cell r="G217">
            <v>5.1981005078412883</v>
          </cell>
          <cell r="H217">
            <v>-3.2510856642556609</v>
          </cell>
          <cell r="K217">
            <v>-3.2414268445630694</v>
          </cell>
          <cell r="M217">
            <v>-3.2414268445630694</v>
          </cell>
        </row>
        <row r="218">
          <cell r="D218">
            <v>2.98</v>
          </cell>
          <cell r="E218">
            <v>-0.22933448777037779</v>
          </cell>
          <cell r="G218">
            <v>5.2128407930942</v>
          </cell>
          <cell r="H218">
            <v>-3.2085270846002478</v>
          </cell>
          <cell r="K218">
            <v>-3.1988887909946992</v>
          </cell>
          <cell r="M218">
            <v>-3.1988887909946992</v>
          </cell>
        </row>
        <row r="219">
          <cell r="D219">
            <v>3</v>
          </cell>
          <cell r="E219">
            <v>-0.22632910254793082</v>
          </cell>
          <cell r="G219">
            <v>5.2275810783471117</v>
          </cell>
          <cell r="H219">
            <v>-3.1664799421070811</v>
          </cell>
          <cell r="K219">
            <v>-3.1568654577184652</v>
          </cell>
          <cell r="M219">
            <v>-3.1568654577184652</v>
          </cell>
        </row>
        <row r="220">
          <cell r="D220">
            <v>3.02</v>
          </cell>
          <cell r="E220">
            <v>-0.22335992290988751</v>
          </cell>
          <cell r="G220">
            <v>5.2423213636000225</v>
          </cell>
          <cell r="H220">
            <v>-3.1249393374630725</v>
          </cell>
          <cell r="K220">
            <v>-3.1153519134731456</v>
          </cell>
          <cell r="M220">
            <v>-3.1153519134731456</v>
          </cell>
        </row>
        <row r="221">
          <cell r="D221">
            <v>3.04</v>
          </cell>
          <cell r="E221">
            <v>-0.2204265991525016</v>
          </cell>
          <cell r="G221">
            <v>5.2570616488529334</v>
          </cell>
          <cell r="H221">
            <v>-3.0839003781029888</v>
          </cell>
          <cell r="K221">
            <v>-3.0743432323186268</v>
          </cell>
          <cell r="M221">
            <v>-3.0743432323186268</v>
          </cell>
        </row>
        <row r="222">
          <cell r="D222">
            <v>3.06</v>
          </cell>
          <cell r="E222">
            <v>-0.2175287821723591</v>
          </cell>
          <cell r="G222">
            <v>5.2718019341058451</v>
          </cell>
          <cell r="H222">
            <v>-3.0433581798606073</v>
          </cell>
          <cell r="K222">
            <v>-3.033834495341674</v>
          </cell>
          <cell r="M222">
            <v>-3.033834495341674</v>
          </cell>
        </row>
        <row r="223">
          <cell r="D223">
            <v>3.08</v>
          </cell>
          <cell r="E223">
            <v>-0.21466612357917014</v>
          </cell>
          <cell r="G223">
            <v>5.2865422193587568</v>
          </cell>
          <cell r="H223">
            <v>-3.0033078685467376</v>
          </cell>
          <cell r="K223">
            <v>-2.9938207922881013</v>
          </cell>
          <cell r="M223">
            <v>-2.9938207922881013</v>
          </cell>
        </row>
        <row r="224">
          <cell r="D224">
            <v>3.1</v>
          </cell>
          <cell r="E224">
            <v>-0.21183827580350886</v>
          </cell>
          <cell r="G224">
            <v>5.3012825046116676</v>
          </cell>
          <cell r="H224">
            <v>-2.963744581456571</v>
          </cell>
          <cell r="K224">
            <v>-2.9542972231238358</v>
          </cell>
          <cell r="M224">
            <v>-2.9542972231238358</v>
          </cell>
        </row>
        <row r="225">
          <cell r="D225">
            <v>3.12</v>
          </cell>
          <cell r="E225">
            <v>-0.2090448921996714</v>
          </cell>
          <cell r="G225">
            <v>5.3160227898645793</v>
          </cell>
          <cell r="H225">
            <v>-2.9246634688087227</v>
          </cell>
          <cell r="K225">
            <v>-2.9152588995271316</v>
          </cell>
          <cell r="M225">
            <v>-2.9152588995271316</v>
          </cell>
        </row>
        <row r="226">
          <cell r="D226">
            <v>3.14</v>
          </cell>
          <cell r="E226">
            <v>-0.20628562714381649</v>
          </cell>
          <cell r="G226">
            <v>5.3307630751174901</v>
          </cell>
          <cell r="H226">
            <v>-2.8860596951182789</v>
          </cell>
          <cell r="K226">
            <v>-2.8767009463143087</v>
          </cell>
          <cell r="M226">
            <v>-2.8767009463143087</v>
          </cell>
        </row>
        <row r="227">
          <cell r="D227">
            <v>3.16</v>
          </cell>
          <cell r="E227">
            <v>-0.20356013612754911</v>
          </cell>
          <cell r="G227">
            <v>5.345503360370401</v>
          </cell>
          <cell r="H227">
            <v>-2.8479284405060885</v>
          </cell>
          <cell r="K227">
            <v>-2.8386185028011353</v>
          </cell>
          <cell r="M227">
            <v>-2.8386185028011353</v>
          </cell>
        </row>
        <row r="228">
          <cell r="D228">
            <v>3.18</v>
          </cell>
          <cell r="E228">
            <v>-0.20086807584710117</v>
          </cell>
          <cell r="G228">
            <v>5.3602436456233127</v>
          </cell>
          <cell r="H228">
            <v>-2.8102649019464541</v>
          </cell>
          <cell r="K228">
            <v>-2.8010067241020238</v>
          </cell>
          <cell r="M228">
            <v>-2.8010067241020238</v>
          </cell>
        </row>
        <row r="229">
          <cell r="D229">
            <v>3.2</v>
          </cell>
          <cell r="E229">
            <v>-0.19820910428825977</v>
          </cell>
          <cell r="G229">
            <v>5.3749839308762244</v>
          </cell>
          <cell r="H229">
            <v>-2.7730642944553274</v>
          </cell>
          <cell r="K229">
            <v>-2.7638607823691363</v>
          </cell>
          <cell r="M229">
            <v>-2.7638607823691363</v>
          </cell>
        </row>
        <row r="230">
          <cell r="D230">
            <v>3.22</v>
          </cell>
          <cell r="E230">
            <v>-0.19558288080718811</v>
          </cell>
          <cell r="G230">
            <v>5.3897242161291352</v>
          </cell>
          <cell r="H230">
            <v>-2.7363218522210464</v>
          </cell>
          <cell r="K230">
            <v>-2.7271758679733753</v>
          </cell>
          <cell r="M230">
            <v>-2.7271758679733753</v>
          </cell>
        </row>
        <row r="231">
          <cell r="D231">
            <v>3.24</v>
          </cell>
          <cell r="E231">
            <v>-0.19298906620728126</v>
          </cell>
          <cell r="G231">
            <v>5.4044645013820469</v>
          </cell>
          <cell r="H231">
            <v>-2.7000328296795892</v>
          </cell>
          <cell r="K231">
            <v>-2.6909471906292004</v>
          </cell>
          <cell r="M231">
            <v>-2.6909471906292004</v>
          </cell>
        </row>
        <row r="232">
          <cell r="D232">
            <v>3.26</v>
          </cell>
          <cell r="E232">
            <v>-0.19042732281219193</v>
          </cell>
          <cell r="G232">
            <v>5.4192047866349577</v>
          </cell>
          <cell r="H232">
            <v>-2.6641925025362525</v>
          </cell>
          <cell r="K232">
            <v>-2.655169980465232</v>
          </cell>
          <cell r="M232">
            <v>-2.655169980465232</v>
          </cell>
        </row>
        <row r="233">
          <cell r="D233">
            <v>3.28</v>
          </cell>
          <cell r="E233">
            <v>-0.18789731453515968</v>
          </cell>
          <cell r="G233">
            <v>5.4339450718878695</v>
          </cell>
          <cell r="H233">
            <v>-2.6287961687356054</v>
          </cell>
          <cell r="K233">
            <v>-2.6198394890423757</v>
          </cell>
          <cell r="M233">
            <v>-2.6198394890423757</v>
          </cell>
        </row>
        <row r="234">
          <cell r="D234">
            <v>3.3</v>
          </cell>
          <cell r="E234">
            <v>-0.1853987069447724</v>
          </cell>
          <cell r="G234">
            <v>5.4486853571407803</v>
          </cell>
          <cell r="H234">
            <v>-2.5938391493815325</v>
          </cell>
          <cell r="K234">
            <v>-2.584950990321353</v>
          </cell>
          <cell r="M234">
            <v>-2.584950990321353</v>
          </cell>
        </row>
        <row r="235">
          <cell r="D235">
            <v>3.32</v>
          </cell>
          <cell r="E235">
            <v>-0.18293116732728304</v>
          </cell>
          <cell r="G235">
            <v>5.4634256423936911</v>
          </cell>
          <cell r="H235">
            <v>-2.559316789609086</v>
          </cell>
          <cell r="K235">
            <v>-2.5504997815812462</v>
          </cell>
          <cell r="M235">
            <v>-2.5504997815812462</v>
          </cell>
        </row>
        <row r="236">
          <cell r="D236">
            <v>3.34</v>
          </cell>
          <cell r="E236">
            <v>-0.18049436474560387</v>
          </cell>
          <cell r="G236">
            <v>5.4781659276466028</v>
          </cell>
          <cell r="H236">
            <v>-2.5252244594098459</v>
          </cell>
          <cell r="K236">
            <v>-2.5164811842908423</v>
          </cell>
          <cell r="M236">
            <v>-2.5164811842908423</v>
          </cell>
        </row>
        <row r="237">
          <cell r="D237">
            <v>3.36</v>
          </cell>
          <cell r="E237">
            <v>-0.17808797009509417</v>
          </cell>
          <cell r="G237">
            <v>5.4929062128995145</v>
          </cell>
          <cell r="H237">
            <v>-2.4915575544124247</v>
          </cell>
          <cell r="K237">
            <v>-2.4828905449343179</v>
          </cell>
          <cell r="M237">
            <v>-2.4828905449343179</v>
          </cell>
        </row>
        <row r="238">
          <cell r="D238">
            <v>3.38</v>
          </cell>
          <cell r="E238">
            <v>-0.17571165615625459</v>
          </cell>
          <cell r="G238">
            <v>5.5076464981524254</v>
          </cell>
          <cell r="H238">
            <v>-2.4583114966196957</v>
          </cell>
          <cell r="K238">
            <v>-2.449723235792872</v>
          </cell>
          <cell r="M238">
            <v>-2.449723235792872</v>
          </cell>
        </row>
        <row r="239">
          <cell r="D239">
            <v>3.4</v>
          </cell>
          <cell r="E239">
            <v>-0.17336509764443828</v>
          </cell>
          <cell r="G239">
            <v>5.5223867834053371</v>
          </cell>
          <cell r="H239">
            <v>-2.4254817351042783</v>
          </cell>
          <cell r="K239">
            <v>-2.4169746556838096</v>
          </cell>
          <cell r="M239">
            <v>-2.4169746556838096</v>
          </cell>
        </row>
        <row r="240">
          <cell r="D240">
            <v>3.42</v>
          </cell>
          <cell r="E240">
            <v>-0.17104797125668511</v>
          </cell>
          <cell r="G240">
            <v>5.5371270686582479</v>
          </cell>
          <cell r="H240">
            <v>-2.393063746663779</v>
          </cell>
          <cell r="K240">
            <v>-2.3846402306585883</v>
          </cell>
          <cell r="M240">
            <v>-2.3846402306585883</v>
          </cell>
        </row>
        <row r="241">
          <cell r="D241">
            <v>3.44</v>
          </cell>
          <cell r="E241">
            <v>-0.16875995571578153</v>
          </cell>
          <cell r="G241">
            <v>5.5518673539111587</v>
          </cell>
          <cell r="H241">
            <v>-2.3610530364372133</v>
          </cell>
          <cell r="K241">
            <v>-2.3527154146612101</v>
          </cell>
          <cell r="M241">
            <v>-2.3527154146612101</v>
          </cell>
        </row>
        <row r="242">
          <cell r="D242">
            <v>3.46</v>
          </cell>
          <cell r="E242">
            <v>-0.16650073181164643</v>
          </cell>
          <cell r="G242">
            <v>5.5666076391640704</v>
          </cell>
          <cell r="H242">
            <v>-2.3294451384840205</v>
          </cell>
          <cell r="K242">
            <v>-2.3211956901483828</v>
          </cell>
          <cell r="M242">
            <v>-2.3211956901483828</v>
          </cell>
        </row>
        <row r="243">
          <cell r="D243">
            <v>3.48</v>
          </cell>
          <cell r="E243">
            <v>-0.16426998244013863</v>
          </cell>
          <cell r="G243">
            <v>5.5813479244169812</v>
          </cell>
          <cell r="H243">
            <v>-2.2982356163270037</v>
          </cell>
          <cell r="K243">
            <v>-2.2900765686727982</v>
          </cell>
          <cell r="M243">
            <v>-2.2900765686727982</v>
          </cell>
        </row>
        <row r="244">
          <cell r="D244">
            <v>3.5</v>
          </cell>
          <cell r="E244">
            <v>-0.16206739263938108</v>
          </cell>
          <cell r="G244">
            <v>5.596088209669893</v>
          </cell>
          <cell r="H244">
            <v>-2.2674200634605253</v>
          </cell>
          <cell r="K244">
            <v>-2.2593535914307865</v>
          </cell>
          <cell r="M244">
            <v>-2.2593535914307865</v>
          </cell>
        </row>
        <row r="245">
          <cell r="D245">
            <v>3.52</v>
          </cell>
          <cell r="E245">
            <v>-0.1598926496236911</v>
          </cell>
          <cell r="G245">
            <v>5.6108284949228047</v>
          </cell>
          <cell r="H245">
            <v>-2.2369941038252126</v>
          </cell>
          <cell r="K245">
            <v>-2.2290223297756704</v>
          </cell>
          <cell r="M245">
            <v>-2.2290223297756704</v>
          </cell>
        </row>
        <row r="246">
          <cell r="D246">
            <v>3.54</v>
          </cell>
          <cell r="E246">
            <v>-0.15774544281520517</v>
          </cell>
          <cell r="G246">
            <v>5.6255687801757155</v>
          </cell>
          <cell r="H246">
            <v>-2.2069533922504094</v>
          </cell>
          <cell r="K246">
            <v>-2.1990783856980003</v>
          </cell>
          <cell r="M246">
            <v>-2.1990783856980003</v>
          </cell>
        </row>
        <row r="247">
          <cell r="D247">
            <v>3.56</v>
          </cell>
          <cell r="E247">
            <v>-0.15562546387328283</v>
          </cell>
          <cell r="G247">
            <v>5.6403090654286272</v>
          </cell>
          <cell r="H247">
            <v>-2.1772936148655506</v>
          </cell>
          <cell r="K247">
            <v>-2.1695173922738658</v>
          </cell>
          <cell r="M247">
            <v>-2.1695173922738658</v>
          </cell>
        </row>
        <row r="248">
          <cell r="D248">
            <v>3.58</v>
          </cell>
          <cell r="E248">
            <v>-0.15353240672177246</v>
          </cell>
          <cell r="G248">
            <v>5.6550493506815389</v>
          </cell>
          <cell r="H248">
            <v>-2.1480104894816296</v>
          </cell>
          <cell r="K248">
            <v>-2.1403350140824493</v>
          </cell>
          <cell r="M248">
            <v>-2.1403350140824493</v>
          </cell>
        </row>
        <row r="249">
          <cell r="D249">
            <v>3.6</v>
          </cell>
          <cell r="E249">
            <v>-0.15146596757421865</v>
          </cell>
          <cell r="G249">
            <v>5.6697896359344488</v>
          </cell>
          <cell r="H249">
            <v>-2.1190997659438637</v>
          </cell>
          <cell r="K249">
            <v>-2.1115269475939287</v>
          </cell>
          <cell r="M249">
            <v>-2.1115269475939287</v>
          </cell>
        </row>
        <row r="250">
          <cell r="D250">
            <v>3.62</v>
          </cell>
          <cell r="E250">
            <v>-0.14942584495708761</v>
          </cell>
          <cell r="G250">
            <v>5.6845299211873606</v>
          </cell>
          <cell r="H250">
            <v>-2.0905572264566299</v>
          </cell>
          <cell r="K250">
            <v>-2.0830889215287742</v>
          </cell>
          <cell r="M250">
            <v>-2.0830889215287742</v>
          </cell>
        </row>
        <row r="251">
          <cell r="D251">
            <v>3.64</v>
          </cell>
          <cell r="E251">
            <v>-0.1474117397310864</v>
          </cell>
          <cell r="G251">
            <v>5.6992702064402714</v>
          </cell>
          <cell r="H251">
            <v>-2.0623786858817375</v>
          </cell>
          <cell r="K251">
            <v>-2.0550166971895569</v>
          </cell>
          <cell r="M251">
            <v>-2.0550166971895569</v>
          </cell>
        </row>
        <row r="252">
          <cell r="D252">
            <v>3.66</v>
          </cell>
          <cell r="E252">
            <v>-0.14542335511064736</v>
          </cell>
          <cell r="G252">
            <v>5.7140104916931831</v>
          </cell>
          <cell r="H252">
            <v>-2.0345599920110233</v>
          </cell>
          <cell r="K252">
            <v>-2.0273060687662063</v>
          </cell>
          <cell r="M252">
            <v>-2.0273060687662063</v>
          </cell>
        </row>
        <row r="253">
          <cell r="D253">
            <v>3.68</v>
          </cell>
          <cell r="E253">
            <v>-0.14346039668164859</v>
          </cell>
          <cell r="G253">
            <v>5.7287507769460948</v>
          </cell>
          <cell r="H253">
            <v>-2.0070970258142729</v>
          </cell>
          <cell r="K253">
            <v>-1.9999528636157551</v>
          </cell>
          <cell r="M253">
            <v>-1.9999528636157551</v>
          </cell>
        </row>
        <row r="254">
          <cell r="D254">
            <v>3.7</v>
          </cell>
          <cell r="E254">
            <v>-0.14152257241743729</v>
          </cell>
          <cell r="G254">
            <v>5.7434910621990056</v>
          </cell>
          <cell r="H254">
            <v>-1.9799857016633982</v>
          </cell>
          <cell r="K254">
            <v>-1.9729529425174834</v>
          </cell>
          <cell r="M254">
            <v>-1.9729529425174834</v>
          </cell>
        </row>
        <row r="255">
          <cell r="D255">
            <v>3.72</v>
          </cell>
          <cell r="E255">
            <v>-0.13960959269322271</v>
          </cell>
          <cell r="G255">
            <v>5.7582313474519164</v>
          </cell>
          <cell r="H255">
            <v>-1.9532219675338018</v>
          </cell>
          <cell r="K255">
            <v>-1.9463021999044077</v>
          </cell>
          <cell r="M255">
            <v>-1.9463021999044077</v>
          </cell>
        </row>
        <row r="256">
          <cell r="D256">
            <v>3.74</v>
          </cell>
          <cell r="E256">
            <v>-0.13772117029890094</v>
          </cell>
          <cell r="G256">
            <v>5.7729716327048282</v>
          </cell>
          <cell r="H256">
            <v>-1.9268018051838038</v>
          </cell>
          <cell r="K256">
            <v>-1.9199965640719856</v>
          </cell>
          <cell r="M256">
            <v>-1.9199965640719856</v>
          </cell>
        </row>
        <row r="257">
          <cell r="D257">
            <v>3.76</v>
          </cell>
          <cell r="E257">
            <v>-0.13585702045037409</v>
          </cell>
          <cell r="G257">
            <v>5.787711917957739</v>
          </cell>
          <cell r="H257">
            <v>-1.9007212303130039</v>
          </cell>
          <cell r="K257">
            <v>-1.8940319973649442</v>
          </cell>
          <cell r="M257">
            <v>-1.8940319973649442</v>
          </cell>
        </row>
        <row r="258">
          <cell r="D258">
            <v>3.78</v>
          </cell>
          <cell r="E258">
            <v>-0.13401686079942216</v>
          </cell>
          <cell r="G258">
            <v>5.8024522032106507</v>
          </cell>
          <cell r="H258">
            <v>-1.8749762927003959</v>
          </cell>
          <cell r="K258">
            <v>-1.8684044963429838</v>
          </cell>
          <cell r="M258">
            <v>-1.8684044963429838</v>
          </cell>
        </row>
        <row r="259">
          <cell r="D259">
            <v>3.8</v>
          </cell>
          <cell r="E259">
            <v>-0.13220041144218647</v>
          </cell>
          <cell r="G259">
            <v>5.8171924884635615</v>
          </cell>
          <cell r="H259">
            <v>-1.8495630763230539</v>
          </cell>
          <cell r="K259">
            <v>-1.8431100919262722</v>
          </cell>
          <cell r="M259">
            <v>-1.8431100919262722</v>
          </cell>
        </row>
        <row r="260">
          <cell r="D260">
            <v>3.82</v>
          </cell>
          <cell r="E260">
            <v>-0.1304073949263187</v>
          </cell>
          <cell r="G260">
            <v>5.8319327737164723</v>
          </cell>
          <cell r="H260">
            <v>-1.8244776994561547</v>
          </cell>
          <cell r="K260">
            <v>-1.8181448495214216</v>
          </cell>
          <cell r="M260">
            <v>-1.8181448495214216</v>
          </cell>
        </row>
        <row r="261">
          <cell r="D261">
            <v>3.84</v>
          </cell>
          <cell r="E261">
            <v>-0.1286375362568507</v>
          </cell>
          <cell r="G261">
            <v>5.8466730589693849</v>
          </cell>
          <cell r="H261">
            <v>-1.7997163147550956</v>
          </cell>
          <cell r="K261">
            <v>-1.7935048691287701</v>
          </cell>
          <cell r="M261">
            <v>-1.7935048691287701</v>
          </cell>
        </row>
        <row r="262">
          <cell r="D262">
            <v>3.86</v>
          </cell>
          <cell r="E262">
            <v>-0.12689056290083636</v>
          </cell>
          <cell r="G262">
            <v>5.8614133442222958</v>
          </cell>
          <cell r="H262">
            <v>-1.7752751093204411</v>
          </cell>
          <cell r="K262">
            <v>-1.76918628543168</v>
          </cell>
          <cell r="M262">
            <v>-1.76918628543168</v>
          </cell>
        </row>
        <row r="263">
          <cell r="D263">
            <v>3.88</v>
          </cell>
          <cell r="E263">
            <v>-0.12516620479081594</v>
          </cell>
          <cell r="G263">
            <v>5.8761536294752066</v>
          </cell>
          <cell r="H263">
            <v>-1.7511503047463897</v>
          </cell>
          <cell r="K263">
            <v>-1.7451852678685373</v>
          </cell>
          <cell r="M263">
            <v>-1.7451852678685373</v>
          </cell>
        </row>
        <row r="264">
          <cell r="D264">
            <v>3.9</v>
          </cell>
          <cell r="E264">
            <v>-0.12346419432715192</v>
          </cell>
          <cell r="G264">
            <v>5.8908939147281183</v>
          </cell>
          <cell r="H264">
            <v>-1.7273381571534518</v>
          </cell>
          <cell r="K264">
            <v>-1.7214980206881974</v>
          </cell>
          <cell r="M264">
            <v>-1.7214980206881974</v>
          </cell>
        </row>
        <row r="265">
          <cell r="D265">
            <v>3.92</v>
          </cell>
          <cell r="E265">
            <v>-0.1217842663792829</v>
          </cell>
          <cell r="G265">
            <v>5.9056341999810291</v>
          </cell>
          <cell r="H265">
            <v>-1.7038349572059954</v>
          </cell>
          <cell r="K265">
            <v>-1.6981207829895149</v>
          </cell>
          <cell r="M265">
            <v>-1.6981207829895149</v>
          </cell>
        </row>
        <row r="266">
          <cell r="D266">
            <v>3.94</v>
          </cell>
          <cell r="E266">
            <v>-0.12012615828594167</v>
          </cell>
          <cell r="G266">
            <v>5.9203744852339408</v>
          </cell>
          <cell r="H266">
            <v>-1.6806370301152955</v>
          </cell>
          <cell r="K266">
            <v>-1.6750498287455677</v>
          </cell>
          <cell r="M266">
            <v>-1.6750498287455677</v>
          </cell>
        </row>
        <row r="267">
          <cell r="D267">
            <v>3.96</v>
          </cell>
          <cell r="E267">
            <v>-0.11848960985438077</v>
          </cell>
          <cell r="G267">
            <v>5.9351147704868525</v>
          </cell>
          <cell r="H267">
            <v>-1.6577407356286997</v>
          </cell>
          <cell r="K267">
            <v>-1.6522814668132775</v>
          </cell>
          <cell r="M267">
            <v>-1.6522814668132775</v>
          </cell>
        </row>
        <row r="268">
          <cell r="D268">
            <v>3.98</v>
          </cell>
          <cell r="E268">
            <v>-0.11687436335864863</v>
          </cell>
          <cell r="G268">
            <v>5.9498550557397634</v>
          </cell>
          <cell r="H268">
            <v>-1.6351424680055096</v>
          </cell>
          <cell r="K268">
            <v>-1.629812040928966</v>
          </cell>
          <cell r="M268">
            <v>-1.629812040928966</v>
          </cell>
        </row>
        <row r="269">
          <cell r="D269">
            <v>4</v>
          </cell>
          <cell r="E269">
            <v>-0.11528016353695714</v>
          </cell>
          <cell r="G269">
            <v>5.9645953409926742</v>
          </cell>
          <cell r="H269">
            <v>-1.6128386559801526</v>
          </cell>
          <cell r="K269">
            <v>-1.6076379296904453</v>
          </cell>
          <cell r="M269">
            <v>-1.6076379296904453</v>
          </cell>
        </row>
        <row r="270">
          <cell r="D270">
            <v>4.0199999999999996</v>
          </cell>
          <cell r="E270">
            <v>-0.11370675758818057</v>
          </cell>
          <cell r="G270">
            <v>5.9793356262455859</v>
          </cell>
          <cell r="H270">
            <v>-1.590825762713199</v>
          </cell>
          <cell r="K270">
            <v>-1.585755546526235</v>
          </cell>
          <cell r="M270">
            <v>-1.585755546526235</v>
          </cell>
        </row>
        <row r="271">
          <cell r="D271">
            <v>4.04</v>
          </cell>
          <cell r="E271">
            <v>-0.1121538951675236</v>
          </cell>
          <cell r="G271">
            <v>5.9940759114984976</v>
          </cell>
          <cell r="H271">
            <v>-1.5691002857307557</v>
          </cell>
          <cell r="K271">
            <v>-1.5641613396524279</v>
          </cell>
          <cell r="M271">
            <v>-1.5641613396524279</v>
          </cell>
        </row>
        <row r="272">
          <cell r="D272">
            <v>4.0599999999999996</v>
          </cell>
          <cell r="E272">
            <v>-0.110621328381397</v>
          </cell>
          <cell r="G272">
            <v>6.0088161967514084</v>
          </cell>
          <cell r="H272">
            <v>-1.5476587568527729</v>
          </cell>
          <cell r="K272">
            <v>-1.5428517920177391</v>
          </cell>
          <cell r="M272">
            <v>-1.5428517920177391</v>
          </cell>
        </row>
        <row r="273">
          <cell r="D273">
            <v>4.08</v>
          </cell>
          <cell r="E273">
            <v>-0.10910881178153475</v>
          </cell>
          <cell r="G273">
            <v>6.0235564820043201</v>
          </cell>
          <cell r="H273">
            <v>-1.52649774211074</v>
          </cell>
          <cell r="K273">
            <v>-1.5218234212372415</v>
          </cell>
          <cell r="M273">
            <v>-1.5218234212372415</v>
          </cell>
        </row>
        <row r="274">
          <cell r="D274">
            <v>4.0999999999999996</v>
          </cell>
          <cell r="E274">
            <v>-0.10761610235838939</v>
          </cell>
          <cell r="G274">
            <v>6.0382967672572301</v>
          </cell>
          <cell r="H274">
            <v>-1.5056138416552824</v>
          </cell>
          <cell r="K274">
            <v>-1.5010727795153163</v>
          </cell>
          <cell r="M274">
            <v>-1.5010727795153163</v>
          </cell>
        </row>
        <row r="275">
          <cell r="D275">
            <v>4.12</v>
          </cell>
          <cell r="E275">
            <v>-0.10614295953383708</v>
          </cell>
          <cell r="G275">
            <v>6.0530370525101418</v>
          </cell>
          <cell r="H275">
            <v>-1.485003689654101</v>
          </cell>
          <cell r="K275">
            <v>-1.4805964535582488</v>
          </cell>
          <cell r="M275">
            <v>-1.4805964535582488</v>
          </cell>
        </row>
        <row r="276">
          <cell r="D276">
            <v>4.1399999999999997</v>
          </cell>
          <cell r="E276">
            <v>-0.10468914515322668</v>
          </cell>
          <cell r="G276">
            <v>6.0677773377630526</v>
          </cell>
          <cell r="H276">
            <v>-1.4646639541807331</v>
          </cell>
          <cell r="K276">
            <v>-1.4603910644769786</v>
          </cell>
          <cell r="M276">
            <v>-1.4603910644769786</v>
          </cell>
        </row>
        <row r="277">
          <cell r="D277">
            <v>4.16</v>
          </cell>
          <cell r="E277">
            <v>-0.10325442347680164</v>
          </cell>
          <cell r="G277">
            <v>6.0825176230159643</v>
          </cell>
          <cell r="H277">
            <v>-1.4445913370945411</v>
          </cell>
          <cell r="K277">
            <v>-1.4404532676804132</v>
          </cell>
          <cell r="M277">
            <v>-1.4404532676804132</v>
          </cell>
        </row>
        <row r="278">
          <cell r="D278">
            <v>4.1800000000000104</v>
          </cell>
          <cell r="E278">
            <v>-0.10183856117052692</v>
          </cell>
          <cell r="G278">
            <v>6.097257908268884</v>
          </cell>
          <cell r="H278">
            <v>-1.4247825739123741</v>
          </cell>
          <cell r="K278">
            <v>-1.420779752759763</v>
          </cell>
          <cell r="M278">
            <v>-1.420779752759763</v>
          </cell>
        </row>
        <row r="279">
          <cell r="D279">
            <v>4.2</v>
          </cell>
          <cell r="E279">
            <v>-0.10044132729635243</v>
          </cell>
          <cell r="G279">
            <v>6.1119981935217877</v>
          </cell>
          <cell r="H279">
            <v>-1.4052344336723483</v>
          </cell>
          <cell r="K279">
            <v>-1.4013672433643534</v>
          </cell>
          <cell r="M279">
            <v>-1.4013672433643534</v>
          </cell>
        </row>
        <row r="280">
          <cell r="D280">
            <v>4.22</v>
          </cell>
          <cell r="E280">
            <v>-9.906249330192772E-2</v>
          </cell>
          <cell r="G280">
            <v>6.1267384787746986</v>
          </cell>
          <cell r="H280">
            <v>-1.3859437187899499</v>
          </cell>
          <cell r="K280">
            <v>-1.3822124970691296</v>
          </cell>
          <cell r="M280">
            <v>-1.3822124970691296</v>
          </cell>
        </row>
        <row r="281">
          <cell r="D281">
            <v>4.24</v>
          </cell>
          <cell r="E281">
            <v>-9.7701833009819244E-2</v>
          </cell>
          <cell r="G281">
            <v>6.1414787640276103</v>
          </cell>
          <cell r="H281">
            <v>-1.3669072649071772</v>
          </cell>
          <cell r="K281">
            <v>-1.3633123052345881</v>
          </cell>
          <cell r="M281">
            <v>-1.3633123052345881</v>
          </cell>
        </row>
        <row r="282">
          <cell r="D282">
            <v>4.2600000000000096</v>
          </cell>
          <cell r="E282">
            <v>-9.6359122606231598E-2</v>
          </cell>
          <cell r="G282">
            <v>6.1562190492805282</v>
          </cell>
          <cell r="H282">
            <v>-1.3481219407347438</v>
          </cell>
          <cell r="K282">
            <v>-1.3446634928591523</v>
          </cell>
          <cell r="M282">
            <v>-1.3446634928591523</v>
          </cell>
        </row>
        <row r="283">
          <cell r="D283">
            <v>4.28</v>
          </cell>
          <cell r="E283">
            <v>-9.5034140629275676E-2</v>
          </cell>
          <cell r="G283">
            <v>6.1709593345334319</v>
          </cell>
          <cell r="H283">
            <v>-1.3295846478879443</v>
          </cell>
          <cell r="K283">
            <v>-1.3262629184246411</v>
          </cell>
          <cell r="M283">
            <v>-1.3262629184246411</v>
          </cell>
        </row>
        <row r="284">
          <cell r="D284">
            <v>4.3</v>
          </cell>
          <cell r="E284">
            <v>-9.372666795679202E-2</v>
          </cell>
          <cell r="G284">
            <v>6.1856996197863436</v>
          </cell>
          <cell r="H284">
            <v>-1.3112923207162945</v>
          </cell>
          <cell r="K284">
            <v>-1.3081074737348901</v>
          </cell>
          <cell r="M284">
            <v>-1.3081074737348901</v>
          </cell>
        </row>
        <row r="285">
          <cell r="D285">
            <v>4.32</v>
          </cell>
          <cell r="E285">
            <v>-9.2436487793773739E-2</v>
          </cell>
          <cell r="G285">
            <v>6.2004399050392554</v>
          </cell>
          <cell r="H285">
            <v>-1.2932419261275709</v>
          </cell>
          <cell r="K285">
            <v>-1.2901940837482477</v>
          </cell>
          <cell r="M285">
            <v>-1.2901940837482477</v>
          </cell>
        </row>
        <row r="286">
          <cell r="D286">
            <v>4.3400000000000096</v>
          </cell>
          <cell r="E286">
            <v>-9.1163385659390458E-2</v>
          </cell>
          <cell r="G286">
            <v>6.2151801902921724</v>
          </cell>
          <cell r="H286">
            <v>-1.2754304634062683</v>
          </cell>
          <cell r="K286">
            <v>-1.2725197064038927</v>
          </cell>
          <cell r="M286">
            <v>-1.2725197064038927</v>
          </cell>
        </row>
        <row r="287">
          <cell r="D287">
            <v>4.3600000000000003</v>
          </cell>
          <cell r="E287">
            <v>-8.9907149373651227E-2</v>
          </cell>
          <cell r="G287">
            <v>6.2299204755450779</v>
          </cell>
          <cell r="H287">
            <v>-1.2578549640270049</v>
          </cell>
          <cell r="K287">
            <v>-1.2550813324425658</v>
          </cell>
          <cell r="M287">
            <v>-1.2550813324425658</v>
          </cell>
        </row>
        <row r="288">
          <cell r="D288">
            <v>4.38</v>
          </cell>
          <cell r="E288">
            <v>-8.8667569043711758E-2</v>
          </cell>
          <cell r="G288">
            <v>6.2446607607979878</v>
          </cell>
          <cell r="H288">
            <v>-1.2405124914629537</v>
          </cell>
          <cell r="K288">
            <v>-1.237875985221806</v>
          </cell>
          <cell r="M288">
            <v>-1.237875985221806</v>
          </cell>
        </row>
        <row r="289">
          <cell r="D289">
            <v>4.4000000000000004</v>
          </cell>
          <cell r="E289">
            <v>-8.7444437049866736E-2</v>
          </cell>
          <cell r="G289">
            <v>6.2594010460508995</v>
          </cell>
          <cell r="H289">
            <v>-1.2234001409898656</v>
          </cell>
          <cell r="K289">
            <v>-1.2209007205262208</v>
          </cell>
          <cell r="M289">
            <v>-1.2209007205262208</v>
          </cell>
        </row>
        <row r="290">
          <cell r="D290">
            <v>4.4200000000000097</v>
          </cell>
          <cell r="E290">
            <v>-8.6237548031226297E-2</v>
          </cell>
          <cell r="G290">
            <v>6.2741413313038183</v>
          </cell>
          <cell r="H290">
            <v>-1.2065150394856747</v>
          </cell>
          <cell r="K290">
            <v>-1.2041526263728699</v>
          </cell>
          <cell r="M290">
            <v>-1.2041526263728699</v>
          </cell>
        </row>
        <row r="291">
          <cell r="D291">
            <v>4.4400000000000004</v>
          </cell>
          <cell r="E291">
            <v>-8.5046698871111076E-2</v>
          </cell>
          <cell r="G291">
            <v>6.288881616556723</v>
          </cell>
          <cell r="H291">
            <v>-1.1898543452261667</v>
          </cell>
          <cell r="K291">
            <v>-1.1876288228121761</v>
          </cell>
          <cell r="M291">
            <v>-1.1876288228121761</v>
          </cell>
        </row>
        <row r="292">
          <cell r="D292">
            <v>4.46</v>
          </cell>
          <cell r="E292">
            <v>-8.3871688682168682E-2</v>
          </cell>
          <cell r="G292">
            <v>6.3036219018096338</v>
          </cell>
          <cell r="H292">
            <v>-1.1734152476767492</v>
          </cell>
          <cell r="K292">
            <v>-1.1713264617244667</v>
          </cell>
          <cell r="M292">
            <v>-1.1713264617244667</v>
          </cell>
        </row>
        <row r="293">
          <cell r="D293">
            <v>4.4800000000000004</v>
          </cell>
          <cell r="E293">
            <v>-8.2712318791248976E-2</v>
          </cell>
          <cell r="G293">
            <v>6.3183621870625455</v>
          </cell>
          <cell r="H293">
            <v>-1.1571949672808481</v>
          </cell>
          <cell r="K293">
            <v>-1.1552427266126613</v>
          </cell>
          <cell r="M293">
            <v>-1.1552427266126613</v>
          </cell>
        </row>
        <row r="294">
          <cell r="D294">
            <v>4.5000000000000098</v>
          </cell>
          <cell r="E294">
            <v>-8.1568392724035432E-2</v>
          </cell>
          <cell r="G294">
            <v>6.3331024723154643</v>
          </cell>
          <cell r="H294">
            <v>-1.1411907552448901</v>
          </cell>
          <cell r="K294">
            <v>-1.1393748323910782</v>
          </cell>
          <cell r="M294">
            <v>-1.1393748323910782</v>
          </cell>
        </row>
        <row r="295">
          <cell r="D295">
            <v>4.5199999999999996</v>
          </cell>
          <cell r="E295">
            <v>-8.0439716189463148E-2</v>
          </cell>
          <cell r="G295">
            <v>6.347842757568368</v>
          </cell>
          <cell r="H295">
            <v>-1.1253998933203031</v>
          </cell>
          <cell r="K295">
            <v>-1.1237200251708095</v>
          </cell>
          <cell r="M295">
            <v>-1.1237200251708095</v>
          </cell>
        </row>
        <row r="296">
          <cell r="D296">
            <v>4.54</v>
          </cell>
          <cell r="E296">
            <v>-7.9326097063925224E-2</v>
          </cell>
          <cell r="G296">
            <v>6.3625830428212797</v>
          </cell>
          <cell r="H296">
            <v>-1.1098196935825524</v>
          </cell>
          <cell r="K296">
            <v>-1.1082755820416839</v>
          </cell>
          <cell r="M296">
            <v>-1.1082755820416839</v>
          </cell>
        </row>
        <row r="297">
          <cell r="D297">
            <v>4.5599999999999996</v>
          </cell>
          <cell r="E297">
            <v>-7.8227345375301516E-2</v>
          </cell>
          <cell r="G297">
            <v>6.3773233280741897</v>
          </cell>
          <cell r="H297">
            <v>-1.0944474982076935</v>
          </cell>
          <cell r="K297">
            <v>-1.0930388108513147</v>
          </cell>
          <cell r="M297">
            <v>-1.0930388108513147</v>
          </cell>
        </row>
        <row r="298">
          <cell r="D298">
            <v>4.5800000000000098</v>
          </cell>
          <cell r="E298">
            <v>-7.7143273286804065E-2</v>
          </cell>
          <cell r="G298">
            <v>6.3920636133271085</v>
          </cell>
          <cell r="H298">
            <v>-1.0792806792463612</v>
          </cell>
          <cell r="K298">
            <v>-1.0780070499811751</v>
          </cell>
          <cell r="M298">
            <v>-1.0780070499811751</v>
          </cell>
        </row>
        <row r="299">
          <cell r="D299">
            <v>4.5999999999999996</v>
          </cell>
          <cell r="E299">
            <v>-7.6073695080669662E-2</v>
          </cell>
          <cell r="G299">
            <v>6.4068038985800122</v>
          </cell>
          <cell r="H299">
            <v>-1.0643166383956171</v>
          </cell>
          <cell r="K299">
            <v>-1.0631776681201093</v>
          </cell>
          <cell r="M299">
            <v>-1.0631776681201093</v>
          </cell>
        </row>
        <row r="300">
          <cell r="D300">
            <v>4.62</v>
          </cell>
          <cell r="E300">
            <v>-7.5018427141696473E-2</v>
          </cell>
          <cell r="G300">
            <v>6.4215441838329239</v>
          </cell>
          <cell r="H300">
            <v>-1.0495528067686186</v>
          </cell>
          <cell r="K300">
            <v>-1.0485480640352787</v>
          </cell>
          <cell r="M300">
            <v>-1.0485480640352787</v>
          </cell>
        </row>
        <row r="301">
          <cell r="D301">
            <v>4.6400000000000103</v>
          </cell>
          <cell r="E301">
            <v>-7.3977287940657596E-2</v>
          </cell>
          <cell r="G301">
            <v>6.4362844690858436</v>
          </cell>
          <cell r="H301">
            <v>-1.0349866446625644</v>
          </cell>
          <cell r="K301">
            <v>-1.0341156663409863</v>
          </cell>
          <cell r="M301">
            <v>-1.0341156663409863</v>
          </cell>
        </row>
        <row r="302">
          <cell r="D302">
            <v>4.6600000000000099</v>
          </cell>
          <cell r="E302">
            <v>-7.2950098017587311E-2</v>
          </cell>
          <cell r="G302">
            <v>6.4510247543387536</v>
          </cell>
          <cell r="H302">
            <v>-1.020615641324857</v>
          </cell>
          <cell r="K302">
            <v>-1.0198779332653642</v>
          </cell>
          <cell r="M302">
            <v>-1.0198779332653642</v>
          </cell>
        </row>
        <row r="303">
          <cell r="D303">
            <v>4.6800000000000104</v>
          </cell>
          <cell r="E303">
            <v>-7.1936679964955882E-2</v>
          </cell>
          <cell r="G303">
            <v>6.4657650395916653</v>
          </cell>
          <cell r="H303">
            <v>-1.0064373147177117</v>
          </cell>
          <cell r="K303">
            <v>-1.0058323524151085</v>
          </cell>
          <cell r="M303">
            <v>-1.0058323524151085</v>
          </cell>
        </row>
        <row r="304">
          <cell r="D304">
            <v>4.7</v>
          </cell>
          <cell r="E304">
            <v>-7.0936858410751827E-2</v>
          </cell>
          <cell r="G304">
            <v>6.480505324844569</v>
          </cell>
          <cell r="H304">
            <v>-0.99244921128146457</v>
          </cell>
          <cell r="K304">
            <v>-0.99197644053859724</v>
          </cell>
          <cell r="M304">
            <v>-0.99197644053859724</v>
          </cell>
        </row>
        <row r="305">
          <cell r="D305">
            <v>4.7200000000000104</v>
          </cell>
          <cell r="E305">
            <v>-6.9950460001470927E-2</v>
          </cell>
          <cell r="G305">
            <v>6.4952456100974878</v>
          </cell>
          <cell r="H305">
            <v>-0.97864890569657914</v>
          </cell>
          <cell r="K305">
            <v>-0.97830774328733783</v>
          </cell>
          <cell r="M305">
            <v>-0.97830774328733783</v>
          </cell>
        </row>
        <row r="306">
          <cell r="D306">
            <v>4.74000000000001</v>
          </cell>
          <cell r="E306">
            <v>-6.8977313385037098E-2</v>
          </cell>
          <cell r="G306">
            <v>6.5099858953503995</v>
          </cell>
          <cell r="H306">
            <v>-0.96503400064470013</v>
          </cell>
          <cell r="K306">
            <v>-0.96482383497613544</v>
          </cell>
          <cell r="M306">
            <v>-0.96482383497613544</v>
          </cell>
        </row>
        <row r="307">
          <cell r="D307">
            <v>4.7600000000000096</v>
          </cell>
          <cell r="E307">
            <v>-6.801724919364667E-2</v>
          </cell>
          <cell r="G307">
            <v>6.5247261806033094</v>
          </cell>
          <cell r="H307">
            <v>-0.95160212656863297</v>
          </cell>
          <cell r="K307">
            <v>-0.9515223183418734</v>
          </cell>
          <cell r="M307">
            <v>-0.9515223183418734</v>
          </cell>
        </row>
        <row r="308">
          <cell r="D308">
            <v>4.78</v>
          </cell>
          <cell r="E308">
            <v>-6.7070100026563953E-2</v>
          </cell>
          <cell r="G308">
            <v>6.5394664658562149</v>
          </cell>
          <cell r="H308">
            <v>-0.93835094143164577</v>
          </cell>
          <cell r="K308">
            <v>-0.93840082430128069</v>
          </cell>
          <cell r="M308">
            <v>-0.93840082430128069</v>
          </cell>
        </row>
        <row r="309">
          <cell r="D309">
            <v>4.8000000000000096</v>
          </cell>
          <cell r="E309">
            <v>-6.6135700432864028E-2</v>
          </cell>
          <cell r="G309">
            <v>6.554206751109132</v>
          </cell>
          <cell r="H309">
            <v>-0.92527813047602758</v>
          </cell>
          <cell r="K309">
            <v>-0.92545701170768757</v>
          </cell>
          <cell r="M309">
            <v>-0.92545701170768757</v>
          </cell>
        </row>
        <row r="310">
          <cell r="D310">
            <v>4.8200000000000101</v>
          </cell>
          <cell r="E310">
            <v>-6.5213886894143744E-2</v>
          </cell>
          <cell r="G310">
            <v>6.5689470363620437</v>
          </cell>
          <cell r="H310">
            <v>-0.91238140598120743</v>
          </cell>
          <cell r="K310">
            <v>-0.91268856710701629</v>
          </cell>
          <cell r="M310">
            <v>-0.91268856710701629</v>
          </cell>
        </row>
        <row r="311">
          <cell r="D311">
            <v>4.8400000000000096</v>
          </cell>
          <cell r="E311">
            <v>-6.4304497807194688E-2</v>
          </cell>
          <cell r="G311">
            <v>6.5836873216149554</v>
          </cell>
          <cell r="H311">
            <v>-0.89965850702133809</v>
          </cell>
          <cell r="K311">
            <v>-0.90009320449297081</v>
          </cell>
          <cell r="M311">
            <v>-0.90009320449297081</v>
          </cell>
        </row>
        <row r="312">
          <cell r="D312">
            <v>4.8600000000000003</v>
          </cell>
          <cell r="E312">
            <v>-6.3407373466661032E-2</v>
          </cell>
          <cell r="G312">
            <v>6.5984276068678591</v>
          </cell>
          <cell r="H312">
            <v>-0.88710719922266779</v>
          </cell>
          <cell r="K312">
            <v>-0.88766866506174902</v>
          </cell>
          <cell r="M312">
            <v>-0.88766866506174902</v>
          </cell>
        </row>
        <row r="313">
          <cell r="D313">
            <v>4.8800000000000097</v>
          </cell>
          <cell r="E313">
            <v>-6.2522356047679015E-2</v>
          </cell>
          <cell r="G313">
            <v>6.6131678921207779</v>
          </cell>
          <cell r="H313">
            <v>-0.87472527452065818</v>
          </cell>
          <cell r="K313">
            <v>-0.87541271696621259</v>
          </cell>
          <cell r="M313">
            <v>-0.87541271696621259</v>
          </cell>
        </row>
        <row r="314">
          <cell r="D314">
            <v>4.9000000000000101</v>
          </cell>
          <cell r="E314">
            <v>-6.1649289588516579E-2</v>
          </cell>
          <cell r="G314">
            <v>6.6279081773736896</v>
          </cell>
          <cell r="H314">
            <v>-0.86251055091710005</v>
          </cell>
          <cell r="K314">
            <v>-0.86332315506982704</v>
          </cell>
          <cell r="M314">
            <v>-0.86332315506982704</v>
          </cell>
        </row>
        <row r="315">
          <cell r="D315">
            <v>4.9200000000000097</v>
          </cell>
          <cell r="E315">
            <v>-6.0788019973206028E-2</v>
          </cell>
          <cell r="G315">
            <v>6.6426484626265996</v>
          </cell>
          <cell r="H315">
            <v>-0.85046087223713618</v>
          </cell>
          <cell r="K315">
            <v>-0.8513978007002504</v>
          </cell>
          <cell r="M315">
            <v>-0.8513978007002504</v>
          </cell>
        </row>
        <row r="316">
          <cell r="D316">
            <v>4.9400000000000004</v>
          </cell>
          <cell r="E316">
            <v>-5.9938394914191041E-2</v>
          </cell>
          <cell r="G316">
            <v>6.6573887478795033</v>
          </cell>
          <cell r="H316">
            <v>-0.83857410788648112</v>
          </cell>
          <cell r="K316">
            <v>-0.83963450140287899</v>
          </cell>
          <cell r="M316">
            <v>-0.83963450140287899</v>
          </cell>
        </row>
        <row r="317">
          <cell r="D317">
            <v>4.9600000000000097</v>
          </cell>
          <cell r="E317">
            <v>-5.9100263934983722E-2</v>
          </cell>
          <cell r="G317">
            <v>6.672129033132423</v>
          </cell>
          <cell r="H317">
            <v>-0.8268481526087833</v>
          </cell>
          <cell r="K317">
            <v>-0.8280311306943251</v>
          </cell>
          <cell r="M317">
            <v>-0.8280311306943251</v>
          </cell>
        </row>
        <row r="318">
          <cell r="D318">
            <v>4.9800000000000102</v>
          </cell>
          <cell r="E318">
            <v>-5.8273478352848684E-2</v>
          </cell>
          <cell r="G318">
            <v>6.6868693183853347</v>
          </cell>
          <cell r="H318">
            <v>-0.8152809262433649</v>
          </cell>
          <cell r="K318">
            <v>-0.81658558781604174</v>
          </cell>
          <cell r="M318">
            <v>-0.81658558781604174</v>
          </cell>
        </row>
        <row r="319">
          <cell r="D319">
            <v>5.0000000000000098</v>
          </cell>
          <cell r="E319">
            <v>-5.7457891261506439E-2</v>
          </cell>
          <cell r="G319">
            <v>6.7016096036382455</v>
          </cell>
          <cell r="H319">
            <v>-0.80387037348323198</v>
          </cell>
          <cell r="K319">
            <v>-0.80529579748801006</v>
          </cell>
          <cell r="M319">
            <v>-0.80529579748801006</v>
          </cell>
        </row>
        <row r="320">
          <cell r="D320">
            <v>5.0199999999999996</v>
          </cell>
          <cell r="E320">
            <v>-5.6653357513875534E-2</v>
          </cell>
          <cell r="G320">
            <v>6.7163498888911493</v>
          </cell>
          <cell r="H320">
            <v>-0.79261446363362709</v>
          </cell>
          <cell r="K320">
            <v>-0.79415970966277061</v>
          </cell>
          <cell r="M320">
            <v>-0.79415970966277061</v>
          </cell>
        </row>
        <row r="321">
          <cell r="D321">
            <v>5.0400000000000098</v>
          </cell>
          <cell r="E321">
            <v>-5.5859733704848591E-2</v>
          </cell>
          <cell r="G321">
            <v>6.7310901741440672</v>
          </cell>
          <cell r="H321">
            <v>-0.78151119037105476</v>
          </cell>
          <cell r="K321">
            <v>-0.78317529927973806</v>
          </cell>
          <cell r="M321">
            <v>-0.78317529927973806</v>
          </cell>
        </row>
        <row r="322">
          <cell r="D322">
            <v>5.0600000000000103</v>
          </cell>
          <cell r="E322">
            <v>-5.5076878154118054E-2</v>
          </cell>
          <cell r="G322">
            <v>6.7458304593969789</v>
          </cell>
          <cell r="H322">
            <v>-0.77055857150300411</v>
          </cell>
          <cell r="K322">
            <v>-0.77234056602001844</v>
          </cell>
          <cell r="M322">
            <v>-0.77234056602001844</v>
          </cell>
        </row>
        <row r="323">
          <cell r="D323">
            <v>5.0800000000000098</v>
          </cell>
          <cell r="E323">
            <v>-5.4304650889042502E-2</v>
          </cell>
          <cell r="G323">
            <v>6.7605707446498906</v>
          </cell>
          <cell r="H323">
            <v>-0.75975464872823806</v>
          </cell>
          <cell r="K323">
            <v>-0.76165353406163283</v>
          </cell>
          <cell r="M323">
            <v>-0.76165353406163283</v>
          </cell>
        </row>
        <row r="324">
          <cell r="D324">
            <v>5.0999999999999996</v>
          </cell>
          <cell r="E324">
            <v>-5.3542913627572637E-2</v>
          </cell>
          <cell r="G324">
            <v>6.7753110299027943</v>
          </cell>
          <cell r="H324">
            <v>-0.74909748739791782</v>
          </cell>
          <cell r="K324">
            <v>-0.75111225183539576</v>
          </cell>
          <cell r="M324">
            <v>-0.75111225183539576</v>
          </cell>
        </row>
        <row r="325">
          <cell r="D325">
            <v>5.1200000000000099</v>
          </cell>
          <cell r="E325">
            <v>-5.2791529761230686E-2</v>
          </cell>
          <cell r="G325">
            <v>6.7900513151557123</v>
          </cell>
          <cell r="H325">
            <v>-0.738585176277474</v>
          </cell>
          <cell r="K325">
            <v>-0.74071479178138322</v>
          </cell>
          <cell r="M325">
            <v>-0.74071479178138322</v>
          </cell>
        </row>
        <row r="326">
          <cell r="D326">
            <v>5.1400000000000103</v>
          </cell>
          <cell r="E326">
            <v>-5.2050364338157913E-2</v>
          </cell>
          <cell r="G326">
            <v>6.804791600408624</v>
          </cell>
          <cell r="H326">
            <v>-0.72821582730943213</v>
          </cell>
          <cell r="K326">
            <v>-0.73045925010619928</v>
          </cell>
          <cell r="M326">
            <v>-0.73045925010619928</v>
          </cell>
        </row>
        <row r="327">
          <cell r="D327">
            <v>5.1600000000000099</v>
          </cell>
          <cell r="E327">
            <v>-5.1319284046221048E-2</v>
          </cell>
          <cell r="G327">
            <v>6.8195318856615357</v>
          </cell>
          <cell r="H327">
            <v>-0.71798757537706026</v>
          </cell>
          <cell r="K327">
            <v>-0.72034374654093225</v>
          </cell>
          <cell r="M327">
            <v>-0.72034374654093225</v>
          </cell>
        </row>
        <row r="328">
          <cell r="D328">
            <v>5.1800000000000104</v>
          </cell>
          <cell r="E328">
            <v>-5.059815719619444E-2</v>
          </cell>
          <cell r="G328">
            <v>6.8342721709144474</v>
          </cell>
          <cell r="H328">
            <v>-0.70789857806907797</v>
          </cell>
          <cell r="K328">
            <v>-0.71036642410001549</v>
          </cell>
          <cell r="M328">
            <v>-0.71036642410001549</v>
          </cell>
        </row>
        <row r="329">
          <cell r="D329">
            <v>5.2000000000000099</v>
          </cell>
          <cell r="E329">
            <v>-4.9886853705014368E-2</v>
          </cell>
          <cell r="G329">
            <v>6.8490124561673591</v>
          </cell>
          <cell r="H329">
            <v>-0.69794701544537407</v>
          </cell>
          <cell r="K329">
            <v>-0.70052544884098156</v>
          </cell>
          <cell r="M329">
            <v>-0.70052544884098156</v>
          </cell>
        </row>
        <row r="330">
          <cell r="D330">
            <v>5.2200000000000104</v>
          </cell>
          <cell r="E330">
            <v>-4.9185245079110679E-2</v>
          </cell>
          <cell r="G330">
            <v>6.8637527414202708</v>
          </cell>
          <cell r="H330">
            <v>-0.68813108980380588</v>
          </cell>
          <cell r="K330">
            <v>-0.6908190096251664</v>
          </cell>
          <cell r="M330">
            <v>-0.6908190096251664</v>
          </cell>
        </row>
        <row r="331">
          <cell r="D331">
            <v>5.24000000000001</v>
          </cell>
          <cell r="E331">
            <v>-4.8493204397819907E-2</v>
          </cell>
          <cell r="G331">
            <v>6.8784930266731799</v>
          </cell>
          <cell r="H331">
            <v>-0.67844902544813923</v>
          </cell>
          <cell r="K331">
            <v>-0.68124531787943643</v>
          </cell>
          <cell r="M331">
            <v>-0.68124531787943643</v>
          </cell>
        </row>
        <row r="332">
          <cell r="D332">
            <v>5.2600000000000096</v>
          </cell>
          <cell r="E332">
            <v>-4.781060629688192E-2</v>
          </cell>
          <cell r="G332">
            <v>6.8932333119260916</v>
          </cell>
          <cell r="H332">
            <v>-0.66889906845715619</v>
          </cell>
          <cell r="K332">
            <v>-0.67180260735897657</v>
          </cell>
          <cell r="M332">
            <v>-0.67180260735897657</v>
          </cell>
        </row>
        <row r="333">
          <cell r="D333">
            <v>5.28000000000001</v>
          </cell>
          <cell r="E333">
            <v>-4.7137326952023925E-2</v>
          </cell>
          <cell r="G333">
            <v>6.9079735971790033</v>
          </cell>
          <cell r="H333">
            <v>-0.65947948645498589</v>
          </cell>
          <cell r="K333">
            <v>-0.66248913391120134</v>
          </cell>
          <cell r="M333">
            <v>-0.66248913391120134</v>
          </cell>
        </row>
        <row r="334">
          <cell r="D334">
            <v>5.3000000000000096</v>
          </cell>
          <cell r="E334">
            <v>-4.6473244062634353E-2</v>
          </cell>
          <cell r="G334">
            <v>6.922713882431915</v>
          </cell>
          <cell r="H334">
            <v>-0.65018856838269223</v>
          </cell>
          <cell r="K334">
            <v>-0.65330317524081605</v>
          </cell>
          <cell r="M334">
            <v>-0.65330317524081605</v>
          </cell>
        </row>
        <row r="335">
          <cell r="D335">
            <v>5.3200000000000101</v>
          </cell>
          <cell r="E335">
            <v>-4.5818236835529026E-2</v>
          </cell>
          <cell r="G335">
            <v>6.9374541676848267</v>
          </cell>
          <cell r="H335">
            <v>-0.64102462427115237</v>
          </cell>
          <cell r="K335">
            <v>-0.64424303067608191</v>
          </cell>
          <cell r="M335">
            <v>-0.64424303067608191</v>
          </cell>
        </row>
        <row r="336">
          <cell r="D336">
            <v>5.3400000000000096</v>
          </cell>
          <cell r="E336">
            <v>-4.5172185968812867E-2</v>
          </cell>
          <cell r="G336">
            <v>6.9521944529377357</v>
          </cell>
          <cell r="H336">
            <v>-0.63198598501527337</v>
          </cell>
          <cell r="K336">
            <v>-0.63530702093633951</v>
          </cell>
          <cell r="M336">
            <v>-0.63530702093633951</v>
          </cell>
        </row>
        <row r="337">
          <cell r="D337">
            <v>5.3600000000000101</v>
          </cell>
          <cell r="E337">
            <v>-4.4534973635838533E-2</v>
          </cell>
          <cell r="G337">
            <v>6.9669347381906475</v>
          </cell>
          <cell r="H337">
            <v>-0.62307100214956257</v>
          </cell>
          <cell r="K337">
            <v>-0.62649348790079618</v>
          </cell>
          <cell r="M337">
            <v>-0.62649348790079618</v>
          </cell>
        </row>
        <row r="338">
          <cell r="D338">
            <v>5.3800000000000097</v>
          </cell>
          <cell r="E338">
            <v>-4.3906483469265296E-2</v>
          </cell>
          <cell r="G338">
            <v>6.9816750234435592</v>
          </cell>
          <cell r="H338">
            <v>-0.61427804762510307</v>
          </cell>
          <cell r="K338">
            <v>-0.61780079437865898</v>
          </cell>
          <cell r="M338">
            <v>-0.61780079437865898</v>
          </cell>
        </row>
        <row r="339">
          <cell r="D339">
            <v>5.4000000000000101</v>
          </cell>
          <cell r="E339">
            <v>-4.3286600545219225E-2</v>
          </cell>
          <cell r="G339">
            <v>6.9964153086964709</v>
          </cell>
          <cell r="H339">
            <v>-0.60560551358794412</v>
          </cell>
          <cell r="K339">
            <v>-0.60922732388060274</v>
          </cell>
          <cell r="M339">
            <v>-0.60922732388060274</v>
          </cell>
        </row>
        <row r="340">
          <cell r="D340">
            <v>5.4200000000000097</v>
          </cell>
          <cell r="E340">
            <v>-4.2675211367557551E-2</v>
          </cell>
          <cell r="G340">
            <v>7.0111555939493826</v>
          </cell>
          <cell r="H340">
            <v>-0.59705181215895076</v>
          </cell>
          <cell r="K340">
            <v>-0.60077148039164263</v>
          </cell>
          <cell r="M340">
            <v>-0.60077148039164263</v>
          </cell>
        </row>
        <row r="341">
          <cell r="D341">
            <v>5.4400000000000102</v>
          </cell>
          <cell r="E341">
            <v>-4.2072203852238262E-2</v>
          </cell>
          <cell r="G341">
            <v>7.0258958792022934</v>
          </cell>
          <cell r="H341">
            <v>-0.58861537521512464</v>
          </cell>
          <cell r="K341">
            <v>-0.59243168814542069</v>
          </cell>
          <cell r="M341">
            <v>-0.59243168814542069</v>
          </cell>
        </row>
        <row r="342">
          <cell r="D342">
            <v>5.4600000000000097</v>
          </cell>
          <cell r="E342">
            <v>-4.1477467311797397E-2</v>
          </cell>
          <cell r="G342">
            <v>7.0406361644552033</v>
          </cell>
          <cell r="H342">
            <v>-0.58029465417243276</v>
          </cell>
          <cell r="K342">
            <v>-0.58420639139994412</v>
          </cell>
          <cell r="M342">
            <v>-0.58420639139994412</v>
          </cell>
        </row>
        <row r="343">
          <cell r="D343">
            <v>5.4800000000000102</v>
          </cell>
          <cell r="E343">
            <v>-4.0890892439934809E-2</v>
          </cell>
          <cell r="G343">
            <v>7.0553764497081151</v>
          </cell>
          <cell r="H343">
            <v>-0.57208811977015184</v>
          </cell>
          <cell r="K343">
            <v>-0.57609405421479898</v>
          </cell>
          <cell r="M343">
            <v>-0.57609405421479898</v>
          </cell>
        </row>
        <row r="344">
          <cell r="D344">
            <v>5.5000000000000098</v>
          </cell>
          <cell r="E344">
            <v>-4.0312371296210847E-2</v>
          </cell>
          <cell r="G344">
            <v>7.0701167349610268</v>
          </cell>
          <cell r="H344">
            <v>-0.56399426185676749</v>
          </cell>
          <cell r="K344">
            <v>-0.56809316022987755</v>
          </cell>
          <cell r="M344">
            <v>-0.56809316022987755</v>
          </cell>
        </row>
        <row r="345">
          <cell r="D345">
            <v>5.5200000000000102</v>
          </cell>
          <cell r="E345">
            <v>-3.9741797290854315E-2</v>
          </cell>
          <cell r="G345">
            <v>7.0848570202139385</v>
          </cell>
          <cell r="H345">
            <v>-0.55601158917742644</v>
          </cell>
          <cell r="K345">
            <v>-0.56020221244561974</v>
          </cell>
          <cell r="M345">
            <v>-0.56020221244561974</v>
          </cell>
        </row>
        <row r="346">
          <cell r="D346">
            <v>5.5400000000000098</v>
          </cell>
          <cell r="E346">
            <v>-3.9179065169683912E-2</v>
          </cell>
          <cell r="G346">
            <v>7.0995973054668502</v>
          </cell>
          <cell r="H346">
            <v>-0.54813862916297973</v>
          </cell>
          <cell r="K346">
            <v>-0.55241973300480984</v>
          </cell>
          <cell r="M346">
            <v>-0.55241973300480984</v>
          </cell>
        </row>
        <row r="347">
          <cell r="D347">
            <v>5.5600000000000103</v>
          </cell>
          <cell r="E347">
            <v>-3.8624070999143549E-2</v>
          </cell>
          <cell r="G347">
            <v>7.114337590719761</v>
          </cell>
          <cell r="H347">
            <v>-0.54037392772061765</v>
          </cell>
          <cell r="K347">
            <v>-0.54474426297595224</v>
          </cell>
          <cell r="M347">
            <v>-0.54474426297595224</v>
          </cell>
        </row>
        <row r="348">
          <cell r="D348">
            <v>5.5800000000000098</v>
          </cell>
          <cell r="E348">
            <v>-3.8076712151453286E-2</v>
          </cell>
          <cell r="G348">
            <v>7.129077875972671</v>
          </cell>
          <cell r="H348">
            <v>-0.53271604902612246</v>
          </cell>
          <cell r="K348">
            <v>-0.53717436213822345</v>
          </cell>
          <cell r="M348">
            <v>-0.53717436213822345</v>
          </cell>
        </row>
        <row r="349">
          <cell r="D349">
            <v>5.6000000000000103</v>
          </cell>
          <cell r="E349">
            <v>-3.7536887289876197E-2</v>
          </cell>
          <cell r="G349">
            <v>7.1438181612255827</v>
          </cell>
          <cell r="H349">
            <v>-0.52516357531774205</v>
          </cell>
          <cell r="K349">
            <v>-0.52970860876804371</v>
          </cell>
          <cell r="M349">
            <v>-0.52970860876804371</v>
          </cell>
        </row>
        <row r="350">
          <cell r="D350">
            <v>5.6200000000000099</v>
          </cell>
          <cell r="E350">
            <v>-3.7004496354102835E-2</v>
          </cell>
          <cell r="G350">
            <v>7.1585584464784944</v>
          </cell>
          <cell r="H350">
            <v>-0.51771510669171106</v>
          </cell>
          <cell r="K350">
            <v>-0.52234559942727354</v>
          </cell>
          <cell r="M350">
            <v>-0.52234559942727354</v>
          </cell>
        </row>
        <row r="351">
          <cell r="D351">
            <v>5.6400000000000103</v>
          </cell>
          <cell r="E351">
            <v>-3.6479440545753195E-2</v>
          </cell>
          <cell r="G351">
            <v>7.1732987317314061</v>
          </cell>
          <cell r="H351">
            <v>-0.5103692608994147</v>
          </cell>
          <cell r="K351">
            <v>-0.51508394875304475</v>
          </cell>
          <cell r="M351">
            <v>-0.51508394875304475</v>
          </cell>
        </row>
        <row r="352">
          <cell r="D352">
            <v>5.6600000000000099</v>
          </cell>
          <cell r="E352">
            <v>-3.5961622313997847E-2</v>
          </cell>
          <cell r="G352">
            <v>7.1880390169843169</v>
          </cell>
          <cell r="H352">
            <v>-0.50312467314621834</v>
          </cell>
          <cell r="K352">
            <v>-0.50792228924925287</v>
          </cell>
          <cell r="M352">
            <v>-0.50792228924925287</v>
          </cell>
        </row>
        <row r="353">
          <cell r="D353">
            <v>5.6800000000000104</v>
          </cell>
          <cell r="E353">
            <v>-3.5450945341298008E-2</v>
          </cell>
          <cell r="G353">
            <v>7.2027793022372286</v>
          </cell>
          <cell r="H353">
            <v>-0.49597999589196395</v>
          </cell>
          <cell r="K353">
            <v>-0.50085927107971129</v>
          </cell>
          <cell r="M353">
            <v>-0.50085927107971129</v>
          </cell>
        </row>
        <row r="354">
          <cell r="D354">
            <v>5.7000000000000099</v>
          </cell>
          <cell r="E354">
            <v>-3.4947314529265902E-2</v>
          </cell>
          <cell r="G354">
            <v>7.2175195874901386</v>
          </cell>
          <cell r="H354">
            <v>-0.48893389865314751</v>
          </cell>
          <cell r="K354">
            <v>-0.49389356186299094</v>
          </cell>
          <cell r="M354">
            <v>-0.49389356186299094</v>
          </cell>
        </row>
        <row r="355">
          <cell r="D355">
            <v>5.7200000000000104</v>
          </cell>
          <cell r="E355">
            <v>-3.4450635984645116E-2</v>
          </cell>
          <cell r="G355">
            <v>7.2322598727430503</v>
          </cell>
          <cell r="H355">
            <v>-0.48198506780677597</v>
          </cell>
          <cell r="K355">
            <v>-0.48702384646894703</v>
          </cell>
          <cell r="M355">
            <v>-0.48702384646894703</v>
          </cell>
        </row>
        <row r="356">
          <cell r="D356">
            <v>5.74000000000001</v>
          </cell>
          <cell r="E356">
            <v>-3.3960817005412258E-2</v>
          </cell>
          <cell r="G356">
            <v>7.2470001579959629</v>
          </cell>
          <cell r="H356">
            <v>-0.47513220639592074</v>
          </cell>
          <cell r="K356">
            <v>-0.48024882681694192</v>
          </cell>
          <cell r="M356">
            <v>-0.48024882681694192</v>
          </cell>
        </row>
        <row r="357">
          <cell r="D357">
            <v>5.7600000000000096</v>
          </cell>
          <cell r="E357">
            <v>-3.3477766066999329E-2</v>
          </cell>
          <cell r="G357">
            <v>7.2617404432488728</v>
          </cell>
          <cell r="H357">
            <v>-0.46837403393696081</v>
          </cell>
          <cell r="K357">
            <v>-0.47356722167578791</v>
          </cell>
          <cell r="M357">
            <v>-0.47356722167578791</v>
          </cell>
        </row>
        <row r="358">
          <cell r="D358">
            <v>5.78000000000001</v>
          </cell>
          <cell r="E358">
            <v>-3.3001392808637939E-2</v>
          </cell>
          <cell r="G358">
            <v>7.2764807285017845</v>
          </cell>
          <cell r="H358">
            <v>-0.46170928622853002</v>
          </cell>
          <cell r="K358">
            <v>-0.46697776646538319</v>
          </cell>
          <cell r="M358">
            <v>-0.46697776646538319</v>
          </cell>
        </row>
        <row r="359">
          <cell r="D359">
            <v>5.8000000000000096</v>
          </cell>
          <cell r="E359">
            <v>-3.2531608019825117E-2</v>
          </cell>
          <cell r="G359">
            <v>7.2912210137546953</v>
          </cell>
          <cell r="H359">
            <v>-0.45513671516216531</v>
          </cell>
          <cell r="K359">
            <v>-0.46047921306009471</v>
          </cell>
          <cell r="M359">
            <v>-0.46047921306009471</v>
          </cell>
        </row>
        <row r="360">
          <cell r="D360">
            <v>5.8200000000000101</v>
          </cell>
          <cell r="E360">
            <v>-3.2068323626910832E-2</v>
          </cell>
          <cell r="G360">
            <v>7.305961299007607</v>
          </cell>
          <cell r="H360">
            <v>-0.44865508853465869</v>
          </cell>
          <cell r="K360">
            <v>-0.45407032959384847</v>
          </cell>
          <cell r="M360">
            <v>-0.45407032959384847</v>
          </cell>
        </row>
        <row r="361">
          <cell r="D361">
            <v>5.8400000000000096</v>
          </cell>
          <cell r="E361">
            <v>-3.1611452679807875E-2</v>
          </cell>
          <cell r="G361">
            <v>7.3207015842605188</v>
          </cell>
          <cell r="H361">
            <v>-0.44226318986212004</v>
          </cell>
          <cell r="K361">
            <v>-0.44774990026696254</v>
          </cell>
          <cell r="M361">
            <v>-0.44774990026696254</v>
          </cell>
        </row>
        <row r="362">
          <cell r="D362">
            <v>5.8600000000000101</v>
          </cell>
          <cell r="E362">
            <v>-3.1160909338823355E-2</v>
          </cell>
          <cell r="G362">
            <v>7.3354418695134305</v>
          </cell>
          <cell r="H362">
            <v>-0.43595981819574209</v>
          </cell>
          <cell r="K362">
            <v>-0.4415167251547078</v>
          </cell>
          <cell r="M362">
            <v>-0.4415167251547078</v>
          </cell>
        </row>
        <row r="363">
          <cell r="D363">
            <v>5.8800000000000097</v>
          </cell>
          <cell r="E363">
            <v>-3.0716608861612715E-2</v>
          </cell>
          <cell r="G363">
            <v>7.3501821547663404</v>
          </cell>
          <cell r="H363">
            <v>-0.42974378793927881</v>
          </cell>
          <cell r="K363">
            <v>-0.43536962001761398</v>
          </cell>
          <cell r="M363">
            <v>-0.43536962001761398</v>
          </cell>
        </row>
        <row r="364">
          <cell r="D364">
            <v>5.9000000000000101</v>
          </cell>
          <cell r="E364">
            <v>-3.0278467590255341E-2</v>
          </cell>
          <cell r="G364">
            <v>7.3649224400192521</v>
          </cell>
          <cell r="H364">
            <v>-0.42361392866822645</v>
          </cell>
          <cell r="K364">
            <v>-0.42930741611350903</v>
          </cell>
          <cell r="M364">
            <v>-0.42930741611350903</v>
          </cell>
        </row>
        <row r="365">
          <cell r="D365">
            <v>5.9200000000000097</v>
          </cell>
          <cell r="E365">
            <v>-2.984640293845247E-2</v>
          </cell>
          <cell r="G365">
            <v>7.3796627252721629</v>
          </cell>
          <cell r="H365">
            <v>-0.41756908495071315</v>
          </cell>
          <cell r="K365">
            <v>-0.42332896001130427</v>
          </cell>
          <cell r="M365">
            <v>-0.42332896001130427</v>
          </cell>
        </row>
        <row r="366">
          <cell r="D366">
            <v>5.9400000000000102</v>
          </cell>
          <cell r="E366">
            <v>-2.9420333378846589E-2</v>
          </cell>
          <cell r="G366">
            <v>7.3944030105250746</v>
          </cell>
          <cell r="H366">
            <v>-0.41160811617009113</v>
          </cell>
          <cell r="K366">
            <v>-0.41743311340651795</v>
          </cell>
          <cell r="M366">
            <v>-0.41743311340651795</v>
          </cell>
        </row>
        <row r="367">
          <cell r="D367">
            <v>5.9600000000000097</v>
          </cell>
          <cell r="E367">
            <v>-2.9000178430462719E-2</v>
          </cell>
          <cell r="G367">
            <v>7.4091432957779864</v>
          </cell>
          <cell r="H367">
            <v>-0.40572989634923173</v>
          </cell>
          <cell r="K367">
            <v>-0.41161875293854572</v>
          </cell>
          <cell r="M367">
            <v>-0.41161875293854572</v>
          </cell>
        </row>
        <row r="368">
          <cell r="D368">
            <v>5.9800000000000102</v>
          </cell>
          <cell r="E368">
            <v>-2.8585858646270869E-2</v>
          </cell>
          <cell r="G368">
            <v>7.4238835810308981</v>
          </cell>
          <cell r="H368">
            <v>-0.39993331397651721</v>
          </cell>
          <cell r="K368">
            <v>-0.40588477000966772</v>
          </cell>
          <cell r="M368">
            <v>-0.40588477000966772</v>
          </cell>
        </row>
        <row r="369">
          <cell r="D369">
            <v>6.0000000000000098</v>
          </cell>
          <cell r="E369">
            <v>-2.817729560086981E-2</v>
          </cell>
          <cell r="G369">
            <v>7.438623866283808</v>
          </cell>
          <cell r="H369">
            <v>-0.39421727183352917</v>
          </cell>
          <cell r="K369">
            <v>-0.40023007060579252</v>
          </cell>
          <cell r="M369">
            <v>-0.40023007060579252</v>
          </cell>
        </row>
        <row r="370">
          <cell r="D370">
            <v>6.0200000000000102</v>
          </cell>
          <cell r="E370">
            <v>-2.7774411878291543E-2</v>
          </cell>
          <cell r="G370">
            <v>7.4533641515367197</v>
          </cell>
          <cell r="H370">
            <v>-0.3885806868244257</v>
          </cell>
          <cell r="K370">
            <v>-0.39465357511894628</v>
          </cell>
          <cell r="M370">
            <v>-0.39465357511894628</v>
          </cell>
        </row>
        <row r="371">
          <cell r="D371">
            <v>6.0400000000000098</v>
          </cell>
          <cell r="E371">
            <v>-2.7377131059926431E-2</v>
          </cell>
          <cell r="G371">
            <v>7.4681044367896305</v>
          </cell>
          <cell r="H371">
            <v>-0.38302248980700671</v>
          </cell>
          <cell r="K371">
            <v>-0.38915421817149093</v>
          </cell>
          <cell r="M371">
            <v>-0.38915421817149093</v>
          </cell>
        </row>
        <row r="372">
          <cell r="D372">
            <v>6.0600000000000103</v>
          </cell>
          <cell r="E372">
            <v>-2.6985377712568238E-2</v>
          </cell>
          <cell r="G372">
            <v>7.4828447220425423</v>
          </cell>
          <cell r="H372">
            <v>-0.37754162542545722</v>
          </cell>
          <cell r="K372">
            <v>-0.38373094844207406</v>
          </cell>
          <cell r="M372">
            <v>-0.38373094844207406</v>
          </cell>
        </row>
        <row r="373">
          <cell r="D373">
            <v>6.0800000000000098</v>
          </cell>
          <cell r="E373">
            <v>-2.6599077376579239E-2</v>
          </cell>
          <cell r="G373">
            <v>7.497585007295454</v>
          </cell>
          <cell r="H373">
            <v>-0.37213705194476954</v>
          </cell>
          <cell r="K373">
            <v>-0.37838272849330734</v>
          </cell>
          <cell r="M373">
            <v>-0.37838272849330734</v>
          </cell>
        </row>
        <row r="374">
          <cell r="D374">
            <v>6.1000000000000103</v>
          </cell>
          <cell r="E374">
            <v>-2.6218156554174261E-2</v>
          </cell>
          <cell r="G374">
            <v>7.5123252925483657</v>
          </cell>
          <cell r="H374">
            <v>-0.36680774108683045</v>
          </cell>
          <cell r="K374">
            <v>-0.37310853460116961</v>
          </cell>
          <cell r="M374">
            <v>-0.37310853460116961</v>
          </cell>
        </row>
        <row r="375">
          <cell r="D375">
            <v>6.1200000000000099</v>
          </cell>
          <cell r="E375">
            <v>-2.5842542697823923E-2</v>
          </cell>
          <cell r="G375">
            <v>7.5270655778012765</v>
          </cell>
          <cell r="H375">
            <v>-0.36155267786817541</v>
          </cell>
          <cell r="K375">
            <v>-0.36790735658612561</v>
          </cell>
          <cell r="M375">
            <v>-0.36790735658612561</v>
          </cell>
        </row>
        <row r="376">
          <cell r="D376">
            <v>6.1400000000000103</v>
          </cell>
          <cell r="E376">
            <v>-2.5472164198775921E-2</v>
          </cell>
          <cell r="G376">
            <v>7.5418058630541882</v>
          </cell>
          <cell r="H376">
            <v>-0.35637086043939442</v>
          </cell>
          <cell r="K376">
            <v>-0.36277819764595842</v>
          </cell>
          <cell r="M376">
            <v>-0.36277819764595842</v>
          </cell>
        </row>
        <row r="377">
          <cell r="D377">
            <v>6.1600000000000099</v>
          </cell>
          <cell r="E377">
            <v>-2.510695037569443E-2</v>
          </cell>
          <cell r="G377">
            <v>7.5565461483070981</v>
          </cell>
          <cell r="H377">
            <v>-0.35126129992619048</v>
          </cell>
          <cell r="K377">
            <v>-0.35772007419031304</v>
          </cell>
          <cell r="M377">
            <v>-0.35772007419031304</v>
          </cell>
        </row>
        <row r="378">
          <cell r="D378">
            <v>6.1800000000000104</v>
          </cell>
          <cell r="E378">
            <v>-2.4746831463416559E-2</v>
          </cell>
          <cell r="G378">
            <v>7.5712864335600099</v>
          </cell>
          <cell r="H378">
            <v>-0.34622302027207574</v>
          </cell>
          <cell r="K378">
            <v>-0.35273201567693258</v>
          </cell>
          <cell r="M378">
            <v>-0.35273201567693258</v>
          </cell>
        </row>
        <row r="379">
          <cell r="D379">
            <v>6.2000000000000099</v>
          </cell>
          <cell r="E379">
            <v>-2.4391738601825759E-2</v>
          </cell>
          <cell r="G379">
            <v>7.5860267188129216</v>
          </cell>
          <cell r="H379">
            <v>-0.34125505808270351</v>
          </cell>
          <cell r="K379">
            <v>-0.34781306444960186</v>
          </cell>
          <cell r="M379">
            <v>-0.34781306444960186</v>
          </cell>
        </row>
        <row r="380">
          <cell r="D380">
            <v>6.2200000000000104</v>
          </cell>
          <cell r="E380">
            <v>-2.404160382484118E-2</v>
          </cell>
          <cell r="G380">
            <v>7.6007670040658333</v>
          </cell>
          <cell r="H380">
            <v>-0.33635646247182305</v>
          </cell>
          <cell r="K380">
            <v>-0.34296227557776587</v>
          </cell>
          <cell r="M380">
            <v>-0.34296227557776587</v>
          </cell>
        </row>
        <row r="381">
          <cell r="D381">
            <v>6.24000000000001</v>
          </cell>
          <cell r="E381">
            <v>-2.369636004952275E-2</v>
          </cell>
          <cell r="G381">
            <v>7.6155072893187441</v>
          </cell>
          <cell r="H381">
            <v>-0.33152629490885299</v>
          </cell>
          <cell r="K381">
            <v>-0.33817871669783761</v>
          </cell>
          <cell r="M381">
            <v>-0.33817871669783761</v>
          </cell>
        </row>
        <row r="382">
          <cell r="D382">
            <v>6.2600000000000096</v>
          </cell>
          <cell r="E382">
            <v>-2.3355941065290989E-2</v>
          </cell>
          <cell r="G382">
            <v>7.630247574571654</v>
          </cell>
          <cell r="H382">
            <v>-0.32676362906806017</v>
          </cell>
          <cell r="K382">
            <v>-0.33346146785617342</v>
          </cell>
          <cell r="M382">
            <v>-0.33346146785617342</v>
          </cell>
        </row>
        <row r="383">
          <cell r="D383">
            <v>6.28000000000001</v>
          </cell>
          <cell r="E383">
            <v>-2.3020281523261202E-2</v>
          </cell>
          <cell r="G383">
            <v>7.6449878598245657</v>
          </cell>
          <cell r="H383">
            <v>-0.32206755067933818</v>
          </cell>
          <cell r="K383">
            <v>-0.32880962135371639</v>
          </cell>
          <cell r="M383">
            <v>-0.32880962135371639</v>
          </cell>
        </row>
        <row r="384">
          <cell r="D384">
            <v>6.3000000000000096</v>
          </cell>
          <cell r="E384">
            <v>-2.2689316925691237E-2</v>
          </cell>
          <cell r="G384">
            <v>7.6597281450774775</v>
          </cell>
          <cell r="H384">
            <v>-0.31743715738057582</v>
          </cell>
          <cell r="K384">
            <v>-0.32422228159229199</v>
          </cell>
          <cell r="M384">
            <v>-0.32422228159229199</v>
          </cell>
        </row>
        <row r="385">
          <cell r="D385">
            <v>6.3200000000000101</v>
          </cell>
          <cell r="E385">
            <v>-2.2362983615542089E-2</v>
          </cell>
          <cell r="G385">
            <v>7.6744684303303892</v>
          </cell>
          <cell r="H385">
            <v>-0.31287155857160315</v>
          </cell>
          <cell r="K385">
            <v>-0.31969856492255838</v>
          </cell>
          <cell r="M385">
            <v>-0.31969856492255838</v>
          </cell>
        </row>
        <row r="386">
          <cell r="D386">
            <v>6.3400000000000096</v>
          </cell>
          <cell r="E386">
            <v>-2.2041218766150828E-2</v>
          </cell>
          <cell r="G386">
            <v>7.6892087155833</v>
          </cell>
          <cell r="H386">
            <v>-0.30836987526970977</v>
          </cell>
          <cell r="K386">
            <v>-0.31523759949358748</v>
          </cell>
          <cell r="M386">
            <v>-0.31523759949358748</v>
          </cell>
        </row>
        <row r="387">
          <cell r="D387">
            <v>6.3600000000000101</v>
          </cell>
          <cell r="E387">
            <v>-2.1723960371014851E-2</v>
          </cell>
          <cell r="G387">
            <v>7.7039490008362117</v>
          </cell>
          <cell r="H387">
            <v>-0.30393123996672039</v>
          </cell>
          <cell r="K387">
            <v>-0.31083852510407922</v>
          </cell>
          <cell r="M387">
            <v>-0.31083852510407922</v>
          </cell>
        </row>
        <row r="388">
          <cell r="D388">
            <v>6.3800000000000097</v>
          </cell>
          <cell r="E388">
            <v>-2.1411147233687134E-2</v>
          </cell>
          <cell r="G388">
            <v>7.7186892860891225</v>
          </cell>
          <cell r="H388">
            <v>-0.29955479648762323</v>
          </cell>
          <cell r="K388">
            <v>-0.30650049305519755</v>
          </cell>
          <cell r="M388">
            <v>-0.30650049305519755</v>
          </cell>
        </row>
        <row r="389">
          <cell r="D389">
            <v>6.4000000000000101</v>
          </cell>
          <cell r="E389">
            <v>-2.1102718957781218E-2</v>
          </cell>
          <cell r="G389">
            <v>7.7334295713420342</v>
          </cell>
          <cell r="H389">
            <v>-0.29523969985073395</v>
          </cell>
          <cell r="K389">
            <v>-0.3022226660050148</v>
          </cell>
          <cell r="M389">
            <v>-0.3022226660050148</v>
          </cell>
        </row>
        <row r="390">
          <cell r="D390">
            <v>6.4200000000000097</v>
          </cell>
          <cell r="E390">
            <v>-2.0798615937085763E-2</v>
          </cell>
          <cell r="G390">
            <v>7.7481698565949459</v>
          </cell>
          <cell r="H390">
            <v>-0.2909851161293921</v>
          </cell>
          <cell r="K390">
            <v>-0.29800421782455566</v>
          </cell>
          <cell r="M390">
            <v>-0.29800421782455566</v>
          </cell>
        </row>
        <row r="391">
          <cell r="D391">
            <v>6.4400000000000102</v>
          </cell>
          <cell r="E391">
            <v>-2.0498779345787334E-2</v>
          </cell>
          <cell r="G391">
            <v>7.7629101418478577</v>
          </cell>
          <cell r="H391">
            <v>-0.28679022231517226</v>
          </cell>
          <cell r="K391">
            <v>-0.29384433345543409</v>
          </cell>
          <cell r="M391">
            <v>-0.29384433345543409</v>
          </cell>
        </row>
        <row r="392">
          <cell r="D392">
            <v>6.4600000000000097</v>
          </cell>
          <cell r="E392">
            <v>-2.0203151128801139E-2</v>
          </cell>
          <cell r="G392">
            <v>7.7776504271007676</v>
          </cell>
          <cell r="H392">
            <v>-0.28265420618260523</v>
          </cell>
          <cell r="K392">
            <v>-0.28974220876906848</v>
          </cell>
          <cell r="M392">
            <v>-0.28974220876906848</v>
          </cell>
        </row>
        <row r="393">
          <cell r="D393">
            <v>6.4800000000000102</v>
          </cell>
          <cell r="E393">
            <v>-1.9911673992208518E-2</v>
          </cell>
          <cell r="G393">
            <v>7.7923907123536793</v>
          </cell>
          <cell r="H393">
            <v>-0.27857626615539249</v>
          </cell>
          <cell r="K393">
            <v>-0.28569705042746507</v>
          </cell>
          <cell r="M393">
            <v>-0.28569705042746507</v>
          </cell>
        </row>
        <row r="394">
          <cell r="D394">
            <v>6.5000000000000098</v>
          </cell>
          <cell r="E394">
            <v>-1.9624291393800772E-2</v>
          </cell>
          <cell r="G394">
            <v>7.8071309976065901</v>
          </cell>
          <cell r="H394">
            <v>-0.27455561117410909</v>
          </cell>
          <cell r="K394">
            <v>-0.28170807574556456</v>
          </cell>
          <cell r="M394">
            <v>-0.28170807574556456</v>
          </cell>
        </row>
        <row r="395">
          <cell r="D395">
            <v>6.5200000000000102</v>
          </cell>
          <cell r="E395">
            <v>-1.9340947533728097E-2</v>
          </cell>
          <cell r="G395">
            <v>7.8218712828595018</v>
          </cell>
          <cell r="H395">
            <v>-0.27059146056537636</v>
          </cell>
          <cell r="K395">
            <v>-0.27777451255513153</v>
          </cell>
          <cell r="M395">
            <v>-0.27777451255513153</v>
          </cell>
        </row>
        <row r="396">
          <cell r="D396">
            <v>6.5400000000000098</v>
          </cell>
          <cell r="E396">
            <v>-1.9061587345253345E-2</v>
          </cell>
          <cell r="G396">
            <v>7.8366115681124136</v>
          </cell>
          <cell r="H396">
            <v>-0.26668304391250147</v>
          </cell>
          <cell r="K396">
            <v>-0.27389559907018468</v>
          </cell>
          <cell r="M396">
            <v>-0.27389559907018468</v>
          </cell>
        </row>
        <row r="397">
          <cell r="D397">
            <v>6.5600000000000103</v>
          </cell>
          <cell r="E397">
            <v>-1.8786156485609173E-2</v>
          </cell>
          <cell r="G397">
            <v>7.8513518533653253</v>
          </cell>
          <cell r="H397">
            <v>-0.26282960092756369</v>
          </cell>
          <cell r="K397">
            <v>-0.27007058375394838</v>
          </cell>
          <cell r="M397">
            <v>-0.27007058375394838</v>
          </cell>
        </row>
        <row r="398">
          <cell r="D398">
            <v>6.5800000000000098</v>
          </cell>
          <cell r="E398">
            <v>-1.8514601326958393E-2</v>
          </cell>
          <cell r="G398">
            <v>7.8660921386182352</v>
          </cell>
          <cell r="H398">
            <v>-0.2590303813249441</v>
          </cell>
          <cell r="K398">
            <v>-0.26629872518732628</v>
          </cell>
          <cell r="M398">
            <v>-0.26629872518732628</v>
          </cell>
        </row>
        <row r="399">
          <cell r="D399">
            <v>6.6000000000000103</v>
          </cell>
          <cell r="E399">
            <v>-1.8246868947456134E-2</v>
          </cell>
          <cell r="G399">
            <v>7.8808324238711469</v>
          </cell>
          <cell r="H399">
            <v>-0.25528464469627976</v>
          </cell>
          <cell r="K399">
            <v>-0.26257929193886653</v>
          </cell>
          <cell r="M399">
            <v>-0.26257929193886653</v>
          </cell>
        </row>
        <row r="400">
          <cell r="D400">
            <v>6.6200000000000099</v>
          </cell>
          <cell r="E400">
            <v>-1.7982907122413412E-2</v>
          </cell>
          <cell r="G400">
            <v>7.8955727091240577</v>
          </cell>
          <cell r="H400">
            <v>-0.25159166038683706</v>
          </cell>
          <cell r="K400">
            <v>-0.25891156243623098</v>
          </cell>
          <cell r="M400">
            <v>-0.25891156243623098</v>
          </cell>
        </row>
        <row r="401">
          <cell r="D401">
            <v>6.6400000000000103</v>
          </cell>
          <cell r="E401">
            <v>-1.7722664315560927E-2</v>
          </cell>
          <cell r="G401">
            <v>7.9103129943769694</v>
          </cell>
          <cell r="H401">
            <v>-0.24795070737328676</v>
          </cell>
          <cell r="K401">
            <v>-0.25529482483913435</v>
          </cell>
          <cell r="M401">
            <v>-0.25529482483913435</v>
          </cell>
        </row>
        <row r="402">
          <cell r="D402">
            <v>6.6600000000000099</v>
          </cell>
          <cell r="E402">
            <v>-1.7466089670412598E-2</v>
          </cell>
          <cell r="G402">
            <v>7.9250532796298812</v>
          </cell>
          <cell r="H402">
            <v>-0.24436107414287447</v>
          </cell>
          <cell r="K402">
            <v>-0.25172837691375688</v>
          </cell>
          <cell r="M402">
            <v>-0.25172837691375688</v>
          </cell>
        </row>
        <row r="403">
          <cell r="D403">
            <v>6.6800000000000104</v>
          </cell>
          <cell r="E403">
            <v>-1.7213133001727551E-2</v>
          </cell>
          <cell r="G403">
            <v>7.9397935648827929</v>
          </cell>
          <cell r="H403">
            <v>-0.24082205857396949</v>
          </cell>
          <cell r="K403">
            <v>-0.2482115259086114</v>
          </cell>
          <cell r="M403">
            <v>-0.2482115259086114</v>
          </cell>
        </row>
        <row r="404">
          <cell r="D404">
            <v>6.7000000000000099</v>
          </cell>
          <cell r="E404">
            <v>-1.6963744787070204E-2</v>
          </cell>
          <cell r="G404">
            <v>7.9545338501357037</v>
          </cell>
          <cell r="H404">
            <v>-0.23733296781798441</v>
          </cell>
          <cell r="K404">
            <v>-0.24474358843185462</v>
          </cell>
          <cell r="M404">
            <v>-0.24474358843185462</v>
          </cell>
        </row>
        <row r="405">
          <cell r="D405">
            <v>6.7200000000000104</v>
          </cell>
          <cell r="E405">
            <v>-1.6717876158467131E-2</v>
          </cell>
          <cell r="G405">
            <v>7.9692741353886136</v>
          </cell>
          <cell r="H405">
            <v>-0.23389311818265024</v>
          </cell>
          <cell r="K405">
            <v>-0.24132389033003152</v>
          </cell>
          <cell r="M405">
            <v>-0.24132389033003152</v>
          </cell>
        </row>
        <row r="406">
          <cell r="D406">
            <v>6.74000000000001</v>
          </cell>
          <cell r="E406">
            <v>-1.6475478894160255E-2</v>
          </cell>
          <cell r="G406">
            <v>7.9840144206415253</v>
          </cell>
          <cell r="H406">
            <v>-0.23050183501663846</v>
          </cell>
          <cell r="K406">
            <v>-0.23795176656823905</v>
          </cell>
          <cell r="M406">
            <v>-0.23795176656823905</v>
          </cell>
        </row>
        <row r="407">
          <cell r="D407">
            <v>6.7600000000000096</v>
          </cell>
          <cell r="E407">
            <v>-1.6236505410455133E-2</v>
          </cell>
          <cell r="G407">
            <v>7.998754705894437</v>
          </cell>
          <cell r="H407">
            <v>-0.22715845259551359</v>
          </cell>
          <cell r="K407">
            <v>-0.23462656111169997</v>
          </cell>
          <cell r="M407">
            <v>-0.23462656111169997</v>
          </cell>
        </row>
        <row r="408">
          <cell r="D408">
            <v>6.78000000000001</v>
          </cell>
          <cell r="E408">
            <v>-1.6000908753663834E-2</v>
          </cell>
          <cell r="G408">
            <v>8.0134949911473488</v>
          </cell>
          <cell r="H408">
            <v>-0.22386231400900924</v>
          </cell>
          <cell r="K408">
            <v>-0.23134762680873106</v>
          </cell>
          <cell r="M408">
            <v>-0.23134762680873106</v>
          </cell>
        </row>
        <row r="409">
          <cell r="D409">
            <v>6.8000000000000096</v>
          </cell>
          <cell r="E409">
            <v>-1.5768642592141315E-2</v>
          </cell>
          <cell r="G409">
            <v>8.0282352764002596</v>
          </cell>
          <cell r="H409">
            <v>-0.2206127710496123</v>
          </cell>
          <cell r="K409">
            <v>-0.22811432527509565</v>
          </cell>
          <cell r="M409">
            <v>-0.22811432527509565</v>
          </cell>
        </row>
        <row r="410">
          <cell r="D410">
            <v>6.8200000000000101</v>
          </cell>
          <cell r="E410">
            <v>-1.5539661208414468E-2</v>
          </cell>
          <cell r="G410">
            <v>8.0429755616531704</v>
          </cell>
          <cell r="H410">
            <v>-0.21740918410244348</v>
          </cell>
          <cell r="K410">
            <v>-0.2249260267797277</v>
          </cell>
          <cell r="M410">
            <v>-0.2249260267797277</v>
          </cell>
        </row>
        <row r="411">
          <cell r="D411">
            <v>6.8400000000000096</v>
          </cell>
          <cell r="E411">
            <v>-1.5313919491403118E-2</v>
          </cell>
          <cell r="G411">
            <v>8.0577158469060812</v>
          </cell>
          <cell r="H411">
            <v>-0.21425092203642446</v>
          </cell>
          <cell r="K411">
            <v>-0.22178211013181628</v>
          </cell>
          <cell r="M411">
            <v>-0.22178211013181628</v>
          </cell>
        </row>
        <row r="412">
          <cell r="D412">
            <v>6.8600000000000101</v>
          </cell>
          <cell r="E412">
            <v>-1.5091372928731901E-2</v>
          </cell>
          <cell r="G412">
            <v>8.0724561321589938</v>
          </cell>
          <cell r="H412">
            <v>-0.21113736209671655</v>
          </cell>
          <cell r="K412">
            <v>-0.21868196256923619</v>
          </cell>
          <cell r="M412">
            <v>-0.21868196256923619</v>
          </cell>
        </row>
        <row r="413">
          <cell r="D413">
            <v>6.8800000000000097</v>
          </cell>
          <cell r="E413">
            <v>-1.4871977599132396E-2</v>
          </cell>
          <cell r="G413">
            <v>8.0871964174119046</v>
          </cell>
          <cell r="H413">
            <v>-0.20806788979842172</v>
          </cell>
          <cell r="K413">
            <v>-0.21562497964831476</v>
          </cell>
          <cell r="M413">
            <v>-0.21562497964831476</v>
          </cell>
        </row>
        <row r="414">
          <cell r="D414">
            <v>6.9000000000000101</v>
          </cell>
          <cell r="E414">
            <v>-1.4655690164934418E-2</v>
          </cell>
          <cell r="G414">
            <v>8.1019367026648172</v>
          </cell>
          <cell r="H414">
            <v>-0.20504189882153148</v>
          </cell>
          <cell r="K414">
            <v>-0.21261056513491791</v>
          </cell>
          <cell r="M414">
            <v>-0.21261056513491791</v>
          </cell>
        </row>
        <row r="415">
          <cell r="D415">
            <v>6.9200000000000097</v>
          </cell>
          <cell r="E415">
            <v>-1.4442467864645869E-2</v>
          </cell>
          <cell r="G415">
            <v>8.1166769879177263</v>
          </cell>
          <cell r="H415">
            <v>-0.20205879090711451</v>
          </cell>
          <cell r="K415">
            <v>-0.20963813089685385</v>
          </cell>
          <cell r="M415">
            <v>-0.20963813089685385</v>
          </cell>
        </row>
        <row r="416">
          <cell r="D416">
            <v>6.9400000000000102</v>
          </cell>
          <cell r="E416">
            <v>-1.423226850562E-2</v>
          </cell>
          <cell r="G416">
            <v>8.1314172731706371</v>
          </cell>
          <cell r="H416">
            <v>-0.19911797575472717</v>
          </cell>
          <cell r="K416">
            <v>-0.20670709679756361</v>
          </cell>
          <cell r="M416">
            <v>-0.20670709679756361</v>
          </cell>
        </row>
        <row r="417">
          <cell r="D417">
            <v>6.9600000000000097</v>
          </cell>
          <cell r="E417">
            <v>-1.4025050456809577E-2</v>
          </cell>
          <cell r="G417">
            <v>8.1461575584235497</v>
          </cell>
          <cell r="H417">
            <v>-0.19621887092104007</v>
          </cell>
          <cell r="K417">
            <v>-0.20381689059110833</v>
          </cell>
          <cell r="M417">
            <v>-0.20381689059110833</v>
          </cell>
        </row>
        <row r="418">
          <cell r="D418">
            <v>6.9800000000000102</v>
          </cell>
          <cell r="E418">
            <v>-1.3820772641606752E-2</v>
          </cell>
          <cell r="G418">
            <v>8.1608978436764605</v>
          </cell>
          <cell r="H418">
            <v>-0.19336090171966341</v>
          </cell>
          <cell r="K418">
            <v>-0.20096694781842375</v>
          </cell>
          <cell r="M418">
            <v>-0.20096694781842375</v>
          </cell>
        </row>
        <row r="419">
          <cell r="D419">
            <v>7.0000000000000098</v>
          </cell>
          <cell r="E419">
            <v>-1.3619394530768079E-2</v>
          </cell>
          <cell r="G419">
            <v>8.1756381289293731</v>
          </cell>
          <cell r="H419">
            <v>-0.19054350112216389</v>
          </cell>
          <cell r="K419">
            <v>-0.19815671170483631</v>
          </cell>
          <cell r="M419">
            <v>-0.19815671170483631</v>
          </cell>
        </row>
        <row r="420">
          <cell r="D420">
            <v>7.0200000000000102</v>
          </cell>
          <cell r="E420">
            <v>-1.342087613542362E-2</v>
          </cell>
          <cell r="G420">
            <v>8.190378414182284</v>
          </cell>
          <cell r="H420">
            <v>-0.18776610966025772</v>
          </cell>
          <cell r="K420">
            <v>-0.19538563305883017</v>
          </cell>
          <cell r="M420">
            <v>-0.19538563305883017</v>
          </cell>
        </row>
        <row r="421">
          <cell r="D421">
            <v>7.0400000000000098</v>
          </cell>
          <cell r="E421">
            <v>-1.3225178000169478E-2</v>
          </cell>
          <cell r="G421">
            <v>8.205118699435193</v>
          </cell>
          <cell r="H421">
            <v>-0.1850281753291711</v>
          </cell>
          <cell r="K421">
            <v>-0.19265317017204961</v>
          </cell>
          <cell r="M421">
            <v>-0.19265317017204961</v>
          </cell>
        </row>
        <row r="422">
          <cell r="D422">
            <v>7.0600000000000103</v>
          </cell>
          <cell r="E422">
            <v>-1.3032261196242734E-2</v>
          </cell>
          <cell r="G422">
            <v>8.2198589846881056</v>
          </cell>
          <cell r="H422">
            <v>-0.18232915349215359</v>
          </cell>
          <cell r="K422">
            <v>-0.18995878872052285</v>
          </cell>
          <cell r="M422">
            <v>-0.18995878872052285</v>
          </cell>
        </row>
        <row r="423">
          <cell r="D423">
            <v>7.0800000000000098</v>
          </cell>
          <cell r="E423">
            <v>-1.2842087314778155E-2</v>
          </cell>
          <cell r="G423">
            <v>8.2345992699410164</v>
          </cell>
          <cell r="H423">
            <v>-0.17966850678613527</v>
          </cell>
          <cell r="K423">
            <v>-0.18730196166710675</v>
          </cell>
          <cell r="M423">
            <v>-0.18730196166710675</v>
          </cell>
        </row>
        <row r="424">
          <cell r="D424">
            <v>7.1000000000000103</v>
          </cell>
          <cell r="E424">
            <v>-1.2654618460145615E-2</v>
          </cell>
          <cell r="G424">
            <v>8.249339555193929</v>
          </cell>
          <cell r="H424">
            <v>-0.17704570502851324</v>
          </cell>
          <cell r="K424">
            <v>-0.18468216916511951</v>
          </cell>
          <cell r="M424">
            <v>-0.18468216916511951</v>
          </cell>
        </row>
        <row r="425">
          <cell r="D425">
            <v>7.1200000000000099</v>
          </cell>
          <cell r="E425">
            <v>-1.2469817243367654E-2</v>
          </cell>
          <cell r="G425">
            <v>8.2640798404468399</v>
          </cell>
          <cell r="H425">
            <v>-0.17446022512505951</v>
          </cell>
          <cell r="K425">
            <v>-0.1820988984631724</v>
          </cell>
          <cell r="M425">
            <v>-0.1820988984631724</v>
          </cell>
        </row>
        <row r="426">
          <cell r="D426">
            <v>7.1400000000000103</v>
          </cell>
          <cell r="E426">
            <v>-1.2287646775616086E-2</v>
          </cell>
          <cell r="G426">
            <v>8.2788201256997507</v>
          </cell>
          <cell r="H426">
            <v>-0.17191155097893443</v>
          </cell>
          <cell r="K426">
            <v>-0.17955164381116862</v>
          </cell>
          <cell r="M426">
            <v>-0.17955164381116862</v>
          </cell>
        </row>
        <row r="427">
          <cell r="D427">
            <v>7.1600000000000099</v>
          </cell>
          <cell r="E427">
            <v>-1.2108070661787096E-2</v>
          </cell>
          <cell r="G427">
            <v>8.2935604109526615</v>
          </cell>
          <cell r="H427">
            <v>-0.16939917340079855</v>
          </cell>
          <cell r="K427">
            <v>-0.17703990636747199</v>
          </cell>
          <cell r="M427">
            <v>-0.17703990636747199</v>
          </cell>
        </row>
        <row r="428">
          <cell r="D428">
            <v>7.1800000000000104</v>
          </cell>
          <cell r="E428">
            <v>-1.1931052994153755E-2</v>
          </cell>
          <cell r="G428">
            <v>8.3083006962055723</v>
          </cell>
          <cell r="H428">
            <v>-0.16692259002000753</v>
          </cell>
          <cell r="K428">
            <v>-0.17456319410722423</v>
          </cell>
          <cell r="M428">
            <v>-0.17456319410722423</v>
          </cell>
        </row>
        <row r="429">
          <cell r="D429">
            <v>7.2000000000000099</v>
          </cell>
          <cell r="E429">
            <v>-1.1756558346095408E-2</v>
          </cell>
          <cell r="G429">
            <v>8.3230409814584849</v>
          </cell>
          <cell r="H429">
            <v>-0.16448130519688242</v>
          </cell>
          <cell r="K429">
            <v>-0.17212102173180194</v>
          </cell>
          <cell r="M429">
            <v>-0.17212102173180194</v>
          </cell>
        </row>
        <row r="430">
          <cell r="D430">
            <v>7.2200000000000104</v>
          </cell>
          <cell r="E430">
            <v>-1.1584551765902845E-2</v>
          </cell>
          <cell r="G430">
            <v>8.3377812667113957</v>
          </cell>
          <cell r="H430">
            <v>-0.16207482993604033</v>
          </cell>
          <cell r="K430">
            <v>-0.16971291057940496</v>
          </cell>
          <cell r="M430">
            <v>-0.16971291057940496</v>
          </cell>
        </row>
        <row r="431">
          <cell r="D431">
            <v>7.24000000000001</v>
          </cell>
          <cell r="E431">
            <v>-1.141499877065873E-2</v>
          </cell>
          <cell r="G431">
            <v>8.3525215519643083</v>
          </cell>
          <cell r="H431">
            <v>-0.15970268180077804</v>
          </cell>
          <cell r="K431">
            <v>-0.16733838853675476</v>
          </cell>
          <cell r="M431">
            <v>-0.16733838853675476</v>
          </cell>
        </row>
        <row r="432">
          <cell r="D432">
            <v>7.2600000000000096</v>
          </cell>
          <cell r="E432">
            <v>-1.1247865340192254E-2</v>
          </cell>
          <cell r="G432">
            <v>8.3672618372172174</v>
          </cell>
          <cell r="H432">
            <v>-0.15736438482849374</v>
          </cell>
          <cell r="K432">
            <v>-0.16499698995190315</v>
          </cell>
          <cell r="M432">
            <v>-0.16499698995190315</v>
          </cell>
        </row>
        <row r="433">
          <cell r="D433">
            <v>7.28000000000001</v>
          </cell>
          <cell r="E433">
            <v>-1.108311791110737E-2</v>
          </cell>
          <cell r="G433">
            <v>8.3820021224701282</v>
          </cell>
          <cell r="H433">
            <v>-0.15505946944713878</v>
          </cell>
          <cell r="K433">
            <v>-0.16268825554812841</v>
          </cell>
          <cell r="M433">
            <v>-0.16268825554812841</v>
          </cell>
        </row>
        <row r="434">
          <cell r="D434">
            <v>7.3000000000000096</v>
          </cell>
          <cell r="E434">
            <v>-1.0920723370883805E-2</v>
          </cell>
          <cell r="G434">
            <v>8.3967424077230408</v>
          </cell>
          <cell r="H434">
            <v>-0.15278747239268697</v>
          </cell>
          <cell r="K434">
            <v>-0.16041173233891687</v>
          </cell>
          <cell r="M434">
            <v>-0.16041173233891687</v>
          </cell>
        </row>
        <row r="435">
          <cell r="D435">
            <v>7.3200000000000101</v>
          </cell>
          <cell r="E435">
            <v>-1.0760649052049957E-2</v>
          </cell>
          <cell r="G435">
            <v>8.4114826929759516</v>
          </cell>
          <cell r="H435">
            <v>-0.15054793662761012</v>
          </cell>
          <cell r="K435">
            <v>-0.15816697354401049</v>
          </cell>
          <cell r="M435">
            <v>-0.15816697354401049</v>
          </cell>
        </row>
        <row r="436">
          <cell r="D436">
            <v>7.3400000000000096</v>
          </cell>
          <cell r="E436">
            <v>-1.0602862726427055E-2</v>
          </cell>
          <cell r="G436">
            <v>8.4262229782288642</v>
          </cell>
          <cell r="H436">
            <v>-0.14834041126035036</v>
          </cell>
          <cell r="K436">
            <v>-0.15595353850651247</v>
          </cell>
          <cell r="M436">
            <v>-0.15595353850651247</v>
          </cell>
        </row>
        <row r="437">
          <cell r="D437">
            <v>7.3600000000000101</v>
          </cell>
          <cell r="E437">
            <v>-1.0447332599443675E-2</v>
          </cell>
          <cell r="G437">
            <v>8.4409632634817751</v>
          </cell>
          <cell r="H437">
            <v>-0.1461644514657767</v>
          </cell>
          <cell r="K437">
            <v>-0.15377099261104116</v>
          </cell>
          <cell r="M437">
            <v>-0.15377099261104116</v>
          </cell>
        </row>
        <row r="438">
          <cell r="D438">
            <v>7.3800000000000097</v>
          </cell>
          <cell r="E438">
            <v>-1.0294027304519967E-2</v>
          </cell>
          <cell r="G438">
            <v>8.4557035487346859</v>
          </cell>
          <cell r="H438">
            <v>-0.14401961840661706</v>
          </cell>
          <cell r="K438">
            <v>-0.1516189072029154</v>
          </cell>
          <cell r="M438">
            <v>-0.1516189072029154</v>
          </cell>
        </row>
        <row r="439">
          <cell r="D439">
            <v>7.4000000000000101</v>
          </cell>
          <cell r="E439">
            <v>-1.0142915897520682E-2</v>
          </cell>
          <cell r="G439">
            <v>8.4704438339875967</v>
          </cell>
          <cell r="H439">
            <v>-0.14190547915585283</v>
          </cell>
          <cell r="K439">
            <v>-0.14949685950836641</v>
          </cell>
          <cell r="M439">
            <v>-0.14949685950836641</v>
          </cell>
        </row>
        <row r="440">
          <cell r="D440">
            <v>7.4200000000000097</v>
          </cell>
          <cell r="E440">
            <v>-9.9939678512764273E-3</v>
          </cell>
          <cell r="G440">
            <v>8.4851841192405093</v>
          </cell>
          <cell r="H440">
            <v>-0.13982160662006798</v>
          </cell>
          <cell r="K440">
            <v>-0.14740443255575961</v>
          </cell>
          <cell r="M440">
            <v>-0.14740443255575961</v>
          </cell>
        </row>
        <row r="441">
          <cell r="D441">
            <v>7.4400000000000102</v>
          </cell>
          <cell r="E441">
            <v>-9.847153050172211E-3</v>
          </cell>
          <cell r="G441">
            <v>8.4999244044934201</v>
          </cell>
          <cell r="H441">
            <v>-0.13776757946373935</v>
          </cell>
          <cell r="K441">
            <v>-0.14534121509781925</v>
          </cell>
          <cell r="M441">
            <v>-0.14534121509781925</v>
          </cell>
        </row>
        <row r="442">
          <cell r="D442">
            <v>7.4600000000000097</v>
          </cell>
          <cell r="E442">
            <v>-9.7024417848027063E-3</v>
          </cell>
          <cell r="G442">
            <v>8.514664689746331</v>
          </cell>
          <cell r="H442">
            <v>-0.13574298203446075</v>
          </cell>
          <cell r="K442">
            <v>-0.14330680153484088</v>
          </cell>
          <cell r="M442">
            <v>-0.14330680153484088</v>
          </cell>
        </row>
        <row r="443">
          <cell r="D443">
            <v>7.4800000000000102</v>
          </cell>
          <cell r="E443">
            <v>-9.559804746693306E-3</v>
          </cell>
          <cell r="G443">
            <v>8.5294049749992418</v>
          </cell>
          <cell r="H443">
            <v>-0.13374740428908735</v>
          </cell>
          <cell r="K443">
            <v>-0.14130079183888361</v>
          </cell>
          <cell r="M443">
            <v>-0.14130079183888361</v>
          </cell>
        </row>
        <row r="444">
          <cell r="D444">
            <v>7.5000000000000098</v>
          </cell>
          <cell r="E444">
            <v>-9.4192130230864746E-3</v>
          </cell>
          <cell r="G444">
            <v>8.5441452602521526</v>
          </cell>
          <cell r="H444">
            <v>-0.13178044172079362</v>
          </cell>
          <cell r="K444">
            <v>-0.13932279147893065</v>
          </cell>
          <cell r="M444">
            <v>-0.13932279147893065</v>
          </cell>
        </row>
        <row r="445">
          <cell r="D445">
            <v>7.5200000000000102</v>
          </cell>
          <cell r="E445">
            <v>-9.2806380917923922E-3</v>
          </cell>
          <cell r="G445">
            <v>8.5588855455050652</v>
          </cell>
          <cell r="H445">
            <v>-0.12984169528703066</v>
          </cell>
          <cell r="K445">
            <v>-0.13737241134700526</v>
          </cell>
          <cell r="M445">
            <v>-0.13737241134700526</v>
          </cell>
        </row>
        <row r="446">
          <cell r="D446">
            <v>7.5400000000000098</v>
          </cell>
          <cell r="E446">
            <v>-9.1440518161034403E-3</v>
          </cell>
          <cell r="G446">
            <v>8.573625830757976</v>
          </cell>
          <cell r="H446">
            <v>-0.12793077133837683</v>
          </cell>
          <cell r="K446">
            <v>-0.1354492676852348</v>
          </cell>
          <cell r="M446">
            <v>-0.1354492676852348</v>
          </cell>
        </row>
        <row r="447">
          <cell r="D447">
            <v>7.5600000000000103</v>
          </cell>
          <cell r="E447">
            <v>-9.0094264397715691E-3</v>
          </cell>
          <cell r="G447">
            <v>8.5883661160108886</v>
          </cell>
          <cell r="H447">
            <v>-0.12604728154826814</v>
          </cell>
          <cell r="K447">
            <v>-0.13355298201384716</v>
          </cell>
          <cell r="M447">
            <v>-0.13355298201384716</v>
          </cell>
        </row>
        <row r="448">
          <cell r="D448">
            <v>7.5800000000000098</v>
          </cell>
          <cell r="E448">
            <v>-8.8767345820480546E-3</v>
          </cell>
          <cell r="G448">
            <v>8.6031064012637977</v>
          </cell>
          <cell r="H448">
            <v>-0.12419084284360152</v>
          </cell>
          <cell r="K448">
            <v>-0.13168318106009494</v>
          </cell>
          <cell r="M448">
            <v>-0.13168318106009494</v>
          </cell>
        </row>
        <row r="449">
          <cell r="D449">
            <v>7.6000000000000103</v>
          </cell>
          <cell r="E449">
            <v>-8.7459492327847492E-3</v>
          </cell>
          <cell r="G449">
            <v>8.6178466865167103</v>
          </cell>
          <cell r="H449">
            <v>-0.1223610773361983</v>
          </cell>
          <cell r="K449">
            <v>-0.12983949668809092</v>
          </cell>
          <cell r="M449">
            <v>-0.12983949668809092</v>
          </cell>
        </row>
        <row r="450">
          <cell r="D450">
            <v>7.6200000000000099</v>
          </cell>
          <cell r="E450">
            <v>-8.6170437475962952E-3</v>
          </cell>
          <cell r="G450">
            <v>8.6325869717696211</v>
          </cell>
          <cell r="H450">
            <v>-0.12055761225512072</v>
          </cell>
          <cell r="K450">
            <v>-0.12802156582954985</v>
          </cell>
          <cell r="M450">
            <v>-0.12802156582954985</v>
          </cell>
        </row>
        <row r="451">
          <cell r="D451">
            <v>7.6400000000000103</v>
          </cell>
          <cell r="E451">
            <v>-8.4899918430824568E-3</v>
          </cell>
          <cell r="G451">
            <v>8.6473272570225319</v>
          </cell>
          <cell r="H451">
            <v>-0.11878007987982943</v>
          </cell>
          <cell r="K451">
            <v>-0.12622903041542036</v>
          </cell>
          <cell r="M451">
            <v>-0.12622903041542036</v>
          </cell>
        </row>
        <row r="452">
          <cell r="D452">
            <v>7.6600000000000099</v>
          </cell>
          <cell r="E452">
            <v>-8.3647675921100367E-3</v>
          </cell>
          <cell r="G452">
            <v>8.6620675422754445</v>
          </cell>
          <cell r="H452">
            <v>-0.11702811747417467</v>
          </cell>
          <cell r="K452">
            <v>-0.12446153730840176</v>
          </cell>
          <cell r="M452">
            <v>-0.12446153730840176</v>
          </cell>
        </row>
        <row r="453">
          <cell r="D453">
            <v>7.6800000000000104</v>
          </cell>
          <cell r="E453">
            <v>-8.2413454191535302E-3</v>
          </cell>
          <cell r="G453">
            <v>8.6768078275283553</v>
          </cell>
          <cell r="H453">
            <v>-0.11530136722120939</v>
          </cell>
          <cell r="K453">
            <v>-0.12271873823633402</v>
          </cell>
          <cell r="M453">
            <v>-0.12271873823633402</v>
          </cell>
        </row>
        <row r="454">
          <cell r="D454">
            <v>7.7000000000000099</v>
          </cell>
          <cell r="E454">
            <v>-8.1197000956940227E-3</v>
          </cell>
          <cell r="G454">
            <v>8.6915481127812662</v>
          </cell>
          <cell r="H454">
            <v>-0.11359947615881681</v>
          </cell>
          <cell r="K454">
            <v>-0.12100028972644628</v>
          </cell>
          <cell r="M454">
            <v>-0.12100028972644628</v>
          </cell>
        </row>
        <row r="455">
          <cell r="D455">
            <v>7.7200000000000104</v>
          </cell>
          <cell r="E455">
            <v>-7.9998067356754909E-3</v>
          </cell>
          <cell r="G455">
            <v>8.7062883980341788</v>
          </cell>
          <cell r="H455">
            <v>-0.11192209611614153</v>
          </cell>
          <cell r="K455">
            <v>-0.11930585304046216</v>
          </cell>
          <cell r="M455">
            <v>-0.11930585304046216</v>
          </cell>
        </row>
        <row r="456">
          <cell r="D456">
            <v>7.74000000000001</v>
          </cell>
          <cell r="E456">
            <v>-7.8816407910179843E-3</v>
          </cell>
          <cell r="G456">
            <v>8.7210286832870878</v>
          </cell>
          <cell r="H456">
            <v>-0.1102688836508162</v>
          </cell>
          <cell r="K456">
            <v>-0.11763509411054514</v>
          </cell>
          <cell r="M456">
            <v>-0.11763509411054514</v>
          </cell>
        </row>
        <row r="457">
          <cell r="D457">
            <v>7.7600000000000096</v>
          </cell>
          <cell r="E457">
            <v>-7.7651780471869368E-3</v>
          </cell>
          <cell r="G457">
            <v>8.7357689685400004</v>
          </cell>
          <cell r="H457">
            <v>-0.10863949998697356</v>
          </cell>
          <cell r="K457">
            <v>-0.11598768347607558</v>
          </cell>
          <cell r="M457">
            <v>-0.11598768347607558</v>
          </cell>
        </row>
        <row r="458">
          <cell r="D458">
            <v>7.78000000000001</v>
          </cell>
          <cell r="E458">
            <v>-7.650394618817999E-3</v>
          </cell>
          <cell r="G458">
            <v>8.7505092537929112</v>
          </cell>
          <cell r="H458">
            <v>-0.10703361095403509</v>
          </cell>
          <cell r="K458">
            <v>-0.11436329622125263</v>
          </cell>
          <cell r="M458">
            <v>-0.11436329622125263</v>
          </cell>
        </row>
        <row r="459">
          <cell r="D459">
            <v>7.8000000000000096</v>
          </cell>
          <cell r="E459">
            <v>-7.5372669453967764E-3</v>
          </cell>
          <cell r="G459">
            <v>8.765249539045822</v>
          </cell>
          <cell r="H459">
            <v>-0.10545088692626813</v>
          </cell>
          <cell r="K459">
            <v>-0.11276161191350648</v>
          </cell>
          <cell r="M459">
            <v>-0.11276161191350648</v>
          </cell>
        </row>
        <row r="460">
          <cell r="D460">
            <v>7.8200000000000101</v>
          </cell>
          <cell r="E460">
            <v>-7.4257717869927412E-3</v>
          </cell>
          <cell r="G460">
            <v>8.7799898242987346</v>
          </cell>
          <cell r="H460">
            <v>-0.10389100276310065</v>
          </cell>
          <cell r="K460">
            <v>-0.1111823145427155</v>
          </cell>
          <cell r="M460">
            <v>-0.1111823145427155</v>
          </cell>
        </row>
        <row r="461">
          <cell r="D461">
            <v>7.8400000000000096</v>
          </cell>
          <cell r="E461">
            <v>-7.3158862200468086E-3</v>
          </cell>
          <cell r="G461">
            <v>8.7947301095516437</v>
          </cell>
          <cell r="H461">
            <v>-0.1023536377501869</v>
          </cell>
          <cell r="K461">
            <v>-0.10962509246121641</v>
          </cell>
          <cell r="M461">
            <v>-0.10962509246121641</v>
          </cell>
        </row>
        <row r="462">
          <cell r="D462">
            <v>7.8600000000000101</v>
          </cell>
          <cell r="E462">
            <v>-7.2075876332118273E-3</v>
          </cell>
          <cell r="G462">
            <v>8.8094703948045563</v>
          </cell>
          <cell r="H462">
            <v>-0.10083847554121339</v>
          </cell>
          <cell r="K462">
            <v>-0.1080896383245972</v>
          </cell>
          <cell r="M462">
            <v>-0.1080896383245972</v>
          </cell>
        </row>
        <row r="463">
          <cell r="D463">
            <v>7.8800000000000097</v>
          </cell>
          <cell r="E463">
            <v>-7.1008537232454981E-3</v>
          </cell>
          <cell r="G463">
            <v>8.8242106800574671</v>
          </cell>
          <cell r="H463">
            <v>-9.9345204100438469E-2</v>
          </cell>
          <cell r="K463">
            <v>-0.10657564903326798</v>
          </cell>
          <cell r="M463">
            <v>-0.10657564903326798</v>
          </cell>
        </row>
        <row r="464">
          <cell r="D464">
            <v>7.9000000000000101</v>
          </cell>
          <cell r="E464">
            <v>-6.9956624909549518E-3</v>
          </cell>
          <cell r="G464">
            <v>8.8389509653103797</v>
          </cell>
          <cell r="H464">
            <v>-9.7873515645954354E-2</v>
          </cell>
          <cell r="K464">
            <v>-0.10508282567479366</v>
          </cell>
          <cell r="M464">
            <v>-0.10508282567479366</v>
          </cell>
        </row>
        <row r="465">
          <cell r="D465">
            <v>7.9200000000000097</v>
          </cell>
          <cell r="E465">
            <v>-6.8919922371925429E-3</v>
          </cell>
          <cell r="G465">
            <v>8.8536912505632905</v>
          </cell>
          <cell r="H465">
            <v>-9.6423106593665986E-2</v>
          </cell>
          <cell r="K465">
            <v>-0.10361087346698532</v>
          </cell>
          <cell r="M465">
            <v>-0.10361087346698532</v>
          </cell>
        </row>
        <row r="466">
          <cell r="D466">
            <v>7.9400000000000102</v>
          </cell>
          <cell r="E466">
            <v>-6.7898215589021083E-3</v>
          </cell>
          <cell r="G466">
            <v>8.8684315358162014</v>
          </cell>
          <cell r="H466">
            <v>-9.4993677501975848E-2</v>
          </cell>
          <cell r="K466">
            <v>-0.10215950170173739</v>
          </cell>
          <cell r="M466">
            <v>-0.10215950170173739</v>
          </cell>
        </row>
        <row r="467">
          <cell r="D467">
            <v>7.9600000000000097</v>
          </cell>
          <cell r="E467">
            <v>-6.6891293452152178E-3</v>
          </cell>
          <cell r="G467">
            <v>8.8831718210691122</v>
          </cell>
          <cell r="H467">
            <v>-9.3584933017168026E-2</v>
          </cell>
          <cell r="K467">
            <v>-0.100728423689603</v>
          </cell>
          <cell r="M467">
            <v>-0.100728423689603</v>
          </cell>
        </row>
        <row r="468">
          <cell r="D468">
            <v>7.9800000000000102</v>
          </cell>
          <cell r="E468">
            <v>-6.5898947735967229E-3</v>
          </cell>
          <cell r="G468">
            <v>8.8979121063220248</v>
          </cell>
          <cell r="H468">
            <v>-9.2196581819482315E-2</v>
          </cell>
          <cell r="K468">
            <v>-9.9317356705098711E-2</v>
          </cell>
          <cell r="M468">
            <v>-9.9317356705098711E-2</v>
          </cell>
        </row>
        <row r="469">
          <cell r="D469">
            <v>8.0000000000000107</v>
          </cell>
          <cell r="E469">
            <v>-6.4920973060391077E-3</v>
          </cell>
          <cell r="G469">
            <v>8.9126523915749356</v>
          </cell>
          <cell r="H469">
            <v>-9.0828336569870743E-2</v>
          </cell>
          <cell r="K469">
            <v>-9.7926021932729479E-2</v>
          </cell>
          <cell r="M469">
            <v>-9.7926021932729479E-2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B6" sqref="B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K1" sqref="K1:AA104857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K19" sqref="K1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338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FAA4-2FAE-44AE-A435-06E2E76D3E6C}">
  <dimension ref="A2:AA469"/>
  <sheetViews>
    <sheetView tabSelected="1" topLeftCell="B1" workbookViewId="0">
      <selection activeCell="N15" sqref="N1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270</v>
      </c>
      <c r="B3" s="66" t="s">
        <v>240</v>
      </c>
      <c r="D3" s="15" t="str">
        <f>A3</f>
        <v>SC</v>
      </c>
      <c r="E3" s="1" t="str">
        <f>B3</f>
        <v>Pu</v>
      </c>
      <c r="K3" s="15" t="str">
        <f>A3</f>
        <v>SC</v>
      </c>
      <c r="L3" s="1" t="str">
        <f>B3</f>
        <v>Pu</v>
      </c>
      <c r="N3" s="15" t="str">
        <f>A3</f>
        <v>SC</v>
      </c>
      <c r="O3" s="1" t="str">
        <f>L3</f>
        <v>Pu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-13.990600000000001</v>
      </c>
      <c r="D4" s="21" t="s">
        <v>8</v>
      </c>
      <c r="E4" s="4">
        <f>E11</f>
        <v>3.0165382904104212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27.449000000000002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3.0165382904104212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6.0330765808208424</v>
      </c>
      <c r="X5" s="72">
        <f>($L$10*2+$L$10*2/(SQRT(3)/2))/2</f>
        <v>6.4997366783889614</v>
      </c>
      <c r="Y5" s="29" t="s">
        <v>114</v>
      </c>
      <c r="Z5" s="29" t="str">
        <f>B3</f>
        <v>Pu</v>
      </c>
      <c r="AA5" s="30" t="str">
        <f>B3</f>
        <v>Pu</v>
      </c>
    </row>
    <row r="6" spans="1:27" x14ac:dyDescent="0.4">
      <c r="A6" s="2" t="s">
        <v>0</v>
      </c>
      <c r="B6" s="68">
        <f>152/160.21766</f>
        <v>0.9487093994507223</v>
      </c>
      <c r="D6" s="2" t="s">
        <v>13</v>
      </c>
      <c r="E6" s="1">
        <v>6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/>
      <c r="C7" t="s">
        <v>278</v>
      </c>
      <c r="D7" s="2" t="s">
        <v>31</v>
      </c>
      <c r="E7" s="1">
        <v>1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v>1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6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3.0165382904104212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6.0330765808208424</v>
      </c>
      <c r="X9" s="72">
        <f>($L$10*2+$L$10*2/(SQRT(3)/2))/2</f>
        <v>6.4997366783889614</v>
      </c>
      <c r="Y9" s="29" t="s">
        <v>114</v>
      </c>
      <c r="Z9" s="29" t="str">
        <f>B3</f>
        <v>Pu</v>
      </c>
      <c r="AA9" s="30" t="str">
        <f>B3</f>
        <v>Pu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3.0165382904104212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3.0165382904104212</v>
      </c>
      <c r="D11" s="3" t="s">
        <v>8</v>
      </c>
      <c r="E11" s="4">
        <f>$B$11/$E$8</f>
        <v>3.0165382904104212</v>
      </c>
      <c r="F11" t="s">
        <v>461</v>
      </c>
      <c r="N11" s="62" t="s">
        <v>264</v>
      </c>
      <c r="O11" s="20">
        <f>G119</f>
        <v>3.753552553055985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3.3201299928133943</v>
      </c>
      <c r="D12" s="3" t="s">
        <v>2</v>
      </c>
      <c r="E12" s="4">
        <f>(9*$B$6*$B$5/(-$B$4))^(1/2)</f>
        <v>4.0929171161252018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-0.45549559213650059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-13.990600000000001</v>
      </c>
    </row>
    <row r="16" spans="1:27" x14ac:dyDescent="0.4">
      <c r="D16" s="3" t="s">
        <v>9</v>
      </c>
      <c r="E16" s="4">
        <f>$E$15*$E$6</f>
        <v>-83.943600000000004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-0.69648871089058217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2.2795240277648579</v>
      </c>
      <c r="H19" s="10">
        <f>-(-$B$4)*(1+D19+$E$5*D19^3)*EXP(-D19)</f>
        <v>1.9001183528390762</v>
      </c>
      <c r="I19">
        <f>H19*$E$6</f>
        <v>11.400710117034457</v>
      </c>
      <c r="K19">
        <f>$L$9*$L$6*EXP(-$L$4*(G19/$L$10-1))+12*$L$6*EXP(-$L$4*(SQRT(2)*G19/$L$10-1))+8*$L$6*EXP(-$L$4*(SQRT(3)*G19/$L$10-1))+6*$L$6*EXP(-$L$4*(2*G19/$L$10-1))+24*$L$6*EXP(-$L$4*(SQRT(5)*G19/$L$10-1))-SQRT($L$9*$L$7^2*EXP(-2*$L$5*(G19/$L$10-1))+12*$L$7^2*EXP(-2*$L$5*(SQRT(2)*G19/$L$10-1))+8*$L$7^2*EXP(-2*$L$5*(SQRT(3)*G19/$L$10-1))+6*$L$7^2*EXP(-2*$L$5*(2*G19/$L$10-1))+24*$L$7^2*EXP(-2*$L$5*(SQRT(5)*G19/$L$10-1)))</f>
        <v>-4.8468220682669489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-3.1823370199199914</v>
      </c>
      <c r="N19" s="13">
        <f>(M19-H19)^2*O19</f>
        <v>25.831352616087511</v>
      </c>
      <c r="O19" s="13">
        <v>1</v>
      </c>
      <c r="P19" s="14">
        <f>SUMSQ(N26:N295)</f>
        <v>183983513258.91357</v>
      </c>
      <c r="Q19" s="1" t="s">
        <v>65</v>
      </c>
      <c r="R19" s="19">
        <f>O4/(O4-O5)*-B4/SQRT(L9)</f>
        <v>8.6406839338784529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2.2942643130177691</v>
      </c>
      <c r="H20" s="10">
        <f>-(-$B$4)*(1+D20+$E$5*D20^3)*EXP(-D20)</f>
        <v>1.0074171415355897</v>
      </c>
      <c r="I20">
        <f t="shared" ref="I20:I83" si="2">H20*$E$6</f>
        <v>6.0445028492135382</v>
      </c>
      <c r="K20">
        <f>$L$9*$L$6*EXP(-$L$4*(G20/$L$10-1))+12*$L$6*EXP(-$L$4*(SQRT(2)*G20/$L$10-1))+8*$L$6*EXP(-$L$4*(SQRT(3)*G20/$L$10-1))+6*$L$6*EXP(-$L$4*(2*G20/$L$10-1))+24*$L$6*EXP(-$L$4*(SQRT(5)*G20/$L$10-1))-SQRT($L$9*$L$7^2*EXP(-2*$L$5*(G20/$L$10-1))+12*$L$7^2*EXP(-2*$L$5*(SQRT(2)*G20/$L$10-1))+8*$L$7^2*EXP(-2*$L$5*(SQRT(3)*G20/$L$10-1))+6*$L$7^2*EXP(-2*$L$5*(2*G20/$L$10-1))+24*$L$7^2*EXP(-2*$L$5*(SQRT(5)*G20/$L$10-1)))</f>
        <v>-5.1275136684245943</v>
      </c>
      <c r="M20">
        <f t="shared" ref="M20:M83" si="3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-3.5582828085722049</v>
      </c>
      <c r="N20" s="13">
        <f t="shared" ref="N20:N83" si="4">(M20-H20)^2*O20</f>
        <v>20.84561603441432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2.3090045982706804</v>
      </c>
      <c r="H21" s="10">
        <f t="shared" ref="H21:H84" si="5">-(-$B$4)*(1+D21+$E$5*D21^3)*EXP(-D21)</f>
        <v>0.15361808794872486</v>
      </c>
      <c r="I21">
        <f t="shared" si="2"/>
        <v>0.92170852769234912</v>
      </c>
      <c r="K21">
        <f t="shared" ref="K20:K83" si="6">$L$9*$L$6*EXP(-$L$4*(G21/$L$10-1))+12*$L$6*EXP(-$L$4*(SQRT(2)*G21/$L$10-1))+8*$L$6*EXP(-$L$4*(SQRT(3)*G21/$L$10-1))+6*$L$6*EXP(-$L$4*(2*G21/$L$10-1))+24*$L$6*EXP(-$L$4*(SQRT(5)*G21/$L$10-1))-SQRT($L$9*$L$7^2*EXP(-2*$L$5*(G21/$L$10-1))+12*$L$7^2*EXP(-2*$L$5*(SQRT(2)*G21/$L$10-1))+8*$L$7^2*EXP(-2*$L$5*(SQRT(3)*G21/$L$10-1))+6*$L$7^2*EXP(-2*$L$5*(2*G21/$L$10-1))+24*$L$7^2*EXP(-2*$L$5*(SQRT(5)*G21/$L$10-1)))</f>
        <v>-5.3933431955392948</v>
      </c>
      <c r="M21">
        <f t="shared" si="3"/>
        <v>-3.9158345269678136</v>
      </c>
      <c r="N21" s="13">
        <f t="shared" si="4"/>
        <v>16.560444585051052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2.4494897427831779</v>
      </c>
      <c r="U21" s="1" t="s">
        <v>59</v>
      </c>
      <c r="V21" s="1">
        <f>R21-T21</f>
        <v>0.38311108342894062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2.3237448835235917</v>
      </c>
      <c r="H22" s="10">
        <f t="shared" si="5"/>
        <v>-0.66264033317466997</v>
      </c>
      <c r="I22">
        <f t="shared" si="2"/>
        <v>-3.9758419990480198</v>
      </c>
      <c r="K22">
        <f t="shared" si="6"/>
        <v>-5.6449184141695863</v>
      </c>
      <c r="M22">
        <f t="shared" si="3"/>
        <v>-4.2557250896164724</v>
      </c>
      <c r="N22" s="13">
        <f t="shared" si="4"/>
        <v>12.910258066974448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2.3384851687765029</v>
      </c>
      <c r="H23" s="10">
        <f t="shared" si="5"/>
        <v>-1.4426758950957062</v>
      </c>
      <c r="I23">
        <f t="shared" si="2"/>
        <v>-8.6560553705742365</v>
      </c>
      <c r="K23">
        <f t="shared" si="6"/>
        <v>-5.8828225695223715</v>
      </c>
      <c r="M23">
        <f t="shared" si="3"/>
        <v>-4.5786582829610936</v>
      </c>
      <c r="N23" s="13">
        <f t="shared" si="4"/>
        <v>9.8343855370018964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2.3532254540294142</v>
      </c>
      <c r="H24" s="10">
        <f t="shared" si="5"/>
        <v>-2.1877639523072623</v>
      </c>
      <c r="I24">
        <f t="shared" si="2"/>
        <v>-13.126583713843573</v>
      </c>
      <c r="K24">
        <f t="shared" si="6"/>
        <v>-6.1076154201640858</v>
      </c>
      <c r="M24">
        <f t="shared" si="3"/>
        <v>-4.8853099768294719</v>
      </c>
      <c r="N24" s="13">
        <f t="shared" si="4"/>
        <v>7.2767545544155778</v>
      </c>
      <c r="O24" s="13">
        <v>1</v>
      </c>
      <c r="Q24" s="17" t="s">
        <v>61</v>
      </c>
      <c r="R24" s="19">
        <f>O5/(O4-O5)*-B4/L9</f>
        <v>1.1957777777777776</v>
      </c>
      <c r="V24" s="15" t="str">
        <f>D3</f>
        <v>SC</v>
      </c>
      <c r="W24" s="1" t="str">
        <f>E3</f>
        <v>Pu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2.3679657392823255</v>
      </c>
      <c r="H25" s="10">
        <f t="shared" si="5"/>
        <v>-2.8991387347857458</v>
      </c>
      <c r="I25">
        <f t="shared" si="2"/>
        <v>-17.394832408714475</v>
      </c>
      <c r="K25">
        <f t="shared" si="6"/>
        <v>-6.3198342245910766</v>
      </c>
      <c r="M25">
        <f t="shared" si="3"/>
        <v>-5.1763292826322207</v>
      </c>
      <c r="N25" s="13">
        <f t="shared" si="4"/>
        <v>5.1855967912013288</v>
      </c>
      <c r="O25" s="13">
        <v>1</v>
      </c>
      <c r="Q25" s="17" t="s">
        <v>62</v>
      </c>
      <c r="R25" s="19">
        <f>O4/(O4-O5)*-B4/SQRT(L9)</f>
        <v>8.6406839338784529</v>
      </c>
      <c r="V25" s="2" t="s">
        <v>106</v>
      </c>
      <c r="W25" s="1">
        <f>(-B4/(12*PI()*B6*W26))^(1/2)</f>
        <v>0.52671592907323128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2.3827060245352367</v>
      </c>
      <c r="H26" s="10">
        <f t="shared" si="5"/>
        <v>-3.577994604370629</v>
      </c>
      <c r="I26">
        <f t="shared" si="2"/>
        <v>-21.467967626223775</v>
      </c>
      <c r="K26">
        <f t="shared" si="6"/>
        <v>-6.5199946838490526</v>
      </c>
      <c r="M26">
        <f t="shared" si="3"/>
        <v>-5.4523396607706509</v>
      </c>
      <c r="N26" s="13">
        <f t="shared" si="4"/>
        <v>3.5131693904512011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2.397446309788148</v>
      </c>
      <c r="H27" s="10">
        <f t="shared" si="5"/>
        <v>-4.2254872743413507</v>
      </c>
      <c r="I27">
        <f t="shared" si="2"/>
        <v>-25.352923646048104</v>
      </c>
      <c r="K27">
        <f t="shared" si="6"/>
        <v>-6.7085918422810948</v>
      </c>
      <c r="M27">
        <f t="shared" si="3"/>
        <v>-5.7139399795988428</v>
      </c>
      <c r="N27" s="13">
        <f t="shared" si="4"/>
        <v>2.2154914557883467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2.4121865950410593</v>
      </c>
      <c r="H28" s="10">
        <f t="shared" si="5"/>
        <v>-4.8427349932319466</v>
      </c>
      <c r="I28">
        <f t="shared" si="2"/>
        <v>-29.056409959391679</v>
      </c>
      <c r="K28">
        <f t="shared" si="6"/>
        <v>-6.8861009483802746</v>
      </c>
      <c r="M28">
        <f t="shared" si="3"/>
        <v>-5.9617055281718283</v>
      </c>
      <c r="N28" s="13">
        <f t="shared" si="4"/>
        <v>1.2520950580636452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-1.1206721895175134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2.4269268802939701</v>
      </c>
      <c r="H29" s="10">
        <f t="shared" si="5"/>
        <v>-5.4308196938952413</v>
      </c>
      <c r="I29">
        <f t="shared" si="2"/>
        <v>-32.584918163371448</v>
      </c>
      <c r="K29">
        <f t="shared" si="6"/>
        <v>-7.05297827762395</v>
      </c>
      <c r="M29">
        <f t="shared" si="3"/>
        <v>-6.1961889849041079</v>
      </c>
      <c r="N29" s="13">
        <f t="shared" si="4"/>
        <v>0.58579015161941506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2.4416671655468818</v>
      </c>
      <c r="H30" s="10">
        <f t="shared" si="5"/>
        <v>-5.9907881088006842</v>
      </c>
      <c r="I30">
        <f t="shared" si="2"/>
        <v>-35.944728652804102</v>
      </c>
      <c r="K30">
        <f t="shared" si="6"/>
        <v>-7.209661919073783</v>
      </c>
      <c r="M30">
        <f t="shared" si="3"/>
        <v>-6.417921344161245</v>
      </c>
      <c r="N30" s="13">
        <f t="shared" si="4"/>
        <v>0.18244280074958022</v>
      </c>
      <c r="O30" s="13">
        <v>1</v>
      </c>
      <c r="V30" s="22" t="s">
        <v>22</v>
      </c>
      <c r="W30" s="1">
        <f>1/(O5*W25^2)</f>
        <v>1.7983983546486895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2.4564074507997931</v>
      </c>
      <c r="H31" s="10">
        <f t="shared" si="5"/>
        <v>-6.5236528525228659</v>
      </c>
      <c r="I31">
        <f t="shared" si="2"/>
        <v>-39.141917115137197</v>
      </c>
      <c r="K31">
        <f t="shared" si="6"/>
        <v>-7.356572527436569</v>
      </c>
      <c r="M31">
        <f t="shared" si="3"/>
        <v>-6.627412802710035</v>
      </c>
      <c r="N31" s="13">
        <f t="shared" si="4"/>
        <v>1.0766127262843813E-2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2.4711477360527043</v>
      </c>
      <c r="H32" s="10">
        <f t="shared" si="5"/>
        <v>-7.0303934723515011</v>
      </c>
      <c r="I32">
        <f t="shared" si="2"/>
        <v>-42.182360834109005</v>
      </c>
      <c r="K32">
        <f t="shared" si="6"/>
        <v>-7.4941140421976069</v>
      </c>
      <c r="M32">
        <f t="shared" si="3"/>
        <v>-6.8251536078609991</v>
      </c>
      <c r="N32" s="13">
        <f t="shared" si="4"/>
        <v>4.2123401976079632E-2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2.4858880213056156</v>
      </c>
      <c r="H33" s="10">
        <f t="shared" si="5"/>
        <v>-7.5119574679280703</v>
      </c>
      <c r="I33">
        <f t="shared" si="2"/>
        <v>-45.071744807568422</v>
      </c>
      <c r="K33">
        <f t="shared" si="6"/>
        <v>-7.622674375358228</v>
      </c>
      <c r="M33">
        <f t="shared" si="3"/>
        <v>-7.0116148690491933</v>
      </c>
      <c r="N33" s="13">
        <f t="shared" si="4"/>
        <v>0.2503427162528688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2.5006283065585269</v>
      </c>
      <c r="H34" s="10">
        <f t="shared" si="5"/>
        <v>-7.9692612807893592</v>
      </c>
      <c r="I34">
        <f t="shared" si="2"/>
        <v>-47.815567684736152</v>
      </c>
      <c r="K34">
        <f t="shared" si="6"/>
        <v>-7.742626069234106</v>
      </c>
      <c r="M34">
        <f t="shared" si="3"/>
        <v>-7.1872493345162045</v>
      </c>
      <c r="N34" s="13">
        <f t="shared" si="4"/>
        <v>0.61154268411392743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2.5153685918114381</v>
      </c>
      <c r="H35" s="10">
        <f t="shared" si="5"/>
        <v>-8.4031912546739633</v>
      </c>
      <c r="I35">
        <f t="shared" si="2"/>
        <v>-50.41914752804378</v>
      </c>
      <c r="K35">
        <f t="shared" si="6"/>
        <v>-7.8543269256991692</v>
      </c>
      <c r="M35">
        <f t="shared" si="3"/>
        <v>-7.3524921346772008</v>
      </c>
      <c r="N35" s="13">
        <f t="shared" si="4"/>
        <v>1.1039686407619713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2.5301088770643494</v>
      </c>
      <c r="H36" s="10">
        <f t="shared" si="5"/>
        <v>-8.8146045674241993</v>
      </c>
      <c r="I36">
        <f t="shared" si="2"/>
        <v>-52.887627404545199</v>
      </c>
      <c r="K36">
        <f t="shared" si="6"/>
        <v>-7.9581206081923117</v>
      </c>
      <c r="M36">
        <f t="shared" si="3"/>
        <v>-7.5077614936815653</v>
      </c>
      <c r="N36" s="13">
        <f t="shared" si="4"/>
        <v>1.7078388193890954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2.5448491623172607</v>
      </c>
      <c r="H37" s="10">
        <f t="shared" si="5"/>
        <v>-9.2043301352928761</v>
      </c>
      <c r="I37">
        <f t="shared" si="2"/>
        <v>-55.225980811757253</v>
      </c>
      <c r="K37">
        <f t="shared" si="6"/>
        <v>-8.0543372177395884</v>
      </c>
      <c r="M37">
        <f t="shared" si="3"/>
        <v>-7.6534594106041514</v>
      </c>
      <c r="N37" s="13">
        <f t="shared" si="4"/>
        <v>2.4052000046965305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2.5595894475701719</v>
      </c>
      <c r="H38" s="10">
        <f t="shared" si="5"/>
        <v>-9.5731694904421438</v>
      </c>
      <c r="I38">
        <f t="shared" si="2"/>
        <v>-57.439016942652863</v>
      </c>
      <c r="K38">
        <f t="shared" si="6"/>
        <v>-8.1432938441836384</v>
      </c>
      <c r="M38">
        <f t="shared" si="3"/>
        <v>-7.7899723116363369</v>
      </c>
      <c r="N38" s="13">
        <f t="shared" si="4"/>
        <v>3.1797921785009891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2.5743297328230832</v>
      </c>
      <c r="H39" s="10">
        <f t="shared" si="5"/>
        <v>-9.9218976323997605</v>
      </c>
      <c r="I39">
        <f t="shared" si="2"/>
        <v>-59.53138579439856</v>
      </c>
      <c r="K39">
        <f t="shared" si="6"/>
        <v>-8.2252950937541236</v>
      </c>
      <c r="M39">
        <f t="shared" si="3"/>
        <v>-7.9176716745811984</v>
      </c>
      <c r="N39" s="13">
        <f t="shared" si="4"/>
        <v>4.0169216899937332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2.5890700180759945</v>
      </c>
      <c r="H40" s="10">
        <f t="shared" si="5"/>
        <v>-10.251263854217077</v>
      </c>
      <c r="I40">
        <f t="shared" si="2"/>
        <v>-61.50758312530246</v>
      </c>
      <c r="K40">
        <f t="shared" si="6"/>
        <v>-8.3006335940581462</v>
      </c>
      <c r="M40">
        <f t="shared" si="3"/>
        <v>-8.0369146268958147</v>
      </c>
      <c r="N40" s="13">
        <f t="shared" si="4"/>
        <v>4.9033425005382725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2.6038103033289057</v>
      </c>
      <c r="H41" s="10">
        <f t="shared" si="5"/>
        <v>-10.561992544052369</v>
      </c>
      <c r="I41">
        <f t="shared" si="2"/>
        <v>-63.371955264314217</v>
      </c>
      <c r="K41">
        <f t="shared" si="6"/>
        <v>-8.3695904775172352</v>
      </c>
      <c r="M41">
        <f t="shared" si="3"/>
        <v>-8.1480445184650829</v>
      </c>
      <c r="N41" s="13">
        <f t="shared" si="4"/>
        <v>5.8271450702367584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2.618550588581817</v>
      </c>
      <c r="H42" s="10">
        <f t="shared" si="5"/>
        <v>-10.854783962883173</v>
      </c>
      <c r="I42">
        <f t="shared" si="2"/>
        <v>-65.128703777299037</v>
      </c>
      <c r="K42">
        <f t="shared" si="6"/>
        <v>-8.4324358442282374</v>
      </c>
      <c r="M42">
        <f t="shared" si="3"/>
        <v>-8.2513914702359124</v>
      </c>
      <c r="N42" s="13">
        <f t="shared" si="4"/>
        <v>6.7776524707721197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2.6332908738347283</v>
      </c>
      <c r="H43" s="10">
        <f t="shared" si="5"/>
        <v>-11.130314999031718</v>
      </c>
      <c r="I43">
        <f t="shared" si="2"/>
        <v>-66.781889994190308</v>
      </c>
      <c r="K43">
        <f t="shared" si="6"/>
        <v>-8.489429205178336</v>
      </c>
      <c r="M43">
        <f t="shared" si="3"/>
        <v>-8.3472728997876153</v>
      </c>
      <c r="N43" s="13">
        <f t="shared" si="4"/>
        <v>7.7453233261650221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2.6480311590876395</v>
      </c>
      <c r="H44" s="10">
        <f t="shared" si="5"/>
        <v>-11.389239900168661</v>
      </c>
      <c r="I44">
        <f t="shared" si="2"/>
        <v>-68.335439401011968</v>
      </c>
      <c r="K44">
        <f t="shared" si="6"/>
        <v>-8.5408199066998467</v>
      </c>
      <c r="M44">
        <f t="shared" si="3"/>
        <v>-8.4359940248641259</v>
      </c>
      <c r="N44" s="13">
        <f t="shared" si="4"/>
        <v>8.7216612000032523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2.6627714443405508</v>
      </c>
      <c r="H45" s="10">
        <f t="shared" si="5"/>
        <v>-11.632190983441786</v>
      </c>
      <c r="I45">
        <f t="shared" si="2"/>
        <v>-69.793145900650714</v>
      </c>
      <c r="K45">
        <f t="shared" si="6"/>
        <v>-8.5868475370081612</v>
      </c>
      <c r="M45">
        <f t="shared" si="3"/>
        <v>-8.5178483458456427</v>
      </c>
      <c r="N45" s="13">
        <f t="shared" si="4"/>
        <v>9.6991300643493048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2.6775117295934621</v>
      </c>
      <c r="H46" s="10">
        <f t="shared" si="5"/>
        <v>-11.859779324358437</v>
      </c>
      <c r="I46">
        <f t="shared" si="2"/>
        <v>-71.158675946150623</v>
      </c>
      <c r="K46">
        <f t="shared" si="6"/>
        <v>-8.6277423156258486</v>
      </c>
      <c r="M46">
        <f t="shared" si="3"/>
        <v>-8.5931181080918613</v>
      </c>
      <c r="N46" s="13">
        <f t="shared" si="4"/>
        <v>10.671075501860221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2.6922520148463733</v>
      </c>
      <c r="H47" s="10">
        <f t="shared" si="5"/>
        <v>-12.072595425032928</v>
      </c>
      <c r="I47">
        <f t="shared" si="2"/>
        <v>-72.435572550197563</v>
      </c>
      <c r="K47">
        <f t="shared" si="6"/>
        <v>-8.6637254664579473</v>
      </c>
      <c r="M47">
        <f t="shared" si="3"/>
        <v>-8.6620747450454232</v>
      </c>
      <c r="N47" s="13">
        <f t="shared" si="4"/>
        <v>11.63165130862243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2.7069923000992855</v>
      </c>
      <c r="H48" s="10">
        <f t="shared" si="5"/>
        <v>-12.271209862393196</v>
      </c>
      <c r="I48">
        <f t="shared" si="2"/>
        <v>-73.627259174359182</v>
      </c>
      <c r="K48">
        <f t="shared" si="6"/>
        <v>-8.6950095752469991</v>
      </c>
      <c r="M48">
        <f t="shared" si="3"/>
        <v>-8.7249793029431117</v>
      </c>
      <c r="N48" s="13">
        <f t="shared" si="4"/>
        <v>12.575751180777656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2.7217325853521963</v>
      </c>
      <c r="H49" s="10">
        <f t="shared" si="5"/>
        <v>-12.456173916924371</v>
      </c>
      <c r="I49">
        <f t="shared" si="2"/>
        <v>-74.737043501546225</v>
      </c>
      <c r="K49">
        <f t="shared" si="6"/>
        <v>-8.7217989321020664</v>
      </c>
      <c r="M49">
        <f t="shared" si="3"/>
        <v>-8.7820828479430659</v>
      </c>
      <c r="N49" s="13">
        <f t="shared" si="4"/>
        <v>13.498945183168187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2.736472870605108</v>
      </c>
      <c r="H50" s="10">
        <f t="shared" si="5"/>
        <v>-12.628020182511012</v>
      </c>
      <c r="I50">
        <f t="shared" si="2"/>
        <v>-75.768121095066078</v>
      </c>
      <c r="K50">
        <f t="shared" si="6"/>
        <v>-8.744289859763164</v>
      </c>
      <c r="M50">
        <f t="shared" si="3"/>
        <v>-8.8336268564386948</v>
      </c>
      <c r="N50" s="13">
        <f t="shared" si="4"/>
        <v>14.397420712942141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2.7512131558580193</v>
      </c>
      <c r="H51" s="10">
        <f t="shared" si="5"/>
        <v>-12.787263157923723</v>
      </c>
      <c r="I51">
        <f t="shared" si="2"/>
        <v>-76.723578947542336</v>
      </c>
      <c r="K51">
        <f t="shared" si="6"/>
        <v>-8.7626710282314555</v>
      </c>
      <c r="M51">
        <f t="shared" si="3"/>
        <v>-8.8798435892946657</v>
      </c>
      <c r="N51" s="13">
        <f t="shared" si="4"/>
        <v>15.26792768530529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2.7659534411109301</v>
      </c>
      <c r="H52" s="10">
        <f t="shared" si="5"/>
        <v>-12.934399820481101</v>
      </c>
      <c r="I52">
        <f t="shared" si="2"/>
        <v>-77.606398922886598</v>
      </c>
      <c r="K52">
        <f t="shared" si="6"/>
        <v>-8.7771237563659703</v>
      </c>
      <c r="M52">
        <f t="shared" si="3"/>
        <v>-8.9209564507063401</v>
      </c>
      <c r="N52" s="13">
        <f t="shared" si="4"/>
        <v>16.107727682388987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2.7806937263638418</v>
      </c>
      <c r="H53" s="10">
        <f t="shared" si="5"/>
        <v>-13.069910182402754</v>
      </c>
      <c r="I53">
        <f t="shared" si="2"/>
        <v>-78.419461094416533</v>
      </c>
      <c r="K53">
        <f t="shared" si="6"/>
        <v>-8.787822301019542</v>
      </c>
      <c r="M53">
        <f t="shared" si="3"/>
        <v>-8.9571803323518164</v>
      </c>
      <c r="N53" s="13">
        <f t="shared" si="4"/>
        <v>16.914546819500011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2.7954340116167531</v>
      </c>
      <c r="H54" s="10">
        <f t="shared" si="5"/>
        <v>-13.194257830354914</v>
      </c>
      <c r="I54">
        <f t="shared" si="2"/>
        <v>-79.165546982129484</v>
      </c>
      <c r="K54">
        <f t="shared" si="6"/>
        <v>-8.7949341342599485</v>
      </c>
      <c r="M54">
        <f t="shared" si="3"/>
        <v>-8.9887219434750385</v>
      </c>
      <c r="N54" s="13">
        <f t="shared" si="4"/>
        <v>17.686532095834501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2.8101742968696644</v>
      </c>
      <c r="H55" s="10">
        <f t="shared" si="5"/>
        <v>-13.307890448676044</v>
      </c>
      <c r="I55">
        <f t="shared" si="2"/>
        <v>-79.847342692056259</v>
      </c>
      <c r="K55">
        <f t="shared" si="6"/>
        <v>-8.7986202091967574</v>
      </c>
      <c r="M55">
        <f t="shared" si="3"/>
        <v>-9.0157801275092773</v>
      </c>
      <c r="N55" s="13">
        <f t="shared" si="4"/>
        <v>18.422211009066288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2.8249145821225756</v>
      </c>
      <c r="H56" s="10">
        <f t="shared" si="5"/>
        <v>-13.411240326756266</v>
      </c>
      <c r="I56">
        <f t="shared" si="2"/>
        <v>-80.467441960537599</v>
      </c>
      <c r="K56">
        <f t="shared" si="6"/>
        <v>-8.7990352149104254</v>
      </c>
      <c r="M56">
        <f t="shared" si="3"/>
        <v>-9.03854616582238</v>
      </c>
      <c r="N56" s="13">
        <f t="shared" si="4"/>
        <v>19.120454225065298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2.8396548673754869</v>
      </c>
      <c r="H57" s="10">
        <f t="shared" si="5"/>
        <v>-13.50472485103103</v>
      </c>
      <c r="I57">
        <f t="shared" si="2"/>
        <v>-81.028349106186184</v>
      </c>
      <c r="K57">
        <f t="shared" si="6"/>
        <v>-8.7963278209569769</v>
      </c>
      <c r="M57">
        <f t="shared" si="3"/>
        <v>-9.0572040691387325</v>
      </c>
      <c r="N57" s="13">
        <f t="shared" si="4"/>
        <v>19.780441105363874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2.8543951526283982</v>
      </c>
      <c r="H58" s="10">
        <f t="shared" si="5"/>
        <v>-13.588746982036723</v>
      </c>
      <c r="I58">
        <f t="shared" si="2"/>
        <v>-81.532481892220332</v>
      </c>
      <c r="K58">
        <f t="shared" si="6"/>
        <v>-8.7906409119000202</v>
      </c>
      <c r="M58">
        <f t="shared" si="3"/>
        <v>-9.0719308571676436</v>
      </c>
      <c r="N58" s="13">
        <f t="shared" si="4"/>
        <v>20.401627905877323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2.869135437881309</v>
      </c>
      <c r="H59" s="10">
        <f t="shared" si="5"/>
        <v>-13.663695716963089</v>
      </c>
      <c r="I59">
        <f t="shared" si="2"/>
        <v>-81.982174301778528</v>
      </c>
      <c r="K59">
        <f t="shared" si="6"/>
        <v>-8.7821118123008564</v>
      </c>
      <c r="M59">
        <f t="shared" si="3"/>
        <v>-9.0828968269438377</v>
      </c>
      <c r="N59" s="13">
        <f t="shared" si="4"/>
        <v>20.983718470801602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2.8838757231342207</v>
      </c>
      <c r="H60" s="10">
        <f t="shared" si="5"/>
        <v>-13.729946538125395</v>
      </c>
      <c r="I60">
        <f t="shared" si="2"/>
        <v>-82.379679228752366</v>
      </c>
      <c r="K60">
        <f t="shared" si="6"/>
        <v>-8.7708725025778236</v>
      </c>
      <c r="M60">
        <f t="shared" si="3"/>
        <v>-9.090265810362796</v>
      </c>
      <c r="N60" s="13">
        <f t="shared" si="4"/>
        <v>21.526637255571679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2.898616008387132</v>
      </c>
      <c r="H61" s="10">
        <f t="shared" si="5"/>
        <v>-13.787861847767102</v>
      </c>
      <c r="I61">
        <f t="shared" si="2"/>
        <v>-82.72717108660261</v>
      </c>
      <c r="K61">
        <f t="shared" si="6"/>
        <v>-8.7570498261271474</v>
      </c>
      <c r="M61">
        <f t="shared" si="3"/>
        <v>-9.094195421371932</v>
      </c>
      <c r="N61" s="13">
        <f t="shared" si="4"/>
        <v>22.030504522269208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2.9133562936400432</v>
      </c>
      <c r="H62" s="10">
        <f t="shared" si="5"/>
        <v>-13.837791389592487</v>
      </c>
      <c r="I62">
        <f t="shared" si="2"/>
        <v>-83.02674833755492</v>
      </c>
      <c r="K62">
        <f t="shared" si="6"/>
        <v>-8.7407656880797138</v>
      </c>
      <c r="M62">
        <f t="shared" si="3"/>
        <v>-9.0948372932578003</v>
      </c>
      <c r="N62" s="13">
        <f t="shared" si="4"/>
        <v>22.495613559937986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2.9280965788929545</v>
      </c>
      <c r="H63" s="10">
        <f t="shared" si="5"/>
        <v>-13.880072657417223</v>
      </c>
      <c r="I63">
        <f t="shared" si="2"/>
        <v>-83.280435944503338</v>
      </c>
      <c r="K63">
        <f t="shared" si="6"/>
        <v>-8.72213724605108</v>
      </c>
      <c r="M63">
        <f t="shared" si="3"/>
        <v>-9.0923373064497213</v>
      </c>
      <c r="N63" s="13">
        <f t="shared" si="4"/>
        <v>22.922409790903906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2.9428368641458653</v>
      </c>
      <c r="H64" s="10">
        <f t="shared" si="5"/>
        <v>-13.915031291314062</v>
      </c>
      <c r="I64">
        <f t="shared" si="2"/>
        <v>-83.490187747884363</v>
      </c>
      <c r="K64">
        <f t="shared" si="6"/>
        <v>-8.7012770932259205</v>
      </c>
      <c r="M64">
        <f t="shared" si="3"/>
        <v>-9.0868358072413464</v>
      </c>
      <c r="N64" s="13">
        <f t="shared" si="4"/>
        <v>23.311471632420162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2.957577149398777</v>
      </c>
      <c r="H65" s="10">
        <f t="shared" si="5"/>
        <v>-13.942981461620128</v>
      </c>
      <c r="I65">
        <f t="shared" si="2"/>
        <v>-83.65788876972077</v>
      </c>
      <c r="K65">
        <f t="shared" si="6"/>
        <v>-8.6782934341026277</v>
      </c>
      <c r="M65">
        <f t="shared" si="3"/>
        <v>-9.0784678178136939</v>
      </c>
      <c r="N65" s="13">
        <f t="shared" si="4"/>
        <v>23.663492990778956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2.9723174346516879</v>
      </c>
      <c r="H66" s="10">
        <f t="shared" si="5"/>
        <v>-13.964226241161937</v>
      </c>
      <c r="I66">
        <f t="shared" si="2"/>
        <v>-83.785357446971616</v>
      </c>
      <c r="K66">
        <f t="shared" si="6"/>
        <v>-8.6532902532090894</v>
      </c>
      <c r="M66">
        <f t="shared" si="3"/>
        <v>-9.0673632379261448</v>
      </c>
      <c r="N66" s="13">
        <f t="shared" si="4"/>
        <v>23.97926727245946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2.9870577199045996</v>
      </c>
      <c r="H67" s="10">
        <f t="shared" si="5"/>
        <v>-13.979057966044197</v>
      </c>
      <c r="I67">
        <f t="shared" si="2"/>
        <v>-83.874347796265184</v>
      </c>
      <c r="K67">
        <f t="shared" si="6"/>
        <v>-8.6263674770866494</v>
      </c>
      <c r="M67">
        <f t="shared" si="3"/>
        <v>-9.053647038625396</v>
      </c>
      <c r="N67" s="13">
        <f t="shared" si="4"/>
        <v>24.259672803936532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3.0017980051575108</v>
      </c>
      <c r="H68" s="10">
        <f t="shared" si="5"/>
        <v>-13.98775858533871</v>
      </c>
      <c r="I68">
        <f t="shared" si="2"/>
        <v>-83.926551512032262</v>
      </c>
      <c r="K68">
        <f t="shared" si="6"/>
        <v>-8.5976211298260559</v>
      </c>
      <c r="M68">
        <f t="shared" si="3"/>
        <v>-9.0374394483069729</v>
      </c>
      <c r="N68" s="13">
        <f t="shared" si="4"/>
        <v>245056.59558462646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1"/>
        <v>3.0165382904104212</v>
      </c>
      <c r="H69" s="53">
        <f t="shared" si="5"/>
        <v>-13.990600000000001</v>
      </c>
      <c r="I69" s="50">
        <f t="shared" si="2"/>
        <v>-83.943600000000004</v>
      </c>
      <c r="J69" s="50"/>
      <c r="K69">
        <f t="shared" si="6"/>
        <v>-8.5671434824263173</v>
      </c>
      <c r="M69">
        <f t="shared" si="3"/>
        <v>-9.0188561314489171</v>
      </c>
      <c r="N69" s="54">
        <f t="shared" si="4"/>
        <v>247182.37094475294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3.0312785756633325</v>
      </c>
      <c r="H70" s="10">
        <f t="shared" si="5"/>
        <v>-13.987844391325313</v>
      </c>
      <c r="I70">
        <f t="shared" si="2"/>
        <v>-83.927066347951879</v>
      </c>
      <c r="K70">
        <f t="shared" si="6"/>
        <v>-8.5350231962354961</v>
      </c>
      <c r="M70">
        <f t="shared" si="3"/>
        <v>-8.9980083603232437</v>
      </c>
      <c r="N70" s="13">
        <f t="shared" si="4"/>
        <v>248984.6361628648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3.0460188609162442</v>
      </c>
      <c r="H71" s="10">
        <f t="shared" si="5"/>
        <v>-13.979744539267269</v>
      </c>
      <c r="I71">
        <f t="shared" si="2"/>
        <v>-83.878467235603608</v>
      </c>
      <c r="K71">
        <f t="shared" si="6"/>
        <v>-8.5013454607207688</v>
      </c>
      <c r="M71">
        <f t="shared" si="3"/>
        <v>-8.975003179977179</v>
      </c>
      <c r="N71" s="13">
        <f t="shared" si="4"/>
        <v>25.04743607338882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3.060759146169155</v>
      </c>
      <c r="H72" s="10">
        <f t="shared" si="5"/>
        <v>-13.966544130899047</v>
      </c>
      <c r="I72">
        <f t="shared" si="2"/>
        <v>-83.799264785394286</v>
      </c>
      <c r="K72">
        <f t="shared" si="6"/>
        <v>-8.4661921258043158</v>
      </c>
      <c r="M72">
        <f t="shared" si="3"/>
        <v>-8.9499435667633662</v>
      </c>
      <c r="N72" s="13">
        <f t="shared" si="4"/>
        <v>25.166281220086432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3.0754994314220663</v>
      </c>
      <c r="H73" s="10">
        <f t="shared" si="5"/>
        <v>-13.948478059323115</v>
      </c>
      <c r="I73">
        <f t="shared" si="2"/>
        <v>-83.69086835593869</v>
      </c>
      <c r="K73">
        <f t="shared" si="6"/>
        <v>-8.4296418289908637</v>
      </c>
      <c r="M73">
        <f t="shared" si="3"/>
        <v>-8.9229285806859551</v>
      </c>
      <c r="N73" s="13">
        <f t="shared" si="4"/>
        <v>25.256147562230229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3.0902397166749771</v>
      </c>
      <c r="H74" s="10">
        <f t="shared" si="5"/>
        <v>-13.92577271330655</v>
      </c>
      <c r="I74">
        <f t="shared" si="2"/>
        <v>-83.554636279839301</v>
      </c>
      <c r="K74">
        <f t="shared" si="6"/>
        <v>-8.3917701175030679</v>
      </c>
      <c r="M74">
        <f t="shared" si="3"/>
        <v>-8.8940535118177984</v>
      </c>
      <c r="N74" s="13">
        <f t="shared" si="4"/>
        <v>25.318198122630601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3.1049800019278888</v>
      </c>
      <c r="H75" s="10">
        <f t="shared" si="5"/>
        <v>-13.898646257917669</v>
      </c>
      <c r="I75">
        <f t="shared" si="2"/>
        <v>-83.391877547506013</v>
      </c>
      <c r="K75">
        <f t="shared" si="6"/>
        <v>-8.35264956563109</v>
      </c>
      <c r="M75">
        <f t="shared" si="3"/>
        <v>-8.8634100210327862</v>
      </c>
      <c r="N75" s="13">
        <f t="shared" si="4"/>
        <v>25.353603961238633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3.1197202871808001</v>
      </c>
      <c r="H76" s="10">
        <f t="shared" si="5"/>
        <v>-13.867308906431038</v>
      </c>
      <c r="I76">
        <f t="shared" si="2"/>
        <v>-83.203853438586236</v>
      </c>
      <c r="K76">
        <f t="shared" si="6"/>
        <v>-8.3123498874939834</v>
      </c>
      <c r="M76">
        <f t="shared" si="3"/>
        <v>-8.8310862752867401</v>
      </c>
      <c r="N76" s="13">
        <f t="shared" si="4"/>
        <v>25.363538390449996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3.1344605724337109</v>
      </c>
      <c r="H77" s="10">
        <f t="shared" si="5"/>
        <v>-13.831963183760191</v>
      </c>
      <c r="I77">
        <f t="shared" si="2"/>
        <v>-82.991779102561139</v>
      </c>
      <c r="K77">
        <f t="shared" si="6"/>
        <v>-8.2709380454015253</v>
      </c>
      <c r="M77">
        <f t="shared" si="3"/>
        <v>-8.7971670776701156</v>
      </c>
      <c r="N77" s="13">
        <f t="shared" si="4"/>
        <v>25.349171829899785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3.1492008576866231</v>
      </c>
      <c r="H78" s="10">
        <f t="shared" si="5"/>
        <v>-13.792804181670087</v>
      </c>
      <c r="I78">
        <f t="shared" si="2"/>
        <v>-82.756825090020527</v>
      </c>
      <c r="K78">
        <f t="shared" si="6"/>
        <v>-8.2284783539972253</v>
      </c>
      <c r="M78">
        <f t="shared" si="3"/>
        <v>-8.7617339924460431</v>
      </c>
      <c r="N78" s="13">
        <f t="shared" si="4"/>
        <v>25.311667248898861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3.1639411429395339</v>
      </c>
      <c r="H79" s="10">
        <f t="shared" si="5"/>
        <v>-13.750019806013963</v>
      </c>
      <c r="I79">
        <f t="shared" si="2"/>
        <v>-82.500118836083772</v>
      </c>
      <c r="K79">
        <f t="shared" si="6"/>
        <v>-8.1850325803551733</v>
      </c>
      <c r="M79">
        <f t="shared" si="3"/>
        <v>-8.7248654652780466</v>
      </c>
      <c r="N79" s="13">
        <f t="shared" si="4"/>
        <v>25.252176148217025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3.1786814281924451</v>
      </c>
      <c r="H80" s="10">
        <f t="shared" si="5"/>
        <v>-13.703791016232437</v>
      </c>
      <c r="I80">
        <f t="shared" si="2"/>
        <v>-82.222746097394619</v>
      </c>
      <c r="K80">
        <f t="shared" si="6"/>
        <v>-8.140660040195888</v>
      </c>
      <c r="M80">
        <f t="shared" si="3"/>
        <v>-8.6866369388428986</v>
      </c>
      <c r="N80" s="13">
        <f t="shared" si="4"/>
        <v>25.171835036266465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3.1934217134453569</v>
      </c>
      <c r="H81" s="10">
        <f t="shared" si="5"/>
        <v>-13.654292057345788</v>
      </c>
      <c r="I81">
        <f t="shared" si="2"/>
        <v>-81.925752344074738</v>
      </c>
      <c r="K81">
        <f t="shared" si="6"/>
        <v>-8.0954176903793797</v>
      </c>
      <c r="M81">
        <f t="shared" si="3"/>
        <v>-8.6471209640156683</v>
      </c>
      <c r="N81" s="13">
        <f t="shared" si="4"/>
        <v>25.07176235788075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3.2081619986982677</v>
      </c>
      <c r="H82" s="10">
        <f t="shared" si="5"/>
        <v>-13.60169068466365</v>
      </c>
      <c r="I82">
        <f t="shared" si="2"/>
        <v>-81.610144107981895</v>
      </c>
      <c r="K82">
        <f t="shared" si="6"/>
        <v>-8.0493602178265604</v>
      </c>
      <c r="M82">
        <f t="shared" si="3"/>
        <v>-8.6063873068059902</v>
      </c>
      <c r="N82" s="13">
        <f t="shared" si="4"/>
        <v>24.953055836836146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3.2229022839511789</v>
      </c>
      <c r="H83" s="10">
        <f t="shared" si="5"/>
        <v>-13.546148381430124</v>
      </c>
      <c r="I83">
        <f t="shared" si="2"/>
        <v>-81.276890288580745</v>
      </c>
      <c r="K83">
        <f t="shared" si="6"/>
        <v>-8.0025401250138142</v>
      </c>
      <c r="M83">
        <f t="shared" si="3"/>
        <v>-8.5645030512168709</v>
      </c>
      <c r="N83" s="13">
        <f t="shared" si="4"/>
        <v>24.816790196035505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3.2376425692040898</v>
      </c>
      <c r="H84" s="10">
        <f t="shared" si="5"/>
        <v>-13.487820569615788</v>
      </c>
      <c r="I84">
        <f t="shared" ref="I84:I147" si="9">H84*$E$6</f>
        <v>-80.926923417694724</v>
      </c>
      <c r="K84">
        <f t="shared" ref="K84:K147" si="10">$L$9*$L$6*EXP(-$L$4*(G84/$L$10-1))+12*$L$6*EXP(-$L$4*(SQRT(2)*G84/$L$10-1))+8*$L$6*EXP(-$L$4*(SQRT(3)*G84/$L$10-1))+6*$L$6*EXP(-$L$4*(2*G84/$L$10-1))+24*$L$6*EXP(-$L$4*(SQRT(5)*G84/$L$10-1))-SQRT($L$9*$L$7^2*EXP(-2*$L$5*(G84/$L$10-1))+12*$L$7^2*EXP(-2*$L$5*(SQRT(2)*G84/$L$10-1))+8*$L$7^2*EXP(-2*$L$5*(SQRT(3)*G84/$L$10-1))+6*$L$7^2*EXP(-2*$L$5*(2*G84/$L$10-1))+24*$L$7^2*EXP(-2*$L$5*(SQRT(5)*G84/$L$10-1)))</f>
        <v>-7.9550078121792325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-8.5215326981900681</v>
      </c>
      <c r="N84" s="13">
        <f t="shared" ref="N84:N147" si="12">(M84-H84)^2*O84</f>
        <v>24.664015221870212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3.2523828544570019</v>
      </c>
      <c r="H85" s="10">
        <f t="shared" ref="H85:H148" si="13">-(-$B$4)*(1+D85+$E$5*D85^3)*EXP(-D85)</f>
        <v>-13.426856814062296</v>
      </c>
      <c r="I85">
        <f t="shared" si="9"/>
        <v>-80.561140884373771</v>
      </c>
      <c r="K85">
        <f t="shared" si="10"/>
        <v>-7.9068116563731312</v>
      </c>
      <c r="M85">
        <f t="shared" si="11"/>
        <v>-8.4775382607950256</v>
      </c>
      <c r="N85" s="13">
        <f t="shared" si="12"/>
        <v>24.495754141715622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3.2671231397099127</v>
      </c>
      <c r="H86" s="10">
        <f t="shared" si="13"/>
        <v>-13.363401020178982</v>
      </c>
      <c r="I86">
        <f t="shared" si="9"/>
        <v>-80.180406121073887</v>
      </c>
      <c r="K86">
        <f t="shared" si="10"/>
        <v>-7.8579980874798201</v>
      </c>
      <c r="M86">
        <f t="shared" si="11"/>
        <v>-8.4325793558117343</v>
      </c>
      <c r="N86" s="13">
        <f t="shared" si="12"/>
        <v>24.313002285793392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3.281863424962824</v>
      </c>
      <c r="H87" s="10">
        <f t="shared" si="13"/>
        <v>-13.297591625385534</v>
      </c>
      <c r="I87">
        <f t="shared" si="9"/>
        <v>-79.785549752313202</v>
      </c>
      <c r="K87">
        <f t="shared" si="10"/>
        <v>-7.8086116613320762</v>
      </c>
      <c r="M87">
        <f t="shared" si="11"/>
        <v>-8.3867132918513967</v>
      </c>
      <c r="N87" s="13">
        <f t="shared" si="12"/>
        <v>24.116726006775028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3.2966037102157357</v>
      </c>
      <c r="H88" s="10">
        <f t="shared" si="13"/>
        <v>-13.229561784488828</v>
      </c>
      <c r="I88">
        <f t="shared" si="9"/>
        <v>-79.377370706932965</v>
      </c>
      <c r="K88">
        <f t="shared" si="10"/>
        <v>-7.7586951300348126</v>
      </c>
      <c r="M88">
        <f t="shared" si="11"/>
        <v>-8.3399951541528292</v>
      </c>
      <c r="N88" s="13">
        <f t="shared" si="12"/>
        <v>23.907861832495335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3.3113439954686466</v>
      </c>
      <c r="H89" s="10">
        <f t="shared" si="13"/>
        <v>-13.159439549176851</v>
      </c>
      <c r="I89">
        <f t="shared" si="9"/>
        <v>-78.9566372950611</v>
      </c>
      <c r="K89">
        <f t="shared" si="10"/>
        <v>-7.7082895096093278</v>
      </c>
      <c r="M89">
        <f t="shared" si="11"/>
        <v>-8.2924778861865924</v>
      </c>
      <c r="N89" s="13">
        <f t="shared" si="12"/>
        <v>23.687315829016899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3.3260842807215578</v>
      </c>
      <c r="H90" s="10">
        <f t="shared" si="13"/>
        <v>-13.087348041807219</v>
      </c>
      <c r="I90">
        <f t="shared" si="9"/>
        <v>-78.52408825084332</v>
      </c>
      <c r="K90">
        <f t="shared" si="10"/>
        <v>-7.657434145064876</v>
      </c>
      <c r="M90">
        <f t="shared" si="11"/>
        <v>-8.2442123681932848</v>
      </c>
      <c r="N90" s="13">
        <f t="shared" si="12"/>
        <v>23.455963153031899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3.3408245659744686</v>
      </c>
      <c r="H91" s="10">
        <f t="shared" si="13"/>
        <v>-13.013405623662702</v>
      </c>
      <c r="I91">
        <f t="shared" si="9"/>
        <v>-78.080433741976208</v>
      </c>
      <c r="K91">
        <f t="shared" si="10"/>
        <v>-7.6061667729998508</v>
      </c>
      <c r="M91">
        <f t="shared" si="11"/>
        <v>-8.1952474927772165</v>
      </c>
      <c r="N91" s="13">
        <f t="shared" si="12"/>
        <v>23.214647774217919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3.3555648512273804</v>
      </c>
      <c r="H92" s="10">
        <f t="shared" si="13"/>
        <v>-12.937726057841127</v>
      </c>
      <c r="I92">
        <f t="shared" si="9"/>
        <v>-77.626356347046766</v>
      </c>
      <c r="K92">
        <f t="shared" si="10"/>
        <v>-7.5545235818304759</v>
      </c>
      <c r="M92">
        <f t="shared" si="11"/>
        <v>-8.1456302376714937</v>
      </c>
      <c r="N92" s="13">
        <f t="shared" si="12"/>
        <v>22.96418234968727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3.3703051364802916</v>
      </c>
      <c r="H93" s="10">
        <f t="shared" si="13"/>
        <v>-12.860418666942286</v>
      </c>
      <c r="I93">
        <f t="shared" si="9"/>
        <v>-77.16251200165371</v>
      </c>
      <c r="K93">
        <f t="shared" si="10"/>
        <v>-7.502539269740943</v>
      </c>
      <c r="M93">
        <f t="shared" si="11"/>
        <v>-8.0954057357857518</v>
      </c>
      <c r="N93" s="13">
        <f t="shared" si="12"/>
        <v>22.70534823408898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3.3850454217332029</v>
      </c>
      <c r="H94" s="10">
        <f t="shared" si="13"/>
        <v>-12.781588485709598</v>
      </c>
      <c r="I94">
        <f t="shared" si="9"/>
        <v>-76.689530914257588</v>
      </c>
      <c r="K94">
        <f t="shared" si="10"/>
        <v>-7.4502471004447903</v>
      </c>
      <c r="M94">
        <f t="shared" si="11"/>
        <v>-8.0446173426431127</v>
      </c>
      <c r="N94" s="13">
        <f t="shared" si="12"/>
        <v>22.438895610244604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3.3997857069861146</v>
      </c>
      <c r="H95" s="10">
        <f t="shared" si="13"/>
        <v>-12.701336408779808</v>
      </c>
      <c r="I95">
        <f t="shared" si="9"/>
        <v>-76.208018452678843</v>
      </c>
      <c r="K95">
        <f t="shared" si="10"/>
        <v>-7.3976789568438335</v>
      </c>
      <c r="M95">
        <f t="shared" si="11"/>
        <v>-7.9933067013085104</v>
      </c>
      <c r="N95" s="13">
        <f t="shared" si="12"/>
        <v>22.165543726432269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3.4145259922390254</v>
      </c>
      <c r="H96" s="10">
        <f t="shared" si="13"/>
        <v>-12.619759333689512</v>
      </c>
      <c r="I96">
        <f t="shared" si="9"/>
        <v>-75.718556002137063</v>
      </c>
      <c r="K96">
        <f t="shared" si="10"/>
        <v>-7.3448653926671774</v>
      </c>
      <c r="M96">
        <f t="shared" si="11"/>
        <v>-7.9415138049063474</v>
      </c>
      <c r="N96" s="13">
        <f t="shared" si="12"/>
        <v>21.88598122757967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3.4292662774919367</v>
      </c>
      <c r="H97" s="10">
        <f t="shared" si="13"/>
        <v>-12.536950299282976</v>
      </c>
      <c r="I97">
        <f t="shared" si="9"/>
        <v>-75.221701795697854</v>
      </c>
      <c r="K97">
        <f t="shared" si="10"/>
        <v>-7.2918356821694763</v>
      </c>
      <c r="M97">
        <f t="shared" si="11"/>
        <v>-7.8892770568212365</v>
      </c>
      <c r="N97" s="13">
        <f t="shared" si="12"/>
        <v>21.600866568694823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3.4440065627448475</v>
      </c>
      <c r="H98" s="10">
        <f t="shared" si="13"/>
        <v>-12.45299861966142</v>
      </c>
      <c r="I98">
        <f t="shared" si="9"/>
        <v>-74.717991717968516</v>
      </c>
      <c r="K98">
        <f t="shared" si="10"/>
        <v>-7.2386178679643711</v>
      </c>
      <c r="M98">
        <f t="shared" si="11"/>
        <v>-7.8366333286719421</v>
      </c>
      <c r="N98" s="13">
        <f t="shared" si="12"/>
        <v>21.310828499852366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3.4587468479977592</v>
      </c>
      <c r="H99" s="10">
        <f t="shared" si="13"/>
        <v>-12.367990013809981</v>
      </c>
      <c r="I99">
        <f t="shared" si="9"/>
        <v>-74.207940082859892</v>
      </c>
      <c r="K99">
        <f t="shared" si="10"/>
        <v>-7.1852388070658506</v>
      </c>
      <c r="M99">
        <f t="shared" si="11"/>
        <v>-7.7836180161447022</v>
      </c>
      <c r="N99" s="13">
        <f t="shared" si="12"/>
        <v>21.016466612977542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3.4734871332506705</v>
      </c>
      <c r="H100" s="10">
        <f t="shared" si="13"/>
        <v>-12.282006731034528</v>
      </c>
      <c r="I100">
        <f t="shared" si="9"/>
        <v>-73.692040386207168</v>
      </c>
      <c r="K100">
        <f t="shared" si="10"/>
        <v>-7.1317242152073295</v>
      </c>
      <c r="M100">
        <f t="shared" si="11"/>
        <v>-7.7302650927687298</v>
      </c>
      <c r="N100" s="13">
        <f t="shared" si="12"/>
        <v>20.718351941522613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3.4882274185035813</v>
      </c>
      <c r="H101" s="10">
        <f t="shared" si="13"/>
        <v>-12.195127672336538</v>
      </c>
      <c r="I101">
        <f t="shared" si="9"/>
        <v>-73.170766034019223</v>
      </c>
      <c r="K101">
        <f t="shared" si="10"/>
        <v>-7.0780987095053112</v>
      </c>
      <c r="M101">
        <f t="shared" si="11"/>
        <v>-7.6766071617132159</v>
      </c>
      <c r="N101" s="13">
        <f t="shared" si="12"/>
        <v>20.417027604923646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3.5029677037564935</v>
      </c>
      <c r="H102" s="10">
        <f t="shared" si="13"/>
        <v>-12.107428507850708</v>
      </c>
      <c r="I102">
        <f t="shared" si="9"/>
        <v>-72.64457104710425</v>
      </c>
      <c r="K102">
        <f t="shared" si="10"/>
        <v>-7.0243858495318499</v>
      </c>
      <c r="M102">
        <f t="shared" si="11"/>
        <v>-7.6226755056819293</v>
      </c>
      <c r="N102" s="13">
        <f t="shared" si="12"/>
        <v>20.11300949046187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3.5177079890094043</v>
      </c>
      <c r="H103" s="10">
        <f t="shared" si="13"/>
        <v>-12.018981790466089</v>
      </c>
      <c r="I103">
        <f t="shared" si="9"/>
        <v>-72.113890742796542</v>
      </c>
      <c r="K103">
        <f t="shared" si="10"/>
        <v>-6.9706081768573549</v>
      </c>
      <c r="M103">
        <f t="shared" si="11"/>
        <v>-7.5685001349784935</v>
      </c>
      <c r="N103" s="13">
        <f t="shared" si="12"/>
        <v>19.806786965831609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3.5324482742623156</v>
      </c>
      <c r="H104" s="10">
        <f t="shared" si="13"/>
        <v>-11.929857065748134</v>
      </c>
      <c r="I104">
        <f t="shared" si="9"/>
        <v>-71.579142394488798</v>
      </c>
      <c r="K104">
        <f t="shared" si="10"/>
        <v>-6.9167872531227417</v>
      </c>
      <c r="M104">
        <f t="shared" si="11"/>
        <v>-7.5141098338122658</v>
      </c>
      <c r="N104" s="13">
        <f t="shared" si="12"/>
        <v>19.498823616349284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3.5471885595152264</v>
      </c>
      <c r="H105" s="10">
        <f t="shared" si="13"/>
        <v>-11.840120978275538</v>
      </c>
      <c r="I105">
        <f t="shared" si="9"/>
        <v>-71.04072586965323</v>
      </c>
      <c r="K105">
        <f t="shared" si="10"/>
        <v>-6.8629436966976494</v>
      </c>
      <c r="M105">
        <f t="shared" si="11"/>
        <v>-7.4595322049121311</v>
      </c>
      <c r="N105" s="13">
        <f t="shared" si="12"/>
        <v>19.189558001317515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3.5619288447681381</v>
      </c>
      <c r="H106" s="10">
        <f t="shared" si="13"/>
        <v>-11.749837374502427</v>
      </c>
      <c r="I106">
        <f t="shared" si="9"/>
        <v>-70.49902424701456</v>
      </c>
      <c r="K106">
        <f t="shared" si="10"/>
        <v>-6.8090972179789642</v>
      </c>
      <c r="M106">
        <f t="shared" si="11"/>
        <v>-7.4047937125126255</v>
      </c>
      <c r="N106" s="13">
        <f t="shared" si="12"/>
        <v>18.879404424597741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3.5766691300210494</v>
      </c>
      <c r="H107" s="10">
        <f t="shared" si="13"/>
        <v>-11.659067402253198</v>
      </c>
      <c r="I107">
        <f t="shared" si="9"/>
        <v>-69.954404413519185</v>
      </c>
      <c r="K107">
        <f t="shared" si="10"/>
        <v>-6.7552666533819341</v>
      </c>
      <c r="M107">
        <f t="shared" si="11"/>
        <v>-7.3499197237743044</v>
      </c>
      <c r="N107" s="13">
        <f t="shared" si="12"/>
        <v>18.568753714940041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3.5914094152739602</v>
      </c>
      <c r="H108" s="10">
        <f t="shared" si="13"/>
        <v>-11.567869606954085</v>
      </c>
      <c r="I108">
        <f t="shared" si="9"/>
        <v>-69.407217641724515</v>
      </c>
      <c r="K108">
        <f t="shared" si="10"/>
        <v>-6.7014699980737857</v>
      </c>
      <c r="M108">
        <f t="shared" si="11"/>
        <v>-7.2949345486977295</v>
      </c>
      <c r="N108" s="13">
        <f t="shared" si="12"/>
        <v>18.257974012076247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3.6061497005268723</v>
      </c>
      <c r="H109" s="10">
        <f t="shared" si="13"/>
        <v>-11.476300024702551</v>
      </c>
      <c r="I109">
        <f t="shared" si="9"/>
        <v>-68.857800148215304</v>
      </c>
      <c r="K109">
        <f t="shared" si="10"/>
        <v>-6.6477244374979954</v>
      </c>
      <c r="M109">
        <f t="shared" si="11"/>
        <v>-7.2398614785881019</v>
      </c>
      <c r="N109" s="13">
        <f t="shared" si="12"/>
        <v>17.947411555004308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3.6208899857797832</v>
      </c>
      <c r="H110" s="10">
        <f t="shared" si="13"/>
        <v>-11.384412272272552</v>
      </c>
      <c r="I110">
        <f t="shared" si="9"/>
        <v>-68.306473633635306</v>
      </c>
      <c r="K110">
        <f t="shared" si="10"/>
        <v>-6.5940463777352463</v>
      </c>
      <c r="M110">
        <f t="shared" si="11"/>
        <v>-7.184722823125286</v>
      </c>
      <c r="N110" s="13">
        <f t="shared" si="12"/>
        <v>17.637391469278867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3.6356302710326944</v>
      </c>
      <c r="H111" s="10">
        <f t="shared" si="13"/>
        <v>-11.29225763415084</v>
      </c>
      <c r="I111">
        <f t="shared" si="9"/>
        <v>-67.753545804905031</v>
      </c>
      <c r="K111">
        <f t="shared" si="10"/>
        <v>-6.5404514747453479</v>
      </c>
      <c r="M111">
        <f t="shared" si="11"/>
        <v>-7.1295399460917057</v>
      </c>
      <c r="N111" s="13">
        <f t="shared" si="12"/>
        <v>17.328218550480379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3.6503705562856061</v>
      </c>
      <c r="H112" s="10">
        <f t="shared" si="13"/>
        <v>-11.199885146696637</v>
      </c>
      <c r="I112">
        <f t="shared" si="9"/>
        <v>-67.199310880179823</v>
      </c>
      <c r="K112">
        <f t="shared" si="10"/>
        <v>-6.4869546625326446</v>
      </c>
      <c r="M112">
        <f t="shared" si="11"/>
        <v>-7.0743332998086554</v>
      </c>
      <c r="N112" s="13">
        <f t="shared" si="12"/>
        <v>17020.178041360836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3.665110841538517</v>
      </c>
      <c r="H113" s="10">
        <f t="shared" si="13"/>
        <v>-11.10734167951432</v>
      </c>
      <c r="I113">
        <f t="shared" si="9"/>
        <v>-66.644050077085922</v>
      </c>
      <c r="K113">
        <f t="shared" si="10"/>
        <v>-6.433570180275674</v>
      </c>
      <c r="M113">
        <f t="shared" si="11"/>
        <v>-7.0191224583294192</v>
      </c>
      <c r="N113" s="13">
        <f t="shared" si="12"/>
        <v>16713.536400465677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3.6798511267914282</v>
      </c>
      <c r="H114" s="10">
        <f t="shared" si="13"/>
        <v>-11.014672014125997</v>
      </c>
      <c r="I114">
        <f t="shared" si="9"/>
        <v>-66.08803208475598</v>
      </c>
      <c r="K114">
        <f t="shared" si="10"/>
        <v>-6.3803115984602545</v>
      </c>
      <c r="M114">
        <f t="shared" si="11"/>
        <v>-6.9639261494357152</v>
      </c>
      <c r="N114" s="13">
        <f t="shared" si="12"/>
        <v>16408.542060305423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3.6945914120443399</v>
      </c>
      <c r="H115" s="10">
        <f t="shared" si="13"/>
        <v>-10.921918920028409</v>
      </c>
      <c r="I115">
        <f t="shared" si="9"/>
        <v>-65.531513520170449</v>
      </c>
      <c r="K115">
        <f t="shared" si="10"/>
        <v>-6.3271918440536599</v>
      </c>
      <c r="M115">
        <f t="shared" si="11"/>
        <v>-6.9087622854822133</v>
      </c>
      <c r="N115" s="13">
        <f t="shared" si="12"/>
        <v>16.105426173402147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3.7093316972972508</v>
      </c>
      <c r="H116" s="10">
        <f t="shared" si="13"/>
        <v>-10.829123228215954</v>
      </c>
      <c r="I116">
        <f t="shared" si="9"/>
        <v>-64.974739369295719</v>
      </c>
      <c r="K116">
        <f t="shared" si="10"/>
        <v>-6.2742232247559917</v>
      </c>
      <c r="M116">
        <f t="shared" si="11"/>
        <v>-6.853647993132026</v>
      </c>
      <c r="N116" s="13">
        <f t="shared" si="12"/>
        <v>15.80440334476561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3.724071982550162</v>
      </c>
      <c r="H117" s="10">
        <f t="shared" si="13"/>
        <v>-10.736323902249241</v>
      </c>
      <c r="I117">
        <f t="shared" si="9"/>
        <v>-64.41794341349545</v>
      </c>
      <c r="K117">
        <f t="shared" si="10"/>
        <v>-6.2214174523634416</v>
      </c>
      <c r="M117">
        <f t="shared" si="11"/>
        <v>-6.7985996420243762</v>
      </c>
      <c r="N117" s="13">
        <f t="shared" si="12"/>
        <v>15.50567234956346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3.7388122678030733</v>
      </c>
      <c r="H118" s="10">
        <f t="shared" si="13"/>
        <v>-10.643558106946278</v>
      </c>
      <c r="I118">
        <f t="shared" si="9"/>
        <v>-63.861348641677665</v>
      </c>
      <c r="K118">
        <f t="shared" si="10"/>
        <v>-6.1687856652768289</v>
      </c>
      <c r="M118">
        <f t="shared" si="11"/>
        <v>-6.7436328724141603</v>
      </c>
      <c r="N118" s="13">
        <f t="shared" si="12"/>
        <v>15.209416834940393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3.753552553055985</v>
      </c>
      <c r="H119" s="10">
        <f t="shared" si="13"/>
        <v>-10.550861274770925</v>
      </c>
      <c r="I119">
        <f t="shared" si="9"/>
        <v>-63.305167648625556</v>
      </c>
      <c r="K119">
        <f t="shared" si="10"/>
        <v>-6.1163384501874134</v>
      </c>
      <c r="M119">
        <f t="shared" si="11"/>
        <v>-6.688762621821386</v>
      </c>
      <c r="N119" s="13">
        <f t="shared" si="12"/>
        <v>14.915806005114646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3.7682928383088958</v>
      </c>
      <c r="H120" s="10">
        <f t="shared" si="13"/>
        <v>-10.458267169991213</v>
      </c>
      <c r="I120">
        <f t="shared" si="9"/>
        <v>-62.74960301994728</v>
      </c>
      <c r="K120">
        <f t="shared" si="10"/>
        <v>-6.0640858629707743</v>
      </c>
      <c r="M120">
        <f t="shared" si="11"/>
        <v>-6.6340031507271409</v>
      </c>
      <c r="N120" s="13">
        <f t="shared" si="12"/>
        <v>14.624995289037798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3.7830331235618071</v>
      </c>
      <c r="H121" s="10">
        <f t="shared" si="13"/>
        <v>-10.365807950677807</v>
      </c>
      <c r="I121">
        <f t="shared" si="9"/>
        <v>-62.194847704066845</v>
      </c>
      <c r="K121">
        <f t="shared" si="10"/>
        <v>-6.0120374488183046</v>
      </c>
      <c r="M121">
        <f t="shared" si="11"/>
        <v>-6.5793680673512203</v>
      </c>
      <c r="N121" s="13">
        <f t="shared" si="12"/>
        <v>14.337126990046254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3.7977734088147179</v>
      </c>
      <c r="H122" s="10">
        <f t="shared" si="13"/>
        <v>-10.273514228610827</v>
      </c>
      <c r="I122">
        <f t="shared" si="9"/>
        <v>-61.641085371664957</v>
      </c>
      <c r="K122">
        <f t="shared" si="10"/>
        <v>-5.9602022616347829</v>
      </c>
      <c r="M122">
        <f t="shared" si="11"/>
        <v>-6.5248703515452355</v>
      </c>
      <c r="N122" s="13">
        <f t="shared" si="12"/>
        <v>14.052330917061347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3.8125136940676296</v>
      </c>
      <c r="H123" s="10">
        <f t="shared" si="13"/>
        <v>-10.181415127161264</v>
      </c>
      <c r="I123">
        <f t="shared" si="9"/>
        <v>-61.088490762967581</v>
      </c>
      <c r="K123">
        <f t="shared" si="10"/>
        <v>-5.9085888827292861</v>
      </c>
      <c r="M123">
        <f t="shared" si="11"/>
        <v>-6.4705223778336753</v>
      </c>
      <c r="N123" s="13">
        <f t="shared" si="12"/>
        <v>13.770724997012071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3.8272539793205409</v>
      </c>
      <c r="H124" s="10">
        <f t="shared" si="13"/>
        <v>-10.089538337211081</v>
      </c>
      <c r="I124">
        <f t="shared" si="9"/>
        <v>-60.537230023266488</v>
      </c>
      <c r="K124">
        <f t="shared" si="10"/>
        <v>-5.8572054388257362</v>
      </c>
      <c r="M124">
        <f t="shared" si="11"/>
        <v>-6.4163359376341926</v>
      </c>
      <c r="N124" s="13">
        <f t="shared" si="12"/>
        <v>13.492415868257414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3.8419942645734517</v>
      </c>
      <c r="H125" s="10">
        <f t="shared" si="13"/>
        <v>-9.9979101711743184</v>
      </c>
      <c r="I125">
        <f t="shared" si="9"/>
        <v>-59.98746102704591</v>
      </c>
      <c r="K125">
        <f t="shared" si="10"/>
        <v>-5.8060596194182699</v>
      </c>
      <c r="M125">
        <f t="shared" si="11"/>
        <v>-6.3623222606870833</v>
      </c>
      <c r="N125" s="13">
        <f t="shared" si="12"/>
        <v>13.21749945488094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3.8567345498263639</v>
      </c>
      <c r="H126" s="10">
        <f t="shared" si="13"/>
        <v>-9.9065556151795686</v>
      </c>
      <c r="I126">
        <f t="shared" si="9"/>
        <v>-59.439333691077408</v>
      </c>
      <c r="K126">
        <f t="shared" si="10"/>
        <v>-5.7551586934957282</v>
      </c>
      <c r="M126">
        <f t="shared" si="11"/>
        <v>-6.3084920357229155</v>
      </c>
      <c r="N126" s="13">
        <f t="shared" si="12"/>
        <v>12.946061521812423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3.8714748350792747</v>
      </c>
      <c r="H127" s="10">
        <f t="shared" si="13"/>
        <v>-9.8154983794723378</v>
      </c>
      <c r="I127">
        <f t="shared" si="9"/>
        <v>-58.892990276834027</v>
      </c>
      <c r="K127">
        <f t="shared" si="10"/>
        <v>-5.7045095256585761</v>
      </c>
      <c r="M127">
        <f t="shared" si="11"/>
        <v>-6.2548554303960078</v>
      </c>
      <c r="N127" s="13">
        <f t="shared" si="12"/>
        <v>12.678178210806985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3.886215120332186</v>
      </c>
      <c r="H128" s="10">
        <f t="shared" si="13"/>
        <v>-9.7247609470941256</v>
      </c>
      <c r="I128">
        <f t="shared" si="9"/>
        <v>-58.348565682564754</v>
      </c>
      <c r="K128">
        <f t="shared" si="10"/>
        <v>-5.6541185916506347</v>
      </c>
      <c r="M128">
        <f t="shared" si="11"/>
        <v>-6.2014221105105083</v>
      </c>
      <c r="N128" s="13">
        <f t="shared" si="12"/>
        <v>12.413916557378398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3.9009554055850977</v>
      </c>
      <c r="H129" s="10">
        <f t="shared" si="13"/>
        <v>-9.6343646208932423</v>
      </c>
      <c r="I129">
        <f t="shared" si="9"/>
        <v>-57.80618772535945</v>
      </c>
      <c r="K129">
        <f t="shared" si="10"/>
        <v>-5.6039919933272611</v>
      </c>
      <c r="M129">
        <f t="shared" si="11"/>
        <v>-6.1482012585647485</v>
      </c>
      <c r="N129" s="13">
        <f t="shared" si="12"/>
        <v>12.153334988841509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3.9156956908380085</v>
      </c>
      <c r="H130" s="10">
        <f t="shared" si="13"/>
        <v>-9.5443295689207837</v>
      </c>
      <c r="I130">
        <f t="shared" si="9"/>
        <v>-57.265977413524702</v>
      </c>
      <c r="K130">
        <f t="shared" si="10"/>
        <v>-5.5541354730806454</v>
      </c>
      <c r="M130">
        <f t="shared" si="11"/>
        <v>-6.0952015916385767</v>
      </c>
      <c r="N130" s="13">
        <f t="shared" si="12"/>
        <v>11.896483803670849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3.9304359760909198</v>
      </c>
      <c r="H131" s="10">
        <f t="shared" si="13"/>
        <v>-9.4546748682635613</v>
      </c>
      <c r="I131">
        <f t="shared" si="9"/>
        <v>-56.728049209581371</v>
      </c>
      <c r="K131">
        <f t="shared" si="10"/>
        <v>-5.5045544277421765</v>
      </c>
      <c r="M131">
        <f t="shared" si="11"/>
        <v>-6.0424313786474464</v>
      </c>
      <c r="N131" s="13">
        <f t="shared" si="12"/>
        <v>11.643405632427561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3.9451762613438315</v>
      </c>
      <c r="H132" s="10">
        <f t="shared" si="13"/>
        <v>-9.3654185473641149</v>
      </c>
      <c r="I132">
        <f t="shared" si="9"/>
        <v>-56.19251128418469</v>
      </c>
      <c r="K132">
        <f t="shared" si="10"/>
        <v>-5.4552539219810869</v>
      </c>
      <c r="M132">
        <f t="shared" si="11"/>
        <v>-5.9898984569861318</v>
      </c>
      <c r="N132" s="13">
        <f t="shared" si="12"/>
        <v>11.394135880545388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3.9599165465967427</v>
      </c>
      <c r="H133" s="10">
        <f t="shared" si="13"/>
        <v>-9.2765776268765769</v>
      </c>
      <c r="I133">
        <f t="shared" si="9"/>
        <v>-55.659465761259462</v>
      </c>
      <c r="K133">
        <f t="shared" si="10"/>
        <v>-5.4062387012177986</v>
      </c>
      <c r="M133">
        <f t="shared" si="11"/>
        <v>-5.9376102485840789</v>
      </c>
      <c r="N133" s="13">
        <f t="shared" si="12"/>
        <v>11.148703153301478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3.9746568318496536</v>
      </c>
      <c r="H134" s="10">
        <f t="shared" si="13"/>
        <v>-9.1881681591055084</v>
      </c>
      <c r="I134">
        <f t="shared" si="9"/>
        <v>-55.129008954633051</v>
      </c>
      <c r="K134">
        <f t="shared" si="10"/>
        <v>-5.357513204069698</v>
      </c>
      <c r="M134">
        <f t="shared" si="11"/>
        <v>-5.8855737753935538</v>
      </c>
      <c r="N134" s="13">
        <f t="shared" si="12"/>
        <v>10.907129663325746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3.9893971171025648</v>
      </c>
      <c r="H135" s="10">
        <f t="shared" si="13"/>
        <v>-9.1002052660734964</v>
      </c>
      <c r="I135">
        <f t="shared" si="9"/>
        <v>-54.601231596440982</v>
      </c>
      <c r="K135">
        <f t="shared" si="10"/>
        <v>-5.3090815743464566</v>
      </c>
      <c r="M135">
        <f t="shared" si="11"/>
        <v>-5.8337956743309665</v>
      </c>
      <c r="N135" s="13">
        <f t="shared" si="12"/>
        <v>10.669431621027602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4.0041374023554761</v>
      </c>
      <c r="H136" s="10">
        <f t="shared" si="13"/>
        <v>-9.0127031762618586</v>
      </c>
      <c r="I136">
        <f t="shared" si="9"/>
        <v>-54.076219057571151</v>
      </c>
      <c r="K136">
        <f t="shared" si="10"/>
        <v>-5.2609476726112758</v>
      </c>
      <c r="M136">
        <f t="shared" si="11"/>
        <v>-5.7822822116910277</v>
      </c>
      <c r="N136" s="13">
        <f t="shared" si="12"/>
        <v>10.435619608338737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4.0188776876083878</v>
      </c>
      <c r="H137" s="10">
        <f t="shared" si="13"/>
        <v>-8.9256752600674396</v>
      </c>
      <c r="I137">
        <f t="shared" si="9"/>
        <v>-53.554051560404638</v>
      </c>
      <c r="K137">
        <f t="shared" si="10"/>
        <v>-5.2131150873239189</v>
      </c>
      <c r="M137">
        <f t="shared" si="11"/>
        <v>-5.731039297052531</v>
      </c>
      <c r="N137" s="13">
        <f t="shared" si="12"/>
        <v>10.205698936188192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4.0336179728612986</v>
      </c>
      <c r="H138" s="10">
        <f t="shared" si="13"/>
        <v>-8.8391340640171823</v>
      </c>
      <c r="I138">
        <f t="shared" si="9"/>
        <v>-53.034804384103097</v>
      </c>
      <c r="K138">
        <f t="shared" si="10"/>
        <v>-5.1655871455806492</v>
      </c>
      <c r="M138">
        <f t="shared" si="11"/>
        <v>-5.6800724966940299</v>
      </c>
      <c r="N138" s="13">
        <f t="shared" si="12"/>
        <v>9.9796699861382123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4.0483582581142095</v>
      </c>
      <c r="H139" s="10">
        <f t="shared" si="13"/>
        <v>-8.7530913437809215</v>
      </c>
      <c r="I139">
        <f t="shared" si="9"/>
        <v>-52.518548062685525</v>
      </c>
      <c r="K139">
        <f t="shared" si="10"/>
        <v>-5.1183669234658007</v>
      </c>
      <c r="M139">
        <f t="shared" si="11"/>
        <v>-5.6293870465368085</v>
      </c>
      <c r="N139" s="13">
        <f t="shared" si="12"/>
        <v>9.7575285366213365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4.0630985433671212</v>
      </c>
      <c r="H140" s="10">
        <f t="shared" si="13"/>
        <v>-8.667558096021466</v>
      </c>
      <c r="I140">
        <f t="shared" si="9"/>
        <v>-52.005348576128796</v>
      </c>
      <c r="K140">
        <f t="shared" si="10"/>
        <v>-5.0714572560290119</v>
      </c>
      <c r="M140">
        <f t="shared" si="11"/>
        <v>-5.5789878646320803</v>
      </c>
      <c r="N140" s="13">
        <f t="shared" si="12"/>
        <v>9.5392660742246829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4.0778388286200329</v>
      </c>
      <c r="H141" s="10">
        <f t="shared" si="13"/>
        <v>-8.5825445891200172</v>
      </c>
      <c r="I141">
        <f t="shared" si="9"/>
        <v>-51.495267534720099</v>
      </c>
      <c r="K141">
        <f t="shared" si="10"/>
        <v>-5.0248607469016964</v>
      </c>
      <c r="M141">
        <f t="shared" si="11"/>
        <v>-5.5288795632085819</v>
      </c>
      <c r="N141" s="13">
        <f t="shared" si="12"/>
        <v>9.3248700904746862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4.0925791138729437</v>
      </c>
      <c r="H142" s="10">
        <f t="shared" si="13"/>
        <v>-8.4980603928136489</v>
      </c>
      <c r="I142">
        <f t="shared" si="9"/>
        <v>-50.988362356881893</v>
      </c>
      <c r="K142">
        <f t="shared" si="10"/>
        <v>-4.9785797775657956</v>
      </c>
      <c r="M142">
        <f t="shared" si="11"/>
        <v>-5.4790664602961563</v>
      </c>
      <c r="N142" s="13">
        <f t="shared" si="12"/>
        <v>9.1143243645774348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4.1073193991258554</v>
      </c>
      <c r="H143" s="10">
        <f t="shared" si="13"/>
        <v>-8.4141144067805342</v>
      </c>
      <c r="I143">
        <f t="shared" si="9"/>
        <v>-50.484686440683205</v>
      </c>
      <c r="K143">
        <f t="shared" si="10"/>
        <v>-4.9326165162873625</v>
      </c>
      <c r="M143">
        <f t="shared" si="11"/>
        <v>-5.4295525909404301</v>
      </c>
      <c r="N143" s="13">
        <f t="shared" si="12"/>
        <v>8.9076092325707794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4.1220596843787662</v>
      </c>
      <c r="H144" s="10">
        <f t="shared" si="13"/>
        <v>-8.3307148882074422</v>
      </c>
      <c r="I144">
        <f t="shared" si="9"/>
        <v>-49.984289329244653</v>
      </c>
      <c r="K144">
        <f t="shared" si="10"/>
        <v>-4.8869729267271147</v>
      </c>
      <c r="M144">
        <f t="shared" si="11"/>
        <v>-5.3803417180230362</v>
      </c>
      <c r="N144" s="13">
        <f t="shared" si="12"/>
        <v>8.7047018433439813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4.1367999696316771</v>
      </c>
      <c r="H145" s="10">
        <f t="shared" si="13"/>
        <v>-8.2478694783729942</v>
      </c>
      <c r="I145">
        <f t="shared" si="9"/>
        <v>-49.487216870237965</v>
      </c>
      <c r="K145">
        <f t="shared" si="10"/>
        <v>-4.8416507762395167</v>
      </c>
      <c r="M145">
        <f t="shared" si="11"/>
        <v>-5.3314373427013102</v>
      </c>
      <c r="N145" s="13">
        <f t="shared" si="12"/>
        <v>8.5055764019784998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4.1515402548845888</v>
      </c>
      <c r="H146" s="10">
        <f t="shared" si="13"/>
        <v>-8.1655852282791308</v>
      </c>
      <c r="I146">
        <f t="shared" si="9"/>
        <v>-48.993511369674785</v>
      </c>
      <c r="K146">
        <f t="shared" si="10"/>
        <v>-4.7966516438716988</v>
      </c>
      <c r="M146">
        <f t="shared" si="11"/>
        <v>-5.2828427144809416</v>
      </c>
      <c r="N146" s="13">
        <f t="shared" si="12"/>
        <v>8.3102044008595026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4.1662805401375005</v>
      </c>
      <c r="H147" s="10">
        <f t="shared" si="13"/>
        <v>-8.0838686233621946</v>
      </c>
      <c r="I147">
        <f t="shared" si="9"/>
        <v>-48.503211740173171</v>
      </c>
      <c r="K147">
        <f t="shared" si="10"/>
        <v>-4.7519769280729243</v>
      </c>
      <c r="M147">
        <f t="shared" si="11"/>
        <v>-5.2345608409345079</v>
      </c>
      <c r="N147" s="13">
        <f t="shared" si="12"/>
        <v>8.1185548390029822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4.1810208253904113</v>
      </c>
      <c r="H148" s="10">
        <f t="shared" si="13"/>
        <v>-8.0027256073141224</v>
      </c>
      <c r="I148">
        <f t="shared" ref="I148:I211" si="16">H148*$E$6</f>
        <v>-48.016353643884734</v>
      </c>
      <c r="K148">
        <f t="shared" ref="K148:K211" si="17">$L$9*$L$6*EXP(-$L$4*(G148/$L$10-1))+12*$L$6*EXP(-$L$4*(SQRT(2)*G148/$L$10-1))+8*$L$6*EXP(-$L$4*(SQRT(3)*G148/$L$10-1))+6*$L$6*EXP(-$L$4*(2*G148/$L$10-1))+24*$L$6*EXP(-$L$4*(SQRT(5)*G148/$L$10-1))-SQRT($L$9*$L$7^2*EXP(-2*$L$5*(G148/$L$10-1))+12*$L$7^2*EXP(-2*$L$5*(SQRT(2)*G148/$L$10-1))+8*$L$7^2*EXP(-2*$L$5*(SQRT(3)*G148/$L$10-1))+6*$L$7^2*EXP(-2*$L$5*(2*G148/$L$10-1))+24*$L$7^2*EXP(-2*$L$5*(SQRT(5)*G148/$L$10-1)))</f>
        <v>-4.7076278541250494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-5.186594497078362</v>
      </c>
      <c r="N148" s="13">
        <f t="shared" ref="N148:N211" si="19">(M148-H148)^2*O148</f>
        <v>7.9305944300376972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4.195761110643323</v>
      </c>
      <c r="H149" s="10">
        <f t="shared" ref="H149:H212" si="20">-(-$B$4)*(1+D149+$E$5*D149^3)*EXP(-D149)</f>
        <v>-7.9221616050432297</v>
      </c>
      <c r="I149">
        <f t="shared" si="16"/>
        <v>-47.53296963025938</v>
      </c>
      <c r="K149">
        <f t="shared" si="17"/>
        <v>-4.6636054813039456</v>
      </c>
      <c r="M149">
        <f t="shared" si="18"/>
        <v>-5.1389462344198815</v>
      </c>
      <c r="N149" s="13">
        <f t="shared" si="19"/>
        <v>7.7462877992740617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4.2105013958962338</v>
      </c>
      <c r="H150" s="10">
        <f t="shared" si="20"/>
        <v>-7.842181544803168</v>
      </c>
      <c r="I150">
        <f t="shared" si="16"/>
        <v>-47.053089268819008</v>
      </c>
      <c r="K150">
        <f t="shared" si="17"/>
        <v>-4.6199107097815801</v>
      </c>
      <c r="M150">
        <f t="shared" si="18"/>
        <v>-5.0916183896867011</v>
      </c>
      <c r="N150" s="13">
        <f t="shared" si="19"/>
        <v>7.5655976702842533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4.2252416811491456</v>
      </c>
      <c r="H151" s="10">
        <f t="shared" si="20"/>
        <v>-7.7627898795177899</v>
      </c>
      <c r="I151">
        <f t="shared" si="16"/>
        <v>-46.576739277106739</v>
      </c>
      <c r="K151">
        <f t="shared" si="17"/>
        <v>-4.5765442872779722</v>
      </c>
      <c r="M151">
        <f t="shared" si="18"/>
        <v>-5.0446130932490165</v>
      </c>
      <c r="N151" s="13">
        <f t="shared" si="19"/>
        <v>7.388485041410437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4.2399819664020564</v>
      </c>
      <c r="H152" s="10">
        <f t="shared" si="20"/>
        <v>-7.6839906073287052</v>
      </c>
      <c r="I152">
        <f t="shared" si="16"/>
        <v>-46.103943643972229</v>
      </c>
      <c r="K152">
        <f t="shared" si="17"/>
        <v>-4.5335068154720313</v>
      </c>
      <c r="M152">
        <f t="shared" si="18"/>
        <v>-4.9979322772458064</v>
      </c>
      <c r="N152" s="13">
        <f t="shared" si="19"/>
        <v>7.214909352607731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4.2547222516549672</v>
      </c>
      <c r="H153" s="10">
        <f t="shared" si="20"/>
        <v>-7.6057872913915281</v>
      </c>
      <c r="I153">
        <f t="shared" si="16"/>
        <v>-45.634723748349167</v>
      </c>
      <c r="K153">
        <f t="shared" si="17"/>
        <v>-4.4907987561798288</v>
      </c>
      <c r="M153">
        <f t="shared" si="18"/>
        <v>-4.9515776834252163</v>
      </c>
      <c r="N153" s="13">
        <f t="shared" si="19"/>
        <v>7.0448286430206828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4.2694625369078789</v>
      </c>
      <c r="H154" s="10">
        <f t="shared" si="20"/>
        <v>-7.5281830789460251</v>
      </c>
      <c r="I154">
        <f t="shared" si="16"/>
        <v>-45.169098473676151</v>
      </c>
      <c r="K154">
        <f t="shared" si="17"/>
        <v>-4.4484204373086831</v>
      </c>
      <c r="M154">
        <f t="shared" si="18"/>
        <v>-4.9055508707092379</v>
      </c>
      <c r="N154" s="13">
        <f t="shared" si="19"/>
        <v>6.8781996996809669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4.2842028221607897</v>
      </c>
      <c r="H155" s="10">
        <f t="shared" si="20"/>
        <v>-7.4511807196844675</v>
      </c>
      <c r="I155">
        <f t="shared" si="16"/>
        <v>-44.707084318106808</v>
      </c>
      <c r="K155">
        <f t="shared" si="17"/>
        <v>-4.406372058594977</v>
      </c>
      <c r="M155">
        <f t="shared" si="18"/>
        <v>-4.8598532224921884</v>
      </c>
      <c r="N155" s="13">
        <f t="shared" si="19"/>
        <v>6.7149781977048013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4.2989431074137014</v>
      </c>
      <c r="H156" s="10">
        <f t="shared" si="20"/>
        <v>-7.3747825834418919</v>
      </c>
      <c r="I156">
        <f t="shared" si="16"/>
        <v>-44.248695500651351</v>
      </c>
      <c r="K156">
        <f t="shared" si="17"/>
        <v>-4.3646536971334307</v>
      </c>
      <c r="M156">
        <f t="shared" si="18"/>
        <v>-4.8144859536823228</v>
      </c>
      <c r="N156" s="13">
        <f t="shared" si="19"/>
        <v>6.5551188323582075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4.3136833926666132</v>
      </c>
      <c r="H157" s="10">
        <f t="shared" si="20"/>
        <v>-7.2989906772310613</v>
      </c>
      <c r="I157">
        <f t="shared" si="16"/>
        <v>-43.79394406338637</v>
      </c>
      <c r="K157">
        <f t="shared" si="17"/>
        <v>-4.3232653127053151</v>
      </c>
      <c r="M157">
        <f t="shared" si="18"/>
        <v>-4.7694501174955635</v>
      </c>
      <c r="N157" s="13">
        <f t="shared" si="19"/>
        <v>6.3985754433469761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4.328423677919524</v>
      </c>
      <c r="H158" s="10">
        <f t="shared" si="20"/>
        <v>-7.2238066616443151</v>
      </c>
      <c r="I158">
        <f t="shared" si="16"/>
        <v>-43.342839969865892</v>
      </c>
      <c r="K158">
        <f t="shared" si="17"/>
        <v>-4.2822067529126535</v>
      </c>
      <c r="M158">
        <f t="shared" si="18"/>
        <v>-4.7247466120098958</v>
      </c>
      <c r="N158" s="13">
        <f t="shared" si="19"/>
        <v>6.2453011316787865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4.3431639631724348</v>
      </c>
      <c r="H159" s="10">
        <f t="shared" si="20"/>
        <v>-7.1492318666437349</v>
      </c>
      <c r="I159">
        <f t="shared" si="16"/>
        <v>-42.895391199862409</v>
      </c>
      <c r="K159">
        <f t="shared" si="17"/>
        <v>-4.241477758125388</v>
      </c>
      <c r="M159">
        <f t="shared" si="18"/>
        <v>-4.680376186488818</v>
      </c>
      <c r="N159" s="13">
        <f t="shared" si="19"/>
        <v>6.0952483694331967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4.3579042484253465</v>
      </c>
      <c r="H160" s="10">
        <f t="shared" si="20"/>
        <v>-7.075267306760411</v>
      </c>
      <c r="I160">
        <f t="shared" si="16"/>
        <v>-42.45160384056247</v>
      </c>
      <c r="K160">
        <f t="shared" si="17"/>
        <v>-4.2010779662481141</v>
      </c>
      <c r="M160">
        <f t="shared" si="18"/>
        <v>-4.6363394474818307</v>
      </c>
      <c r="N160" s="13">
        <f t="shared" si="19"/>
        <v>5.9483691027651986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4.3726445336782582</v>
      </c>
      <c r="H161" s="10">
        <f t="shared" si="20"/>
        <v>-7.0019136957228874</v>
      </c>
      <c r="I161">
        <f t="shared" si="16"/>
        <v>-42.011482174337324</v>
      </c>
      <c r="K161">
        <f t="shared" si="17"/>
        <v>-4.1610069173128013</v>
      </c>
      <c r="M161">
        <f t="shared" si="18"/>
        <v>-4.5926368647097258</v>
      </c>
      <c r="N161" s="13">
        <f t="shared" si="19"/>
        <v>5.8046148484568221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4.3873848189311691</v>
      </c>
      <c r="H162" s="10">
        <f t="shared" si="20"/>
        <v>-6.9291714605342731</v>
      </c>
      <c r="I162">
        <f t="shared" si="16"/>
        <v>-41.575028763205637</v>
      </c>
      <c r="K162">
        <f t="shared" si="17"/>
        <v>-4.1212640579036499</v>
      </c>
      <c r="M162">
        <f t="shared" si="18"/>
        <v>-4.5492687767420943</v>
      </c>
      <c r="N162" s="13">
        <f t="shared" si="19"/>
        <v>5.6639367843212156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4.4021251041840799</v>
      </c>
      <c r="H163" s="10">
        <f t="shared" si="20"/>
        <v>-6.8570407550168593</v>
      </c>
      <c r="I163">
        <f t="shared" si="16"/>
        <v>-41.142244530101152</v>
      </c>
      <c r="K163">
        <f t="shared" si="17"/>
        <v>-4.0818487454200492</v>
      </c>
      <c r="M163">
        <f t="shared" si="18"/>
        <v>-4.5062353964742989</v>
      </c>
      <c r="N163" s="13">
        <f t="shared" si="19"/>
        <v>5.5262858337524161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4.4168653894369907</v>
      </c>
      <c r="H164" s="10">
        <f t="shared" si="20"/>
        <v>-6.7855214728424826</v>
      </c>
      <c r="I164">
        <f t="shared" si="16"/>
        <v>-40.713128837054896</v>
      </c>
      <c r="K164">
        <f t="shared" si="17"/>
        <v>-4.0427602521833732</v>
      </c>
      <c r="M164">
        <f t="shared" si="18"/>
        <v>-4.4635368164108149</v>
      </c>
      <c r="N164" s="13">
        <f t="shared" si="19"/>
        <v>5.3916127447040898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4.4316056746899033</v>
      </c>
      <c r="H165" s="10">
        <f t="shared" si="20"/>
        <v>-6.7146132600663195</v>
      </c>
      <c r="I165">
        <f t="shared" si="16"/>
        <v>-40.287679560397919</v>
      </c>
      <c r="K165">
        <f t="shared" si="17"/>
        <v>-4.0039977693931004</v>
      </c>
      <c r="M165">
        <f t="shared" si="18"/>
        <v>-4.4211730137616421</v>
      </c>
      <c r="N165" s="13">
        <f t="shared" si="19"/>
        <v>5.2598681633700597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4.4463459599428141</v>
      </c>
      <c r="H166" s="10">
        <f t="shared" si="20"/>
        <v>-6.644315527181158</v>
      </c>
      <c r="I166">
        <f t="shared" si="16"/>
        <v>-39.865893163086952</v>
      </c>
      <c r="K166">
        <f t="shared" si="17"/>
        <v>-3.9655604109376679</v>
      </c>
      <c r="M166">
        <f t="shared" si="18"/>
        <v>-4.3791438553582704</v>
      </c>
      <c r="N166" s="13">
        <f t="shared" si="19"/>
        <v>5.1310027028288951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4.4610862451957249</v>
      </c>
      <c r="H167" s="10">
        <f t="shared" si="20"/>
        <v>-6.5746274607087516</v>
      </c>
      <c r="I167">
        <f t="shared" si="16"/>
        <v>-39.447764764252511</v>
      </c>
      <c r="K167">
        <f t="shared" si="17"/>
        <v>-3.9274472170650663</v>
      </c>
      <c r="M167">
        <f t="shared" si="18"/>
        <v>-4.3374491023953547</v>
      </c>
      <c r="N167" s="13">
        <f t="shared" si="19"/>
        <v>5.0049670069058259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4.4758265304486367</v>
      </c>
      <c r="H168" s="10">
        <f t="shared" si="20"/>
        <v>-6.5055480343442387</v>
      </c>
      <c r="I168">
        <f t="shared" si="16"/>
        <v>-39.033288206065436</v>
      </c>
      <c r="K168">
        <f t="shared" si="17"/>
        <v>-3.8896571579182715</v>
      </c>
      <c r="M168">
        <f t="shared" si="18"/>
        <v>-4.2960884150042071</v>
      </c>
      <c r="N168" s="13">
        <f t="shared" si="19"/>
        <v>4.8817118094941971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4.4905668157015475</v>
      </c>
      <c r="H169" s="10">
        <f t="shared" si="20"/>
        <v>-6.4370760196691181</v>
      </c>
      <c r="I169">
        <f t="shared" si="16"/>
        <v>-38.622456118014711</v>
      </c>
      <c r="K169">
        <f t="shared" si="17"/>
        <v>-3.8521891369401868</v>
      </c>
      <c r="M169">
        <f t="shared" si="18"/>
        <v>-4.2550613566638411</v>
      </c>
      <c r="N169" s="13">
        <f t="shared" si="19"/>
        <v>4.7611879895700326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4.5053071009544592</v>
      </c>
      <c r="H170" s="10">
        <f t="shared" si="20"/>
        <v>-6.3692099964478199</v>
      </c>
      <c r="I170">
        <f t="shared" si="16"/>
        <v>-38.215259978686916</v>
      </c>
      <c r="K170">
        <f t="shared" si="17"/>
        <v>-3.8150419941527245</v>
      </c>
      <c r="M170">
        <f t="shared" si="18"/>
        <v>-4.2143673984551535</v>
      </c>
      <c r="N170" s="13">
        <f t="shared" si="19"/>
        <v>4.6433466221237838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4.5200473862073709</v>
      </c>
      <c r="H171" s="10">
        <f t="shared" si="20"/>
        <v>-6.301948362522344</v>
      </c>
      <c r="I171">
        <f t="shared" si="16"/>
        <v>-37.811690175134061</v>
      </c>
      <c r="K171">
        <f t="shared" si="17"/>
        <v>-3.7782145093144841</v>
      </c>
      <c r="M171">
        <f t="shared" si="18"/>
        <v>-4.1740059231636968</v>
      </c>
      <c r="N171" s="13">
        <f t="shared" si="19"/>
        <v>4.5281390252236298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4.5347876714602817</v>
      </c>
      <c r="H172" s="10">
        <f t="shared" si="20"/>
        <v>-6.2352893433190388</v>
      </c>
      <c r="I172">
        <f t="shared" si="16"/>
        <v>-37.411736059914233</v>
      </c>
      <c r="K172">
        <f t="shared" si="17"/>
        <v>-3.7417054049613001</v>
      </c>
      <c r="M172">
        <f t="shared" si="18"/>
        <v>-4.1339762292361977</v>
      </c>
      <c r="N172" s="13">
        <f t="shared" si="19"/>
        <v>4.4155168034165273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4.5495279567131925</v>
      </c>
      <c r="H173" s="10">
        <f t="shared" si="20"/>
        <v>-6.1692310009810916</v>
      </c>
      <c r="I173">
        <f t="shared" si="16"/>
        <v>-37.015386005886548</v>
      </c>
      <c r="K173">
        <f t="shared" si="17"/>
        <v>-3.7055133493337551</v>
      </c>
      <c r="M173">
        <f t="shared" si="18"/>
        <v>-4.0942775345958697</v>
      </c>
      <c r="N173" s="13">
        <f t="shared" si="19"/>
        <v>4.3054318876640476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4.5642682419661043</v>
      </c>
      <c r="H174" s="10">
        <f t="shared" si="20"/>
        <v>-6.1037712431399012</v>
      </c>
      <c r="I174">
        <f t="shared" si="16"/>
        <v>-36.622627458839403</v>
      </c>
      <c r="K174">
        <f t="shared" si="17"/>
        <v>-3.6696369591957012</v>
      </c>
      <c r="M174">
        <f t="shared" si="18"/>
        <v>-4.0549089803213771</v>
      </c>
      <c r="N174" s="13">
        <f t="shared" si="19"/>
        <v>4.1978365720018429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4.579008527219016</v>
      </c>
      <c r="H175" s="10">
        <f t="shared" si="20"/>
        <v>-6.0389078313380251</v>
      </c>
      <c r="I175">
        <f t="shared" si="16"/>
        <v>-36.233446988028149</v>
      </c>
      <c r="K175">
        <f t="shared" si="17"/>
        <v>-3.6340748025475706</v>
      </c>
      <c r="M175">
        <f t="shared" si="18"/>
        <v>-4.0158696341941233</v>
      </c>
      <c r="N175" s="13">
        <f t="shared" si="19"/>
        <v>4.0926835471032481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4.5937488124719268</v>
      </c>
      <c r="H176" s="10">
        <f t="shared" si="20"/>
        <v>-5.9746383891160306</v>
      </c>
      <c r="I176">
        <f t="shared" si="16"/>
        <v>-35.847830334696184</v>
      </c>
      <c r="K176">
        <f t="shared" si="17"/>
        <v>-3.5988254012382126</v>
      </c>
      <c r="M176">
        <f t="shared" si="18"/>
        <v>-3.9771584941183766</v>
      </c>
      <c r="N176" s="13">
        <f t="shared" si="19"/>
        <v>3.9899259309198389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4.6084890977248385</v>
      </c>
      <c r="H177" s="10">
        <f t="shared" si="20"/>
        <v>-5.9109604097751314</v>
      </c>
      <c r="I177">
        <f t="shared" si="16"/>
        <v>-35.465762458650786</v>
      </c>
      <c r="K177">
        <f t="shared" si="17"/>
        <v>-3.563887233478805</v>
      </c>
      <c r="M177">
        <f t="shared" si="18"/>
        <v>-3.9387744914186</v>
      </c>
      <c r="N177" s="13">
        <f t="shared" si="19"/>
        <v>3.889517296563795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4.6232293829777493</v>
      </c>
      <c r="H178" s="10">
        <f t="shared" si="20"/>
        <v>-5.8478712638271366</v>
      </c>
      <c r="I178">
        <f t="shared" si="16"/>
        <v>-35.087227582962818</v>
      </c>
      <c r="K178">
        <f t="shared" si="17"/>
        <v>-3.5292587362623271</v>
      </c>
      <c r="M178">
        <f t="shared" si="18"/>
        <v>-3.9007164940182193</v>
      </c>
      <c r="N178" s="13">
        <f t="shared" si="19"/>
        <v>3.7914116975896177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4.6379696682306601</v>
      </c>
      <c r="H179" s="10">
        <f t="shared" si="20"/>
        <v>-5.7853682061428442</v>
      </c>
      <c r="I179">
        <f t="shared" si="16"/>
        <v>-34.712209236857063</v>
      </c>
      <c r="K179">
        <f t="shared" si="17"/>
        <v>-3.4949383076918621</v>
      </c>
      <c r="M179">
        <f t="shared" si="18"/>
        <v>-3.8629833095038371</v>
      </c>
      <c r="N179" s="13">
        <f t="shared" si="19"/>
        <v>3.6955636908257663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4.6527099534835719</v>
      </c>
      <c r="H180" s="10">
        <f t="shared" si="20"/>
        <v>-5.7234483828096412</v>
      </c>
      <c r="I180">
        <f t="shared" si="16"/>
        <v>-34.340690296857844</v>
      </c>
      <c r="K180">
        <f t="shared" si="17"/>
        <v>-3.4609243092209727</v>
      </c>
      <c r="M180">
        <f t="shared" si="18"/>
        <v>-3.8255736880788715</v>
      </c>
      <c r="N180" s="13">
        <f t="shared" si="19"/>
        <v>3.6019283568994123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4.6674502387364836</v>
      </c>
      <c r="H181" s="10">
        <f t="shared" si="20"/>
        <v>-5.6621088377087325</v>
      </c>
      <c r="I181">
        <f t="shared" si="16"/>
        <v>-33.972653026252395</v>
      </c>
      <c r="K181">
        <f t="shared" si="17"/>
        <v>-3.427215067809247</v>
      </c>
      <c r="M181">
        <f t="shared" si="18"/>
        <v>-3.7884863254103887</v>
      </c>
      <c r="N181" s="13">
        <f t="shared" si="19"/>
        <v>3.5104613185911577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4.6821905239893944</v>
      </c>
      <c r="H182" s="10">
        <f t="shared" si="20"/>
        <v>-5.6013465188220612</v>
      </c>
      <c r="I182">
        <f t="shared" si="16"/>
        <v>-33.608079112932366</v>
      </c>
      <c r="K182">
        <f t="shared" si="17"/>
        <v>-3.3938088779959679</v>
      </c>
      <c r="M182">
        <f t="shared" si="18"/>
        <v>-3.7517198653727739</v>
      </c>
      <c r="N182" s="13">
        <f t="shared" si="19"/>
        <v>3.4211187571500101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4.6969308092423052</v>
      </c>
      <c r="H183" s="10">
        <f t="shared" si="20"/>
        <v>-5.5411582842786604</v>
      </c>
      <c r="I183">
        <f t="shared" si="16"/>
        <v>-33.246949705671966</v>
      </c>
      <c r="K183">
        <f t="shared" si="17"/>
        <v>-3.360704003894802</v>
      </c>
      <c r="M183">
        <f t="shared" si="18"/>
        <v>-3.7152729026917681</v>
      </c>
      <c r="N183" s="13">
        <f t="shared" si="19"/>
        <v>3.3338574266927115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4.7116710944952169</v>
      </c>
      <c r="H184" s="10">
        <f t="shared" si="20"/>
        <v>-5.4815409081498547</v>
      </c>
      <c r="I184">
        <f t="shared" si="16"/>
        <v>-32.889245448899132</v>
      </c>
      <c r="K184">
        <f t="shared" si="17"/>
        <v>-3.3278986811122997</v>
      </c>
      <c r="M184">
        <f t="shared" si="18"/>
        <v>-3.6791439854923218</v>
      </c>
      <c r="N184" s="13">
        <f t="shared" si="19"/>
        <v>3.2486346668053447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4.7264113797481286</v>
      </c>
      <c r="H185" s="10">
        <f t="shared" si="20"/>
        <v>-5.4224910860024043</v>
      </c>
      <c r="I185">
        <f t="shared" si="16"/>
        <v>-32.534946516014429</v>
      </c>
      <c r="K185">
        <f t="shared" si="17"/>
        <v>-3.2953911185928706</v>
      </c>
      <c r="M185">
        <f t="shared" si="18"/>
        <v>-3.6433316177535069</v>
      </c>
      <c r="N185" s="13">
        <f t="shared" si="19"/>
        <v>3.1654084134596991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4.7411516650010395</v>
      </c>
      <c r="H186" s="10">
        <f t="shared" si="20"/>
        <v>-5.3640054402183912</v>
      </c>
      <c r="I186">
        <f t="shared" si="16"/>
        <v>-32.184032641310345</v>
      </c>
      <c r="K186">
        <f t="shared" si="17"/>
        <v>-3.263179500392809</v>
      </c>
      <c r="M186">
        <f t="shared" si="18"/>
        <v>-3.6078342616736894</v>
      </c>
      <c r="N186" s="13">
        <f t="shared" si="19"/>
        <v>3.0841372083510872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4.7558919502539503</v>
      </c>
      <c r="H187" s="10">
        <f t="shared" si="20"/>
        <v>-5.3060805250903602</v>
      </c>
      <c r="I187">
        <f t="shared" si="16"/>
        <v>-31.836483150542161</v>
      </c>
      <c r="K187">
        <f t="shared" si="17"/>
        <v>-3.2312619873858988</v>
      </c>
      <c r="M187">
        <f t="shared" si="18"/>
        <v>-3.5726503399490279</v>
      </c>
      <c r="N187" s="13">
        <f t="shared" si="19"/>
        <v>3.0047802067591136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4.770632235506862</v>
      </c>
      <c r="H188" s="10">
        <f t="shared" si="20"/>
        <v>-5.2487128316999261</v>
      </c>
      <c r="I188">
        <f t="shared" si="16"/>
        <v>-31.492276990199557</v>
      </c>
      <c r="K188">
        <f t="shared" si="17"/>
        <v>-3.1996367189029664</v>
      </c>
      <c r="M188">
        <f t="shared" si="18"/>
        <v>-3.537778237968269</v>
      </c>
      <c r="N188" s="13">
        <f t="shared" si="19"/>
        <v>2.9272971840277107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4.7853725207597737</v>
      </c>
      <c r="H189" s="10">
        <f t="shared" si="20"/>
        <v>-5.1918987925877937</v>
      </c>
      <c r="I189">
        <f t="shared" si="16"/>
        <v>-31.151392755526764</v>
      </c>
      <c r="K189">
        <f t="shared" si="17"/>
        <v>-3.1683018143077457</v>
      </c>
      <c r="M189">
        <f t="shared" si="18"/>
        <v>-3.5032163059266925</v>
      </c>
      <c r="N189" s="13">
        <f t="shared" si="19"/>
        <v>2.8516485407559204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4.8001128060126845</v>
      </c>
      <c r="H190" s="10">
        <f t="shared" si="20"/>
        <v>-5.1356347862228695</v>
      </c>
      <c r="I190">
        <f t="shared" si="16"/>
        <v>-30.813808717337217</v>
      </c>
      <c r="K190">
        <f t="shared" si="17"/>
        <v>-3.137255374511263</v>
      </c>
      <c r="M190">
        <f t="shared" si="18"/>
        <v>-3.4689628608619749</v>
      </c>
      <c r="N190" s="13">
        <f t="shared" si="19"/>
        <v>2.7777953067861914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4.8148530912655962</v>
      </c>
      <c r="H191" s="10">
        <f t="shared" si="20"/>
        <v>-5.0799171412778863</v>
      </c>
      <c r="I191">
        <f t="shared" si="16"/>
        <v>-30.47950284766732</v>
      </c>
      <c r="K191">
        <f t="shared" si="17"/>
        <v>-3.1064954834269125</v>
      </c>
      <c r="M191">
        <f t="shared" si="18"/>
        <v>-3.4350161886146307</v>
      </c>
      <c r="N191" s="13">
        <f t="shared" si="19"/>
        <v>2.705699144072486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4.8295933765185071</v>
      </c>
      <c r="H192" s="10">
        <f t="shared" si="20"/>
        <v>-5.024742140718705</v>
      </c>
      <c r="I192">
        <f t="shared" si="16"/>
        <v>-30.148452844312231</v>
      </c>
      <c r="K192">
        <f t="shared" si="17"/>
        <v>-3.0760202093683513</v>
      </c>
      <c r="M192">
        <f t="shared" si="18"/>
        <v>-3.4013745457156475</v>
      </c>
      <c r="N192" s="13">
        <f t="shared" si="19"/>
        <v>2.6353223485060111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4.8443336617714179</v>
      </c>
      <c r="H193" s="10">
        <f t="shared" si="20"/>
        <v>-4.9701060257142267</v>
      </c>
      <c r="I193">
        <f t="shared" si="16"/>
        <v>-29.82063615428536</v>
      </c>
      <c r="K193">
        <f t="shared" si="17"/>
        <v>-3.0458276063921543</v>
      </c>
      <c r="M193">
        <f t="shared" si="18"/>
        <v>-3.368036161203745</v>
      </c>
      <c r="N193" s="13">
        <f t="shared" si="19"/>
        <v>2.5666278507726328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4.8590739470243296</v>
      </c>
      <c r="H194" s="10">
        <f t="shared" si="20"/>
        <v>-4.9160049993735937</v>
      </c>
      <c r="I194">
        <f t="shared" si="16"/>
        <v>-29.49602999624156</v>
      </c>
      <c r="K194">
        <f t="shared" si="17"/>
        <v>-3.0159157155872545</v>
      </c>
      <c r="M194">
        <f t="shared" si="18"/>
        <v>-3.3349992383747304</v>
      </c>
      <c r="N194" s="13">
        <f t="shared" si="19"/>
        <v>2.4995792163115946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4.8738142322772413</v>
      </c>
      <c r="H195" s="10">
        <f t="shared" si="20"/>
        <v>-4.8624352303171703</v>
      </c>
      <c r="I195">
        <f t="shared" si="16"/>
        <v>-29.17461138190302</v>
      </c>
      <c r="K195">
        <f t="shared" si="17"/>
        <v>-2.9862825663129824</v>
      </c>
      <c r="M195">
        <f t="shared" si="18"/>
        <v>-3.302261956465216</v>
      </c>
      <c r="N195" s="13">
        <f t="shared" si="19"/>
        <v>2.4341406444419249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4.8885545175301521</v>
      </c>
      <c r="H196" s="10">
        <f t="shared" si="20"/>
        <v>-4.8093928560875101</v>
      </c>
      <c r="I196">
        <f t="shared" si="16"/>
        <v>-28.856357136525062</v>
      </c>
      <c r="K196">
        <f t="shared" si="17"/>
        <v>-2.9569261773875679</v>
      </c>
      <c r="M196">
        <f t="shared" si="18"/>
        <v>-3.2698224722729927</v>
      </c>
      <c r="N196" s="13">
        <f t="shared" si="19"/>
        <v>2.3702769667187802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4.9032948027830638</v>
      </c>
      <c r="H197" s="10">
        <f t="shared" si="20"/>
        <v>-4.7568739864063776</v>
      </c>
      <c r="I197">
        <f t="shared" si="16"/>
        <v>-28.541243918438266</v>
      </c>
      <c r="K197">
        <f t="shared" si="17"/>
        <v>-2.9278445582288053</v>
      </c>
      <c r="M197">
        <f t="shared" si="18"/>
        <v>-3.2376789217161832</v>
      </c>
      <c r="N197" s="13">
        <f t="shared" si="19"/>
        <v>2.3079536445790438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4.9180350880359747</v>
      </c>
      <c r="H198" s="10">
        <f t="shared" si="20"/>
        <v>-4.7048747062836282</v>
      </c>
      <c r="I198">
        <f t="shared" si="16"/>
        <v>-28.229248237701768</v>
      </c>
      <c r="K198">
        <f t="shared" si="17"/>
        <v>-2.8990357099486226</v>
      </c>
      <c r="M198">
        <f t="shared" si="18"/>
        <v>-3.2058294213333158</v>
      </c>
      <c r="N198" s="13">
        <f t="shared" si="19"/>
        <v>2.2471367663317632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4.9327753732888864</v>
      </c>
      <c r="H199" s="10">
        <f t="shared" si="20"/>
        <v>-4.6533910789835717</v>
      </c>
      <c r="I199">
        <f t="shared" si="16"/>
        <v>-27.920346473901432</v>
      </c>
      <c r="K199">
        <f t="shared" si="17"/>
        <v>-2.8704976264031337</v>
      </c>
      <c r="M199">
        <f t="shared" si="18"/>
        <v>-3.1742720697263014</v>
      </c>
      <c r="N199" s="13">
        <f t="shared" si="19"/>
        <v>2.187793043546209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4.9475156585417981</v>
      </c>
      <c r="H200" s="10">
        <f t="shared" si="20"/>
        <v>-4.6024191488542616</v>
      </c>
      <c r="I200">
        <f t="shared" si="16"/>
        <v>-27.61451489312557</v>
      </c>
      <c r="K200">
        <f t="shared" si="17"/>
        <v>-2.842228295199793</v>
      </c>
      <c r="M200">
        <f t="shared" si="18"/>
        <v>-3.1430049489482994</v>
      </c>
      <c r="N200" s="13">
        <f t="shared" si="19"/>
        <v>2.1298898068871597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4.962255943794708</v>
      </c>
      <c r="H201" s="10">
        <f t="shared" si="20"/>
        <v>-4.5519549440249465</v>
      </c>
      <c r="I201">
        <f t="shared" si="16"/>
        <v>-27.311729664149681</v>
      </c>
      <c r="K201">
        <f t="shared" si="17"/>
        <v>-2.8142256986631375</v>
      </c>
      <c r="M201">
        <f t="shared" si="18"/>
        <v>-3.1120261258383506</v>
      </c>
      <c r="N201" s="13">
        <f t="shared" si="19"/>
        <v>2.0733950014442466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4.9769962290476197</v>
      </c>
      <c r="H202" s="10">
        <f t="shared" si="20"/>
        <v>-4.5019944789767523</v>
      </c>
      <c r="I202">
        <f t="shared" si="16"/>
        <v>-27.011966873860516</v>
      </c>
      <c r="K202">
        <f t="shared" si="17"/>
        <v>-2.786487814760588</v>
      </c>
      <c r="M202">
        <f t="shared" si="18"/>
        <v>-3.0813336533045801</v>
      </c>
      <c r="N202" s="13">
        <f t="shared" si="19"/>
        <v>2.018277181599538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4.9917365143005306</v>
      </c>
      <c r="H203" s="10">
        <f t="shared" si="20"/>
        <v>-4.4525337569914702</v>
      </c>
      <c r="I203">
        <f t="shared" si="16"/>
        <v>-26.71520254194882</v>
      </c>
      <c r="K203">
        <f t="shared" si="17"/>
        <v>-2.7590126179897703</v>
      </c>
      <c r="M203">
        <f t="shared" si="18"/>
        <v>-3.050925571557801</v>
      </c>
      <c r="N203" s="13">
        <f t="shared" si="19"/>
        <v>1.964505505474663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5.0064767995534423</v>
      </c>
      <c r="H204" s="10">
        <f t="shared" si="20"/>
        <v>-4.4035687724831982</v>
      </c>
      <c r="I204">
        <f t="shared" si="16"/>
        <v>-26.421412634899191</v>
      </c>
      <c r="K204">
        <f t="shared" si="17"/>
        <v>-2.7317980802286339</v>
      </c>
      <c r="M204">
        <f t="shared" si="18"/>
        <v>-3.0207999092971258</v>
      </c>
      <c r="N204" s="13">
        <f t="shared" si="19"/>
        <v>1.912049728996903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5.021217084806354</v>
      </c>
      <c r="H205" s="10">
        <f t="shared" si="20"/>
        <v>-4.3550955132173383</v>
      </c>
      <c r="I205">
        <f t="shared" si="16"/>
        <v>-26.130573079304028</v>
      </c>
      <c r="K205">
        <f t="shared" si="17"/>
        <v>-2.704842171549787</v>
      </c>
      <c r="M205">
        <f t="shared" si="18"/>
        <v>-2.9909546848493287</v>
      </c>
      <c r="N205" s="13">
        <f t="shared" si="19"/>
        <v>1.8608801996205595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5.0359573700592648</v>
      </c>
      <c r="H206" s="10">
        <f t="shared" si="20"/>
        <v>-4.3071099624214133</v>
      </c>
      <c r="I206">
        <f t="shared" si="16"/>
        <v>-25.842659774528478</v>
      </c>
      <c r="K206">
        <f t="shared" si="17"/>
        <v>-2.6781428610002473</v>
      </c>
      <c r="M206">
        <f t="shared" si="18"/>
        <v>-2.9613879072634735</v>
      </c>
      <c r="N206" s="13">
        <f t="shared" si="19"/>
        <v>1.8109678497385093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5.0506976553121756</v>
      </c>
      <c r="H207" s="10">
        <f t="shared" si="20"/>
        <v>-4.2596081007918727</v>
      </c>
      <c r="I207">
        <f t="shared" si="16"/>
        <v>-25.557648604751236</v>
      </c>
      <c r="K207">
        <f t="shared" si="17"/>
        <v>-2.6516981173478689</v>
      </c>
      <c r="M207">
        <f t="shared" si="18"/>
        <v>-2.9320975773623941</v>
      </c>
      <c r="N207" s="13">
        <f t="shared" si="19"/>
        <v>1.7622841898160082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5.0654379405650873</v>
      </c>
      <c r="H208" s="10">
        <f t="shared" si="20"/>
        <v>-4.2125859084010351</v>
      </c>
      <c r="I208">
        <f t="shared" si="16"/>
        <v>-25.275515450406211</v>
      </c>
      <c r="K208">
        <f t="shared" si="17"/>
        <v>-2.6255059097956441</v>
      </c>
      <c r="M208">
        <f t="shared" si="18"/>
        <v>-2.9030816887524882</v>
      </c>
      <c r="N208" s="13">
        <f t="shared" si="19"/>
        <v>1.7148013012773498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5.0801782258179982</v>
      </c>
      <c r="H209" s="10">
        <f t="shared" si="20"/>
        <v>-4.1660393665080866</v>
      </c>
      <c r="I209">
        <f t="shared" si="16"/>
        <v>-24.996236199048518</v>
      </c>
      <c r="K209">
        <f t="shared" si="17"/>
        <v>-2.5995642086650035</v>
      </c>
      <c r="M209">
        <f t="shared" si="18"/>
        <v>-2.8743382287932699</v>
      </c>
      <c r="N209" s="13">
        <f t="shared" si="19"/>
        <v>1.6684918291737518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5.0949185110709099</v>
      </c>
      <c r="H210" s="10">
        <f t="shared" si="20"/>
        <v>-4.1199644592779538</v>
      </c>
      <c r="I210">
        <f t="shared" si="16"/>
        <v>-24.719786755667723</v>
      </c>
      <c r="K210">
        <f t="shared" si="17"/>
        <v>-2.5738709860492217</v>
      </c>
      <c r="M210">
        <f t="shared" si="18"/>
        <v>-2.8458651795280612</v>
      </c>
      <c r="N210" s="13">
        <f t="shared" si="19"/>
        <v>1.6233289746591952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5.1096587963238207</v>
      </c>
      <c r="H211" s="10">
        <f t="shared" si="20"/>
        <v>-4.0743571754117127</v>
      </c>
      <c r="I211">
        <f t="shared" si="16"/>
        <v>-24.446143052470276</v>
      </c>
      <c r="K211">
        <f t="shared" si="17"/>
        <v>-2.5484242164380331</v>
      </c>
      <c r="M211">
        <f t="shared" si="18"/>
        <v>-2.8176605185771773</v>
      </c>
      <c r="N211" s="13">
        <f t="shared" si="19"/>
        <v>1.5792864872990982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5.1243990815767315</v>
      </c>
      <c r="H212" s="10">
        <f t="shared" si="20"/>
        <v>-4.0292135096920987</v>
      </c>
      <c r="I212">
        <f t="shared" ref="I212:I275" si="23">H212*$E$6</f>
        <v>-24.175281058152592</v>
      </c>
      <c r="K212">
        <f t="shared" ref="K212:K275" si="24">$L$9*$L$6*EXP(-$L$4*(G212/$L$10-1))+12*$L$6*EXP(-$L$4*(SQRT(2)*G212/$L$10-1))+8*$L$6*EXP(-$L$4*(SQRT(3)*G212/$L$10-1))+6*$L$6*EXP(-$L$4*(2*G212/$L$10-1))+24*$L$6*EXP(-$L$4*(SQRT(5)*G212/$L$10-1))-SQRT($L$9*$L$7^2*EXP(-2*$L$5*(G212/$L$10-1))+12*$L$7^2*EXP(-2*$L$5*(SQRT(2)*G212/$L$10-1))+8*$L$7^2*EXP(-2*$L$5*(SQRT(3)*G212/$L$10-1))+6*$L$7^2*EXP(-2*$L$5*(2*G212/$L$10-1))+24*$L$7^2*EXP(-2*$L$5*(SQRT(5)*G212/$L$10-1)))</f>
        <v>-2.5232218773144339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-2.7897222199948759</v>
      </c>
      <c r="N212" s="13">
        <f t="shared" ref="N212:N275" si="26">(M212-H212)^2*O212</f>
        <v>1.5363386572352846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5.1391393668296441</v>
      </c>
      <c r="H213" s="10">
        <f t="shared" ref="H213:H276" si="27">-(-$B$4)*(1+D213+$E$5*D213^3)*EXP(-D213)</f>
        <v>-3.9845294644475189</v>
      </c>
      <c r="I213">
        <f t="shared" si="23"/>
        <v>-23.907176786685113</v>
      </c>
      <c r="K213">
        <f t="shared" si="24"/>
        <v>-2.4982619497247089</v>
      </c>
      <c r="M213">
        <f t="shared" si="25"/>
        <v>-2.7620482550913419</v>
      </c>
      <c r="N213" s="13">
        <f t="shared" si="26"/>
        <v>1.4944603072289411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5.1538796520825549</v>
      </c>
      <c r="H214" s="10">
        <f t="shared" si="27"/>
        <v>-3.9403010509378622</v>
      </c>
      <c r="I214">
        <f t="shared" si="23"/>
        <v>-23.641806305627174</v>
      </c>
      <c r="K214">
        <f t="shared" si="24"/>
        <v>-2.4735424188226531</v>
      </c>
      <c r="M214">
        <f t="shared" si="25"/>
        <v>-2.7346365932209395</v>
      </c>
      <c r="N214" s="13">
        <f t="shared" si="26"/>
        <v>1.4536267846018411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5.1686199373354658</v>
      </c>
      <c r="H215" s="10">
        <f t="shared" si="27"/>
        <v>-3.8965242906652926</v>
      </c>
      <c r="I215">
        <f t="shared" si="23"/>
        <v>-23.379145743991756</v>
      </c>
      <c r="K215">
        <f t="shared" si="24"/>
        <v>-2.4490612743888511</v>
      </c>
      <c r="M215">
        <f t="shared" si="25"/>
        <v>-2.7074852025378195</v>
      </c>
      <c r="N215" s="13">
        <f t="shared" si="26"/>
        <v>1.4138139530950127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5.1833602225883775</v>
      </c>
      <c r="H216" s="10">
        <f t="shared" si="27"/>
        <v>-3.8531952166130847</v>
      </c>
      <c r="I216">
        <f t="shared" si="23"/>
        <v>-23.119171299678509</v>
      </c>
      <c r="K216">
        <f t="shared" si="24"/>
        <v>-2.4248165113260005</v>
      </c>
      <c r="M216">
        <f t="shared" si="25"/>
        <v>-2.6805920507201195</v>
      </c>
      <c r="N216" s="13">
        <f t="shared" si="26"/>
        <v>1.3749981846622048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5.1981005078412883</v>
      </c>
      <c r="H217" s="10">
        <f t="shared" si="27"/>
        <v>-3.8103098744154522</v>
      </c>
      <c r="I217">
        <f t="shared" si="23"/>
        <v>-22.861859246492713</v>
      </c>
      <c r="K217">
        <f t="shared" si="24"/>
        <v>-2.400806130131087</v>
      </c>
      <c r="M217">
        <f t="shared" si="25"/>
        <v>-2.6539551056637753</v>
      </c>
      <c r="N217" s="13">
        <f t="shared" si="26"/>
        <v>1.3371563512147442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5.2128407930942</v>
      </c>
      <c r="H218" s="10">
        <f t="shared" si="27"/>
        <v>-3.7678643234612221</v>
      </c>
      <c r="I218">
        <f t="shared" si="23"/>
        <v>-22.607185940767334</v>
      </c>
      <c r="K218">
        <f t="shared" si="24"/>
        <v>-2.3770281373452495</v>
      </c>
      <c r="M218">
        <f t="shared" si="25"/>
        <v>-2.6275723361470091</v>
      </c>
      <c r="N218" s="13">
        <f t="shared" si="26"/>
        <v>1.3002658163329972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5.2275810783471117</v>
      </c>
      <c r="H219" s="10">
        <f t="shared" si="27"/>
        <v>-3.725854637934086</v>
      </c>
      <c r="I219">
        <f t="shared" si="23"/>
        <v>-22.355127827604516</v>
      </c>
      <c r="K219">
        <f t="shared" si="24"/>
        <v>-2.3534805459821877</v>
      </c>
      <c r="M219">
        <f t="shared" si="25"/>
        <v>-2.6014417124665519</v>
      </c>
      <c r="N219" s="13">
        <f t="shared" si="26"/>
        <v>1.2643044269584585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5.2423213636000225</v>
      </c>
      <c r="H220" s="10">
        <f t="shared" si="27"/>
        <v>-3.6842769077920887</v>
      </c>
      <c r="I220">
        <f t="shared" si="23"/>
        <v>-22.105661446752531</v>
      </c>
      <c r="K220">
        <f t="shared" si="24"/>
        <v>-2.3301613759358286</v>
      </c>
      <c r="M220">
        <f t="shared" si="25"/>
        <v>-2.5755612070465359</v>
      </c>
      <c r="N220" s="13">
        <f t="shared" si="26"/>
        <v>1.2292505050797022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5.2570616488529334</v>
      </c>
      <c r="H221" s="10">
        <f t="shared" si="27"/>
        <v>-3.6431272396888867</v>
      </c>
      <c r="I221">
        <f t="shared" si="23"/>
        <v>-21.85876343813332</v>
      </c>
      <c r="K221">
        <f t="shared" si="24"/>
        <v>-2.3070686543680603</v>
      </c>
      <c r="M221">
        <f t="shared" si="25"/>
        <v>-2.5499287950210481</v>
      </c>
      <c r="N221" s="13">
        <f t="shared" si="26"/>
        <v>1.1950828394241815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5.2718019341058451</v>
      </c>
      <c r="H222" s="10">
        <f t="shared" si="27"/>
        <v>-3.6024017578392318</v>
      </c>
      <c r="I222">
        <f t="shared" si="23"/>
        <v>-21.614410547035391</v>
      </c>
      <c r="K222">
        <f t="shared" si="24"/>
        <v>-2.2842004160772236</v>
      </c>
      <c r="M222">
        <f t="shared" si="25"/>
        <v>-2.5245424547912423</v>
      </c>
      <c r="N222" s="13">
        <f t="shared" si="26"/>
        <v>1.1617806771670975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5.2865422193587568</v>
      </c>
      <c r="H223" s="10">
        <f t="shared" si="27"/>
        <v>-3.5620966048310567</v>
      </c>
      <c r="I223">
        <f t="shared" si="23"/>
        <v>-21.37257962898634</v>
      </c>
      <c r="K223">
        <f t="shared" si="24"/>
        <v>-2.2615547038480917</v>
      </c>
      <c r="M223">
        <f t="shared" si="25"/>
        <v>-2.4994001685579219</v>
      </c>
      <c r="N223" s="13">
        <f t="shared" si="26"/>
        <v>1.1293237156676208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5.3012825046116676</v>
      </c>
      <c r="H224" s="10">
        <f t="shared" si="27"/>
        <v>-3.5222079423864225</v>
      </c>
      <c r="I224">
        <f t="shared" si="23"/>
        <v>-21.133247654318534</v>
      </c>
      <c r="K224">
        <f t="shared" si="24"/>
        <v>-2.2391295687839952</v>
      </c>
      <c r="M224">
        <f t="shared" si="25"/>
        <v>-2.4744999228304314</v>
      </c>
      <c r="N224" s="13">
        <f t="shared" si="26"/>
        <v>1.097692094241937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5.3160227898645793</v>
      </c>
      <c r="H225" s="10">
        <f t="shared" si="27"/>
        <v>-3.48273195207353</v>
      </c>
      <c r="I225">
        <f t="shared" si="23"/>
        <v>-20.896391712441179</v>
      </c>
      <c r="K225">
        <f t="shared" si="24"/>
        <v>-2.2169230706217422</v>
      </c>
      <c r="M225">
        <f t="shared" si="25"/>
        <v>-2.4498397089126924</v>
      </c>
      <c r="N225" s="13">
        <f t="shared" si="26"/>
        <v>1.0668663859818268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5.3307630751174901</v>
      </c>
      <c r="H226" s="10">
        <f t="shared" si="27"/>
        <v>-3.443664835971902</v>
      </c>
      <c r="I226">
        <f t="shared" si="23"/>
        <v>-20.661989015831413</v>
      </c>
      <c r="K226">
        <f t="shared" si="24"/>
        <v>-2.1949332780300055</v>
      </c>
      <c r="M226">
        <f t="shared" si="25"/>
        <v>-2.4254175233672126</v>
      </c>
      <c r="N226" s="13">
        <f t="shared" si="26"/>
        <v>1.0368275896266721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5.345503360370401</v>
      </c>
      <c r="H227" s="10">
        <f t="shared" si="27"/>
        <v>-3.4050028172927753</v>
      </c>
      <c r="I227">
        <f t="shared" si="23"/>
        <v>-20.430016903756652</v>
      </c>
      <c r="K227">
        <f t="shared" si="24"/>
        <v>-2.1731582688917368</v>
      </c>
      <c r="M227">
        <f t="shared" si="25"/>
        <v>-2.4012313684578093</v>
      </c>
      <c r="N227" s="13">
        <f t="shared" si="26"/>
        <v>1.0075571214962469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5.3602436456233127</v>
      </c>
      <c r="H228" s="10">
        <f t="shared" si="27"/>
        <v>-3.3667421409566534</v>
      </c>
      <c r="I228">
        <f t="shared" si="23"/>
        <v>-20.200452845739921</v>
      </c>
      <c r="K228">
        <f t="shared" si="24"/>
        <v>-2.1515961305712268</v>
      </c>
      <c r="M228">
        <f t="shared" si="25"/>
        <v>-2.3772792525718112</v>
      </c>
      <c r="N228" s="13">
        <f t="shared" si="26"/>
        <v>0.97903680749087474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5.3749839308762244</v>
      </c>
      <c r="H229" s="10">
        <f t="shared" si="27"/>
        <v>-3.3288790741299037</v>
      </c>
      <c r="I229">
        <f t="shared" si="23"/>
        <v>-19.97327444477942</v>
      </c>
      <c r="K229">
        <f t="shared" si="24"/>
        <v>-2.1302449601663875</v>
      </c>
      <c r="M229">
        <f t="shared" si="25"/>
        <v>-2.3535591906224931</v>
      </c>
      <c r="N229" s="13">
        <f t="shared" si="26"/>
        <v>0.95124887516490897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5.3897242161291352</v>
      </c>
      <c r="H230" s="10">
        <f t="shared" si="27"/>
        <v>-3.2914099067222136</v>
      </c>
      <c r="I230">
        <f t="shared" si="23"/>
        <v>-19.748459440333281</v>
      </c>
      <c r="K230">
        <f t="shared" si="24"/>
        <v>-2.1091028647467742</v>
      </c>
      <c r="M230">
        <f t="shared" si="25"/>
        <v>-2.3300692044323901</v>
      </c>
      <c r="N230" s="13">
        <f t="shared" si="26"/>
        <v>0.92417594587909102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5.4044645013820469</v>
      </c>
      <c r="H231" s="10">
        <f t="shared" si="27"/>
        <v>-3.2543309518466517</v>
      </c>
      <c r="I231">
        <f t="shared" si="23"/>
        <v>-19.525985711079912</v>
      </c>
      <c r="K231">
        <f t="shared" si="24"/>
        <v>-2.0881679615779074</v>
      </c>
      <c r="M231">
        <f t="shared" si="25"/>
        <v>-2.3068073230982074</v>
      </c>
      <c r="N231" s="13">
        <f t="shared" si="26"/>
        <v>0.89780102703661968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5.4192047866349577</v>
      </c>
      <c r="H232" s="10">
        <f t="shared" si="27"/>
        <v>-3.21763854624401</v>
      </c>
      <c r="I232">
        <f t="shared" si="23"/>
        <v>-19.305831277464058</v>
      </c>
      <c r="K232">
        <f t="shared" si="24"/>
        <v>-2.0674383783324024</v>
      </c>
      <c r="M232">
        <f t="shared" si="25"/>
        <v>-2.2837715833379852</v>
      </c>
      <c r="N232" s="13">
        <f t="shared" si="26"/>
        <v>0.87210750440732265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5.4339450718878695</v>
      </c>
      <c r="H233" s="10">
        <f t="shared" si="27"/>
        <v>-3.1813290506730345</v>
      </c>
      <c r="I233">
        <f t="shared" si="23"/>
        <v>-19.087974304038205</v>
      </c>
      <c r="K233">
        <f t="shared" si="24"/>
        <v>-2.0469122532883861</v>
      </c>
      <c r="M233">
        <f t="shared" si="25"/>
        <v>-2.260960029821121</v>
      </c>
      <c r="N233" s="13">
        <f t="shared" si="26"/>
        <v>0.84707913454391004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5.4486853571407803</v>
      </c>
      <c r="H234" s="10">
        <f t="shared" si="27"/>
        <v>-3.1453988502681187</v>
      </c>
      <c r="I234">
        <f t="shared" si="23"/>
        <v>-18.872393101608711</v>
      </c>
      <c r="K234">
        <f t="shared" si="24"/>
        <v>-2.0265877355156983</v>
      </c>
      <c r="M234">
        <f t="shared" si="25"/>
        <v>-2.2383707154818913</v>
      </c>
      <c r="N234" s="13">
        <f t="shared" si="26"/>
        <v>0.82270003729378283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5.4634256423936911</v>
      </c>
      <c r="H235" s="10">
        <f t="shared" si="27"/>
        <v>-3.1098443548659205</v>
      </c>
      <c r="I235">
        <f t="shared" si="23"/>
        <v>-18.659066129195523</v>
      </c>
      <c r="K235">
        <f t="shared" si="24"/>
        <v>-2.0064629850503231</v>
      </c>
      <c r="M235">
        <f t="shared" si="25"/>
        <v>-2.2160017018170461</v>
      </c>
      <c r="N235" s="13">
        <f t="shared" si="26"/>
        <v>0.79895468840945039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5.4781659276466028</v>
      </c>
      <c r="H236" s="10">
        <f t="shared" si="27"/>
        <v>-3.0746619993023727</v>
      </c>
      <c r="I236">
        <f t="shared" si="23"/>
        <v>-18.447971995814235</v>
      </c>
      <c r="K236">
        <f t="shared" si="24"/>
        <v>-1.9865361730575113</v>
      </c>
      <c r="M236">
        <f t="shared" si="25"/>
        <v>-2.1938510591680589</v>
      </c>
      <c r="N236" s="13">
        <f t="shared" si="26"/>
        <v>0.77582791226029379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5.4929062128995145</v>
      </c>
      <c r="H237" s="10">
        <f t="shared" si="27"/>
        <v>-3.0398482436814391</v>
      </c>
      <c r="I237">
        <f t="shared" si="23"/>
        <v>-18.239089462088636</v>
      </c>
      <c r="K237">
        <f t="shared" si="24"/>
        <v>-1.9668054819840095</v>
      </c>
      <c r="M237">
        <f t="shared" si="25"/>
        <v>-2.1719168669885773</v>
      </c>
      <c r="N237" s="13">
        <f t="shared" si="26"/>
        <v>0.75330487464796636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5.5076464981524254</v>
      </c>
      <c r="H238" s="10">
        <f t="shared" si="27"/>
        <v>-3.0053995736169647</v>
      </c>
      <c r="I238">
        <f t="shared" si="23"/>
        <v>-18.032397441701789</v>
      </c>
      <c r="K238">
        <f t="shared" si="24"/>
        <v>-1.9472691056998241</v>
      </c>
      <c r="M238">
        <f t="shared" si="25"/>
        <v>-2.1501972140976213</v>
      </c>
      <c r="N238" s="13">
        <f t="shared" si="26"/>
        <v>0.7313710757274523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5.5223867834053371</v>
      </c>
      <c r="H239" s="10">
        <f t="shared" si="27"/>
        <v>-2.9713125004488727</v>
      </c>
      <c r="I239">
        <f t="shared" si="23"/>
        <v>-17.827875002693236</v>
      </c>
      <c r="K239">
        <f t="shared" si="24"/>
        <v>-1.9279252496299031</v>
      </c>
      <c r="M239">
        <f t="shared" si="25"/>
        <v>-2.1286901989190108</v>
      </c>
      <c r="N239" s="13">
        <f t="shared" si="26"/>
        <v>0.71001234303548155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5.5371270686582479</v>
      </c>
      <c r="H240" s="10">
        <f t="shared" si="27"/>
        <v>-2.9375835614349644</v>
      </c>
      <c r="I240">
        <f t="shared" si="23"/>
        <v>-17.625501368609786</v>
      </c>
      <c r="K240">
        <f t="shared" si="24"/>
        <v>-1.9087721308761549</v>
      </c>
      <c r="M240">
        <f t="shared" si="25"/>
        <v>-2.1073939297075865</v>
      </c>
      <c r="N240" s="13">
        <f t="shared" si="26"/>
        <v>0.68921482462763917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5.5518673539111587</v>
      </c>
      <c r="H241" s="10">
        <f t="shared" si="27"/>
        <v>-2.9042093199194614</v>
      </c>
      <c r="I241">
        <f t="shared" si="23"/>
        <v>-17.425255919516768</v>
      </c>
      <c r="K241">
        <f t="shared" si="24"/>
        <v>-1.8898079783301394</v>
      </c>
      <c r="M241">
        <f t="shared" si="25"/>
        <v>-2.0863065247626271</v>
      </c>
      <c r="N241" s="13">
        <f t="shared" si="26"/>
        <v>0.66896498232536239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5.5666076391640704</v>
      </c>
      <c r="H242" s="10">
        <f t="shared" si="27"/>
        <v>-2.871186365479458</v>
      </c>
      <c r="I242">
        <f t="shared" si="23"/>
        <v>-17.227118192876748</v>
      </c>
      <c r="K242">
        <f t="shared" si="24"/>
        <v>-1.8710310327768194</v>
      </c>
      <c r="M242">
        <f t="shared" si="25"/>
        <v>-2.0654261126289923</v>
      </c>
      <c r="N242" s="13">
        <f t="shared" si="26"/>
        <v>0.64924958507364638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5.5813479244169812</v>
      </c>
      <c r="H243" s="10">
        <f t="shared" si="27"/>
        <v>-2.8385113140503391</v>
      </c>
      <c r="I243">
        <f t="shared" si="23"/>
        <v>-17.031067884302033</v>
      </c>
      <c r="K243">
        <f t="shared" si="24"/>
        <v>-1.8524395469897168</v>
      </c>
      <c r="M243">
        <f t="shared" si="25"/>
        <v>-2.0447508322864163</v>
      </c>
      <c r="N243" s="13">
        <f t="shared" si="26"/>
        <v>0.63005570241009479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5.596088209669893</v>
      </c>
      <c r="H244" s="10">
        <f t="shared" si="27"/>
        <v>-2.8061808080312276</v>
      </c>
      <c r="I244">
        <f t="shared" si="23"/>
        <v>-16.837084848187367</v>
      </c>
      <c r="K244">
        <f t="shared" si="24"/>
        <v>-1.8340317858177981</v>
      </c>
      <c r="M244">
        <f t="shared" si="25"/>
        <v>-2.0242788333273793</v>
      </c>
      <c r="N244" s="13">
        <f t="shared" si="26"/>
        <v>0.61137069804577737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5.6108284949228047</v>
      </c>
      <c r="H245" s="10">
        <f t="shared" si="27"/>
        <v>-2.7741915163714506</v>
      </c>
      <c r="I245">
        <f t="shared" si="23"/>
        <v>-16.645149098228703</v>
      </c>
      <c r="K245">
        <f t="shared" si="24"/>
        <v>-1.8158060262644273</v>
      </c>
      <c r="M245">
        <f t="shared" si="25"/>
        <v>-2.0040082761239968</v>
      </c>
      <c r="N245" s="13">
        <f t="shared" si="26"/>
        <v>0.59318222355806705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5.6255687801757155</v>
      </c>
      <c r="H246" s="10">
        <f t="shared" si="27"/>
        <v>-2.7425401346389884</v>
      </c>
      <c r="I246">
        <f t="shared" si="23"/>
        <v>-16.455240807833931</v>
      </c>
      <c r="K246">
        <f t="shared" si="24"/>
        <v>-1.7977605575586921</v>
      </c>
      <c r="M246">
        <f t="shared" si="25"/>
        <v>-1.9839373319843245</v>
      </c>
      <c r="N246" s="13">
        <f t="shared" si="26"/>
        <v>0.57547821219551087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5.6403090654286272</v>
      </c>
      <c r="H247" s="10">
        <f t="shared" si="27"/>
        <v>-2.7112233850718326</v>
      </c>
      <c r="I247">
        <f t="shared" si="23"/>
        <v>-16.267340310430995</v>
      </c>
      <c r="K247">
        <f t="shared" si="24"/>
        <v>-1.7798936812194084</v>
      </c>
      <c r="M247">
        <f t="shared" si="25"/>
        <v>-1.9640641832984593</v>
      </c>
      <c r="N247" s="13">
        <f t="shared" si="26"/>
        <v>0.55824687279462426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5.6550493506815389</v>
      </c>
      <c r="H248" s="10">
        <f t="shared" si="27"/>
        <v>-2.6802380166131252</v>
      </c>
      <c r="I248">
        <f t="shared" si="23"/>
        <v>-16.081428099678753</v>
      </c>
      <c r="K248">
        <f t="shared" si="24"/>
        <v>-1.7622037111120978</v>
      </c>
      <c r="M248">
        <f t="shared" si="25"/>
        <v>-1.9443870236748508</v>
      </c>
      <c r="N248" s="13">
        <f t="shared" si="26"/>
        <v>0.54147668380824432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5.6697896359344488</v>
      </c>
      <c r="H249" s="10">
        <f t="shared" si="27"/>
        <v>-2.6495808049309519</v>
      </c>
      <c r="I249">
        <f t="shared" si="23"/>
        <v>-15.897484829585711</v>
      </c>
      <c r="K249">
        <f t="shared" si="24"/>
        <v>-1.7446889734992208</v>
      </c>
      <c r="M249">
        <f t="shared" si="25"/>
        <v>-1.9249040580671517</v>
      </c>
      <c r="N249" s="13">
        <f t="shared" si="26"/>
        <v>0.5251563874451004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5.6845299211873606</v>
      </c>
      <c r="H250" s="10">
        <f t="shared" si="27"/>
        <v>-2.6192485524235671</v>
      </c>
      <c r="I250">
        <f t="shared" si="23"/>
        <v>-15.715491314541403</v>
      </c>
      <c r="K250">
        <f t="shared" si="24"/>
        <v>-1.7273478070839183</v>
      </c>
      <c r="M250">
        <f t="shared" si="25"/>
        <v>-1.9056135028919712</v>
      </c>
      <c r="N250" s="13">
        <f t="shared" si="26"/>
        <v>0.5092749839199634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5.6992702064402714</v>
      </c>
      <c r="H251" s="10">
        <f t="shared" si="27"/>
        <v>-2.5892380882108701</v>
      </c>
      <c r="I251">
        <f t="shared" si="23"/>
        <v>-15.535428529265221</v>
      </c>
      <c r="K251">
        <f t="shared" si="24"/>
        <v>-1.7101785630475705</v>
      </c>
      <c r="M251">
        <f t="shared" si="25"/>
        <v>-1.8865135861379139</v>
      </c>
      <c r="N251" s="13">
        <f t="shared" si="26"/>
        <v>0.49382172581368428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5.7140104916931831</v>
      </c>
      <c r="H252" s="10">
        <f t="shared" si="27"/>
        <v>-2.5595462681128458</v>
      </c>
      <c r="I252">
        <f t="shared" si="23"/>
        <v>-15.357277608677075</v>
      </c>
      <c r="K252">
        <f t="shared" si="24"/>
        <v>-1.6931796050813663</v>
      </c>
      <c r="M252">
        <f t="shared" si="25"/>
        <v>-1.8676025474661597</v>
      </c>
      <c r="N252" s="13">
        <f t="shared" si="26"/>
        <v>0.47878611254237913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5.7287507769460948</v>
      </c>
      <c r="H253" s="10">
        <f t="shared" si="27"/>
        <v>-2.5301699746157187</v>
      </c>
      <c r="I253">
        <f t="shared" si="23"/>
        <v>-15.181019847694312</v>
      </c>
      <c r="K253">
        <f t="shared" si="24"/>
        <v>-1.676349309412182</v>
      </c>
      <c r="M253">
        <f t="shared" si="25"/>
        <v>-1.8488786383029872</v>
      </c>
      <c r="N253" s="13">
        <f t="shared" si="26"/>
        <v>0.46415788493478749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5.7434910621990056</v>
      </c>
      <c r="H254" s="10">
        <f t="shared" si="27"/>
        <v>-2.5011061168264765</v>
      </c>
      <c r="I254">
        <f t="shared" si="23"/>
        <v>-15.006636700958859</v>
      </c>
      <c r="K254">
        <f t="shared" si="24"/>
        <v>-1.6596860648229739</v>
      </c>
      <c r="M254">
        <f t="shared" si="25"/>
        <v>-1.8303401219244819</v>
      </c>
      <c r="N254" s="13">
        <f t="shared" si="26"/>
        <v>0.44992701991686268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5.7582313474519164</v>
      </c>
      <c r="H255" s="10">
        <f t="shared" si="27"/>
        <v>-2.472351630416445</v>
      </c>
      <c r="I255">
        <f t="shared" si="23"/>
        <v>-14.83410978249867</v>
      </c>
      <c r="K255">
        <f t="shared" si="24"/>
        <v>-1.6431882726679159</v>
      </c>
      <c r="M255">
        <f t="shared" si="25"/>
        <v>-1.8119852735337691</v>
      </c>
      <c r="N255" s="13">
        <f t="shared" si="26"/>
        <v>0.43608372530249762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5.7729716327048282</v>
      </c>
      <c r="H256" s="10">
        <f t="shared" si="27"/>
        <v>-2.4439034775545294</v>
      </c>
      <c r="I256">
        <f t="shared" si="23"/>
        <v>-14.663420865327176</v>
      </c>
      <c r="K256">
        <f t="shared" si="24"/>
        <v>-1.6268543468825185</v>
      </c>
      <c r="M256">
        <f t="shared" si="25"/>
        <v>-1.7938123803310477</v>
      </c>
      <c r="N256" s="13">
        <f t="shared" si="26"/>
        <v>0.42261843468923033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5.787711917957739</v>
      </c>
      <c r="H257" s="10">
        <f t="shared" si="27"/>
        <v>-2.4157586468307399</v>
      </c>
      <c r="I257">
        <f t="shared" si="23"/>
        <v>-14.494551880984439</v>
      </c>
      <c r="K257">
        <f t="shared" si="24"/>
        <v>-1.6106827139889286</v>
      </c>
      <c r="M257">
        <f t="shared" si="25"/>
        <v>-1.7758197415767027</v>
      </c>
      <c r="N257" s="13">
        <f t="shared" si="26"/>
        <v>0.40952180245773556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5.8024522032106507</v>
      </c>
      <c r="H258" s="10">
        <f t="shared" si="27"/>
        <v>-2.3879141531705561</v>
      </c>
      <c r="I258">
        <f t="shared" si="23"/>
        <v>-14.327484919023338</v>
      </c>
      <c r="K258">
        <f t="shared" si="24"/>
        <v>-1.5946718130966075</v>
      </c>
      <c r="M258">
        <f t="shared" si="25"/>
        <v>-1.758005668647759</v>
      </c>
      <c r="N258" s="13">
        <f t="shared" si="26"/>
        <v>0.39678469887380696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5.8171924884635615</v>
      </c>
      <c r="H259" s="10">
        <f t="shared" si="27"/>
        <v>-2.3603670377407142</v>
      </c>
      <c r="I259">
        <f t="shared" si="23"/>
        <v>-14.162202226444286</v>
      </c>
      <c r="K259">
        <f t="shared" si="24"/>
        <v>-1.5788200958986114</v>
      </c>
      <c r="M259">
        <f t="shared" si="25"/>
        <v>-1.740368485087961</v>
      </c>
      <c r="N259" s="13">
        <f t="shared" si="26"/>
        <v>0.38439820529150875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5.8319327737164723</v>
      </c>
      <c r="H260" s="10">
        <f t="shared" si="27"/>
        <v>-2.3331143678469122</v>
      </c>
      <c r="I260">
        <f t="shared" si="23"/>
        <v>-13.998686207081473</v>
      </c>
      <c r="K260">
        <f t="shared" si="24"/>
        <v>-1.5631260266636324</v>
      </c>
      <c r="M260">
        <f t="shared" si="25"/>
        <v>-1.7229065266516979</v>
      </c>
      <c r="N260" s="13">
        <f t="shared" si="26"/>
        <v>0.37235360945612389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5.8466730589693849</v>
      </c>
      <c r="H261" s="10">
        <f t="shared" si="27"/>
        <v>-2.3061532368239677</v>
      </c>
      <c r="I261">
        <f t="shared" si="23"/>
        <v>-13.836919420943806</v>
      </c>
      <c r="K261">
        <f t="shared" si="24"/>
        <v>-1.5475880822240062</v>
      </c>
      <c r="M261">
        <f t="shared" si="25"/>
        <v>-1.705618141342033</v>
      </c>
      <c r="N261" s="13">
        <f t="shared" si="26"/>
        <v>0.36064240090549632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5.8614133442222958</v>
      </c>
      <c r="H262" s="10">
        <f t="shared" si="27"/>
        <v>-2.2794807639188917</v>
      </c>
      <c r="I262">
        <f t="shared" si="23"/>
        <v>-13.676884583513349</v>
      </c>
      <c r="K262">
        <f t="shared" si="24"/>
        <v>-1.53220475195987</v>
      </c>
      <c r="M262">
        <f t="shared" si="25"/>
        <v>-1.6885016894430953</v>
      </c>
      <c r="N262" s="13">
        <f t="shared" si="26"/>
        <v>0.34925626646826885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5.8761536294752066</v>
      </c>
      <c r="H263" s="10">
        <f t="shared" si="27"/>
        <v>-2.2530940941673507</v>
      </c>
      <c r="I263">
        <f t="shared" si="23"/>
        <v>-13.518564565004105</v>
      </c>
      <c r="K263">
        <f t="shared" si="24"/>
        <v>-1.5169745377796</v>
      </c>
      <c r="M263">
        <f t="shared" si="25"/>
        <v>-1.6715555435469958</v>
      </c>
      <c r="N263" s="13">
        <f t="shared" si="26"/>
        <v>0.33818708585762319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5.8908939147281183</v>
      </c>
      <c r="H264" s="10">
        <f t="shared" si="27"/>
        <v>-2.2269903982639523</v>
      </c>
      <c r="I264">
        <f t="shared" si="23"/>
        <v>-13.361942389583714</v>
      </c>
      <c r="K264">
        <f t="shared" si="24"/>
        <v>-1.5018959540967542</v>
      </c>
      <c r="M264">
        <f t="shared" si="25"/>
        <v>-1.6547780885755656</v>
      </c>
      <c r="N264" s="13">
        <f t="shared" si="26"/>
        <v>0.3274269273589181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5.9056341999810291</v>
      </c>
      <c r="H265" s="10">
        <f t="shared" si="27"/>
        <v>-2.2011668724267857</v>
      </c>
      <c r="I265">
        <f t="shared" si="23"/>
        <v>-13.207001234560714</v>
      </c>
      <c r="K265">
        <f t="shared" si="24"/>
        <v>-1.4869675278036361</v>
      </c>
      <c r="M265">
        <f t="shared" si="25"/>
        <v>-1.6381677217970729</v>
      </c>
      <c r="N265" s="13">
        <f t="shared" si="26"/>
        <v>0.31696804360977798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5.9203744852339408</v>
      </c>
      <c r="H266" s="10">
        <f t="shared" si="27"/>
        <v>-2.1756207382566082</v>
      </c>
      <c r="I266">
        <f t="shared" si="23"/>
        <v>-13.053724429539649</v>
      </c>
      <c r="K266">
        <f t="shared" si="24"/>
        <v>-1.472187798241636</v>
      </c>
      <c r="M266">
        <f t="shared" si="25"/>
        <v>-1.6217228528381344</v>
      </c>
      <c r="N266" s="13">
        <f t="shared" si="26"/>
        <v>0.30680286747105667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5.9351147704868525</v>
      </c>
      <c r="H267" s="10">
        <f t="shared" si="27"/>
        <v>-2.150349242591068</v>
      </c>
      <c r="I267">
        <f t="shared" si="23"/>
        <v>-12.902095455546409</v>
      </c>
      <c r="K267">
        <f t="shared" si="24"/>
        <v>-1.4575553171685294</v>
      </c>
      <c r="M267">
        <f t="shared" si="25"/>
        <v>-1.6054419036910403</v>
      </c>
      <c r="N267" s="13">
        <f t="shared" si="26"/>
        <v>0.29692400798710955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5.9498550557397634</v>
      </c>
      <c r="H268" s="10">
        <f t="shared" si="27"/>
        <v>-2.12534965735433</v>
      </c>
      <c r="I268">
        <f t="shared" si="23"/>
        <v>-12.75209794412598</v>
      </c>
      <c r="K268">
        <f t="shared" si="24"/>
        <v>-1.443068648722837</v>
      </c>
      <c r="M268">
        <f t="shared" si="25"/>
        <v>-1.5893233087166561</v>
      </c>
      <c r="N268" s="13">
        <f t="shared" si="26"/>
        <v>0.28732424643383719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5.9645953409926742</v>
      </c>
      <c r="H269" s="10">
        <f t="shared" si="27"/>
        <v>-2.1006192794024554</v>
      </c>
      <c r="I269">
        <f t="shared" si="23"/>
        <v>-12.603715676414733</v>
      </c>
      <c r="K269">
        <f t="shared" si="24"/>
        <v>-1.4287263693854053</v>
      </c>
      <c r="M269">
        <f t="shared" si="25"/>
        <v>-1.5733655146430952</v>
      </c>
      <c r="N269" s="13">
        <f t="shared" si="26"/>
        <v>0.27799653245291878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5.9793356262455859</v>
      </c>
      <c r="H270" s="10">
        <f t="shared" si="27"/>
        <v>-2.0761554303648677</v>
      </c>
      <c r="I270">
        <f t="shared" si="23"/>
        <v>-12.456932582189207</v>
      </c>
      <c r="K270">
        <f t="shared" si="24"/>
        <v>-1.414527067938339</v>
      </c>
      <c r="M270">
        <f t="shared" si="25"/>
        <v>-1.5575669805603483</v>
      </c>
      <c r="N270" s="13">
        <f t="shared" si="26"/>
        <v>0.26893398027065457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5.9940759114984976</v>
      </c>
      <c r="H271" s="10">
        <f t="shared" si="27"/>
        <v>-2.0519554564822129</v>
      </c>
      <c r="I271">
        <f t="shared" si="23"/>
        <v>-12.311732738893276</v>
      </c>
      <c r="K271">
        <f t="shared" si="24"/>
        <v>-1.4004693454214114</v>
      </c>
      <c r="M271">
        <f t="shared" si="25"/>
        <v>-1.5419261779110298</v>
      </c>
      <c r="N271" s="13">
        <f t="shared" si="26"/>
        <v>0.26012986499984148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6.0088161967514084</v>
      </c>
      <c r="H272" s="10">
        <f t="shared" si="27"/>
        <v>-2.0280167284409467</v>
      </c>
      <c r="I272">
        <f t="shared" si="23"/>
        <v>-12.16810037064568</v>
      </c>
      <c r="K272">
        <f t="shared" si="24"/>
        <v>-1.3865518150860723</v>
      </c>
      <c r="M272">
        <f t="shared" si="25"/>
        <v>-1.5264415904774136</v>
      </c>
      <c r="N272" s="13">
        <f t="shared" si="26"/>
        <v>0.2515776190231373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6.0235564820043201</v>
      </c>
      <c r="H273" s="10">
        <f t="shared" si="27"/>
        <v>-2.0043366412048931</v>
      </c>
      <c r="I273">
        <f t="shared" si="23"/>
        <v>-12.026019847229358</v>
      </c>
      <c r="K273">
        <f t="shared" si="24"/>
        <v>-1.3727731023471712</v>
      </c>
      <c r="M273">
        <f t="shared" si="25"/>
        <v>-1.5111117143649053</v>
      </c>
      <c r="N273" s="13">
        <f t="shared" si="26"/>
        <v>0.24327082845631126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6.0382967672572301</v>
      </c>
      <c r="H274" s="10">
        <f t="shared" si="27"/>
        <v>-1.9809126138440913</v>
      </c>
      <c r="I274">
        <f t="shared" si="23"/>
        <v>-11.885475683064548</v>
      </c>
      <c r="K274">
        <f t="shared" si="24"/>
        <v>-1.3591318447325338</v>
      </c>
      <c r="M274">
        <f t="shared" si="25"/>
        <v>-1.4959350579821364</v>
      </c>
      <c r="N274" s="13">
        <f t="shared" si="26"/>
        <v>0.23520322968983559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6.0530370525101418</v>
      </c>
      <c r="H275" s="10">
        <f t="shared" si="27"/>
        <v>-1.9577420893611612</v>
      </c>
      <c r="I275">
        <f t="shared" si="23"/>
        <v>-11.746452536166966</v>
      </c>
      <c r="K275">
        <f t="shared" si="24"/>
        <v>-1.3456266918304556</v>
      </c>
      <c r="M275">
        <f t="shared" si="25"/>
        <v>-1.4809101420177839</v>
      </c>
      <c r="N275" s="13">
        <f t="shared" si="26"/>
        <v>0.22736870600727735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6.0677773377630526</v>
      </c>
      <c r="H276" s="10">
        <f t="shared" si="27"/>
        <v>-1.9348225345154635</v>
      </c>
      <c r="I276">
        <f t="shared" ref="I276:I339" si="30">H276*$E$6</f>
        <v>-11.608935207092781</v>
      </c>
      <c r="K276">
        <f t="shared" ref="K276:K339" si="31">$L$9*$L$6*EXP(-$L$4*(G276/$L$10-1))+12*$L$6*EXP(-$L$4*(SQRT(2)*G276/$L$10-1))+8*$L$6*EXP(-$L$4*(SQRT(3)*G276/$L$10-1))+6*$L$6*EXP(-$L$4*(2*G276/$L$10-1))+24*$L$6*EXP(-$L$4*(SQRT(5)*G276/$L$10-1))-SQRT($L$9*$L$7^2*EXP(-2*$L$5*(G276/$L$10-1))+12*$L$7^2*EXP(-2*$L$5*(SQRT(2)*G276/$L$10-1))+8*$L$7^2*EXP(-2*$L$5*(SQRT(3)*G276/$L$10-1))+6*$L$7^2*EXP(-2*$L$5*(2*G276/$L$10-1))+24*$L$7^2*EXP(-2*$L$5*(SQRT(5)*G276/$L$10-1)))</f>
        <v>-1.3322563052352729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-1.466035499414305</v>
      </c>
      <c r="N276" s="13">
        <f t="shared" ref="N276:N339" si="33">(M276-H276)^2*O276</f>
        <v>0.21976128427893479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6.0825176230159643</v>
      </c>
      <c r="H277" s="10">
        <f t="shared" ref="H277:H340" si="34">-(-$B$4)*(1+D277+$E$5*D277^3)*EXP(-D277)</f>
        <v>-1.9121514396452521</v>
      </c>
      <c r="I277">
        <f t="shared" si="30"/>
        <v>-11.472908637871512</v>
      </c>
      <c r="K277">
        <f t="shared" si="31"/>
        <v>-1.3190193584910728</v>
      </c>
      <c r="M277">
        <f t="shared" si="32"/>
        <v>-1.4513096753386903</v>
      </c>
      <c r="N277" s="13">
        <f t="shared" si="33"/>
        <v>0.21237513172918474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6.097257908268884</v>
      </c>
      <c r="H278" s="10">
        <f t="shared" si="34"/>
        <v>-1.8897263184880839</v>
      </c>
      <c r="I278">
        <f t="shared" si="30"/>
        <v>-11.338357910928504</v>
      </c>
      <c r="K278">
        <f t="shared" si="31"/>
        <v>-1.305914537033656</v>
      </c>
      <c r="M278">
        <f t="shared" si="32"/>
        <v>-1.4367312271503865</v>
      </c>
      <c r="N278" s="13">
        <f t="shared" si="33"/>
        <v>0.20520455277604885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6.1119981935217877</v>
      </c>
      <c r="H279" s="10">
        <f t="shared" si="34"/>
        <v>-1.8675447079997258</v>
      </c>
      <c r="I279">
        <f t="shared" si="30"/>
        <v>-11.205268247998355</v>
      </c>
      <c r="K279">
        <f t="shared" si="31"/>
        <v>-1.2929405381308863</v>
      </c>
      <c r="M279">
        <f t="shared" si="32"/>
        <v>-1.4222987243665517</v>
      </c>
      <c r="N279" s="13">
        <f t="shared" si="33"/>
        <v>0.19824398594147277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6.1267384787746986</v>
      </c>
      <c r="H280" s="10">
        <f t="shared" si="34"/>
        <v>-1.8456041681715594</v>
      </c>
      <c r="I280">
        <f t="shared" si="30"/>
        <v>-11.073625009029357</v>
      </c>
      <c r="K280">
        <f t="shared" si="31"/>
        <v>-1.2800960708213807</v>
      </c>
      <c r="M280">
        <f t="shared" si="32"/>
        <v>-1.4080107486246285</v>
      </c>
      <c r="N280" s="13">
        <f t="shared" si="33"/>
        <v>0.19148800083077627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6.1414787640276103</v>
      </c>
      <c r="H281" s="10">
        <f t="shared" si="34"/>
        <v>-1.8239022818470567</v>
      </c>
      <c r="I281">
        <f t="shared" si="30"/>
        <v>-10.943413691082341</v>
      </c>
      <c r="K281">
        <f t="shared" si="31"/>
        <v>-1.2673798558518574</v>
      </c>
      <c r="M281">
        <f t="shared" si="32"/>
        <v>-1.3938658936425947</v>
      </c>
      <c r="N281" s="13">
        <f t="shared" si="33"/>
        <v>0.18493129517993873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6.1562190492805282</v>
      </c>
      <c r="H282" s="10">
        <f t="shared" si="34"/>
        <v>-1.8024366545371078</v>
      </c>
      <c r="I282">
        <f t="shared" si="30"/>
        <v>-10.814619927222648</v>
      </c>
      <c r="K282">
        <f t="shared" si="31"/>
        <v>-1.2547906256130046</v>
      </c>
      <c r="M282">
        <f t="shared" si="32"/>
        <v>-1.3798627651767748</v>
      </c>
      <c r="N282" s="13">
        <f t="shared" si="33"/>
        <v>0.17856869196911898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6.1709593345334319</v>
      </c>
      <c r="H283" s="10">
        <f t="shared" si="34"/>
        <v>-1.7812049142346711</v>
      </c>
      <c r="I283">
        <f t="shared" si="30"/>
        <v>-10.687229485408027</v>
      </c>
      <c r="K283">
        <f t="shared" si="31"/>
        <v>-1.2423271240741043</v>
      </c>
      <c r="M283">
        <f t="shared" si="32"/>
        <v>-1.3659999809774828</v>
      </c>
      <c r="N283" s="13">
        <f t="shared" si="33"/>
        <v>0.17239513660110622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6.1856996197863436</v>
      </c>
      <c r="H284" s="10">
        <f t="shared" si="34"/>
        <v>-1.7602047112286334</v>
      </c>
      <c r="I284">
        <f t="shared" si="30"/>
        <v>-10.561228267371801</v>
      </c>
      <c r="K284">
        <f t="shared" si="31"/>
        <v>-1.2299881067163458</v>
      </c>
      <c r="M284">
        <f t="shared" si="32"/>
        <v>-1.3522761707424502</v>
      </c>
      <c r="N284" s="13">
        <f t="shared" si="33"/>
        <v>0.16640569414318762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6.2004399050392554</v>
      </c>
      <c r="H285" s="10">
        <f t="shared" si="34"/>
        <v>-1.7394337179173809</v>
      </c>
      <c r="I285">
        <f t="shared" si="30"/>
        <v>-10.436602307504286</v>
      </c>
      <c r="K285">
        <f t="shared" si="31"/>
        <v>-1.2177723404651055</v>
      </c>
      <c r="M285">
        <f t="shared" si="32"/>
        <v>-1.338689976068367</v>
      </c>
      <c r="N285" s="13">
        <f t="shared" si="33"/>
        <v>0.16059554663114906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6.2151801902921724</v>
      </c>
      <c r="H286" s="10">
        <f t="shared" si="34"/>
        <v>-1.7188896286218871</v>
      </c>
      <c r="I286">
        <f t="shared" si="30"/>
        <v>-10.313337771731323</v>
      </c>
      <c r="K286">
        <f t="shared" si="31"/>
        <v>-1.2056786036210587</v>
      </c>
      <c r="M286">
        <f t="shared" si="32"/>
        <v>-1.3252400504003989</v>
      </c>
      <c r="N286" s="13">
        <f t="shared" si="33"/>
        <v>0.15495999043395553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6.2299204755450779</v>
      </c>
      <c r="H287" s="10">
        <f t="shared" si="34"/>
        <v>-1.6985701593987028</v>
      </c>
      <c r="I287">
        <f t="shared" si="30"/>
        <v>-10.191420956392218</v>
      </c>
      <c r="K287">
        <f t="shared" si="31"/>
        <v>-1.1937056857903459</v>
      </c>
      <c r="M287">
        <f t="shared" si="32"/>
        <v>-1.3119250589799558</v>
      </c>
      <c r="N287" s="13">
        <f t="shared" si="33"/>
        <v>0.14949443367782295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6.2446607607979878</v>
      </c>
      <c r="H288" s="10">
        <f t="shared" si="34"/>
        <v>-1.6784730478527412</v>
      </c>
      <c r="I288">
        <f t="shared" si="30"/>
        <v>-10.070838287116448</v>
      </c>
      <c r="K288">
        <f t="shared" si="31"/>
        <v>-1.1818523878137241</v>
      </c>
      <c r="M288">
        <f t="shared" si="32"/>
        <v>-1.2987436787906497</v>
      </c>
      <c r="N288" s="13">
        <f t="shared" si="33"/>
        <v>0.14419439372829412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6.2594010460508995</v>
      </c>
      <c r="H289" s="10">
        <f t="shared" si="34"/>
        <v>-1.6585960529502954</v>
      </c>
      <c r="I289">
        <f t="shared" si="30"/>
        <v>-9.9515763177017718</v>
      </c>
      <c r="K289">
        <f t="shared" si="31"/>
        <v>-1.170117521694946</v>
      </c>
      <c r="M289">
        <f t="shared" si="32"/>
        <v>-1.2856945985027215</v>
      </c>
      <c r="N289" s="13">
        <f t="shared" si="33"/>
        <v>0.13905549472911607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6.2741413313038183</v>
      </c>
      <c r="H290" s="10">
        <f t="shared" si="34"/>
        <v>-1.6389369548320829</v>
      </c>
      <c r="I290">
        <f t="shared" si="30"/>
        <v>-9.8336217289924974</v>
      </c>
      <c r="K290">
        <f t="shared" si="31"/>
        <v>-1.1584999105282472</v>
      </c>
      <c r="M290">
        <f t="shared" si="32"/>
        <v>-1.2727765184158382</v>
      </c>
      <c r="N290" s="13">
        <f t="shared" si="33"/>
        <v>0.13407346519653482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6.288881616556723</v>
      </c>
      <c r="H291" s="10">
        <f t="shared" si="34"/>
        <v>-1.6194935546266718</v>
      </c>
      <c r="I291">
        <f t="shared" si="30"/>
        <v>-9.7169613277600302</v>
      </c>
      <c r="K291">
        <f t="shared" si="31"/>
        <v>-1.1469983884251449</v>
      </c>
      <c r="M291">
        <f t="shared" si="32"/>
        <v>-1.2599881504004844</v>
      </c>
      <c r="N291" s="13">
        <f t="shared" si="33"/>
        <v>0.12924413566783438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6.3036219018096338</v>
      </c>
      <c r="H292" s="10">
        <f t="shared" si="34"/>
        <v>-1.6002636742641476</v>
      </c>
      <c r="I292">
        <f t="shared" si="30"/>
        <v>-9.6015820455848857</v>
      </c>
      <c r="K292">
        <f t="shared" si="31"/>
        <v>-1.1356118004404601</v>
      </c>
      <c r="M292">
        <f t="shared" si="32"/>
        <v>-1.2473282178378813</v>
      </c>
      <c r="N292" s="13">
        <f t="shared" si="33"/>
        <v>0.12456343640281695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6.3183621870625455</v>
      </c>
      <c r="H293" s="10">
        <f t="shared" si="34"/>
        <v>-1.5812451562904333</v>
      </c>
      <c r="I293">
        <f t="shared" si="30"/>
        <v>-9.4874709377426001</v>
      </c>
      <c r="K293">
        <f t="shared" si="31"/>
        <v>-1.1243390024978077</v>
      </c>
      <c r="M293">
        <f t="shared" si="32"/>
        <v>-1.2347954555587144</v>
      </c>
      <c r="N293" s="13">
        <f t="shared" si="33"/>
        <v>0.12002739513709758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6.3331024723154643</v>
      </c>
      <c r="H294" s="10">
        <f t="shared" si="34"/>
        <v>-1.5624358636820372</v>
      </c>
      <c r="I294">
        <f t="shared" si="30"/>
        <v>-9.3746151820922243</v>
      </c>
      <c r="K294">
        <f t="shared" si="31"/>
        <v>-1.1131788613144267</v>
      </c>
      <c r="M294">
        <f t="shared" si="32"/>
        <v>-1.2223886097805423</v>
      </c>
      <c r="N294" s="13">
        <f t="shared" si="33"/>
        <v>0.11563213488594776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6.347842757568368</v>
      </c>
      <c r="H295" s="10">
        <f t="shared" si="34"/>
        <v>-1.5438336796615482</v>
      </c>
      <c r="I295">
        <f t="shared" si="30"/>
        <v>-9.2630020779692899</v>
      </c>
      <c r="K295">
        <f t="shared" si="31"/>
        <v>-1.1021302543255311</v>
      </c>
      <c r="M295">
        <f t="shared" si="32"/>
        <v>-1.2101064380441067</v>
      </c>
      <c r="N295" s="13">
        <f t="shared" si="33"/>
        <v>0.11137387179758618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6.3625830428212797</v>
      </c>
      <c r="H296" s="10">
        <f t="shared" si="34"/>
        <v>-1.5254365075137266</v>
      </c>
      <c r="I296">
        <f t="shared" si="30"/>
        <v>-9.1526190450823606</v>
      </c>
      <c r="K296">
        <f t="shared" si="31"/>
        <v>-1.091192069608103</v>
      </c>
      <c r="M296">
        <f t="shared" si="32"/>
        <v>-1.1979477091484683</v>
      </c>
      <c r="N296" s="13">
        <f t="shared" si="33"/>
        <v>0.10724891305472084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6.3773233280741897</v>
      </c>
      <c r="H297" s="10">
        <f t="shared" si="34"/>
        <v>-1.507242270402575</v>
      </c>
      <c r="I297">
        <f t="shared" si="30"/>
        <v>-9.0434536224154503</v>
      </c>
      <c r="K297">
        <f t="shared" si="31"/>
        <v>-1.0803632058043551</v>
      </c>
      <c r="M297">
        <f t="shared" si="32"/>
        <v>-1.1859112030852383</v>
      </c>
      <c r="N297" s="13">
        <f t="shared" si="33"/>
        <v>0.10325365482329872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6.3920636133271085</v>
      </c>
      <c r="H298" s="10">
        <f t="shared" si="34"/>
        <v>-1.4892489111891296</v>
      </c>
      <c r="I298">
        <f t="shared" si="30"/>
        <v>-8.9354934671347781</v>
      </c>
      <c r="K298">
        <f t="shared" si="31"/>
        <v>-1.069642572044716</v>
      </c>
      <c r="M298">
        <f t="shared" si="32"/>
        <v>-1.1739957109717489</v>
      </c>
      <c r="N298" s="13">
        <f t="shared" si="33"/>
        <v>9.9384580247299917E-2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6.4068038985800122</v>
      </c>
      <c r="H299" s="10">
        <f t="shared" si="34"/>
        <v>-1.4714543922503076</v>
      </c>
      <c r="I299">
        <f t="shared" si="30"/>
        <v>-8.8287263535018461</v>
      </c>
      <c r="K299">
        <f t="shared" si="31"/>
        <v>-1.05902908787054</v>
      </c>
      <c r="M299">
        <f t="shared" si="32"/>
        <v>-1.1622000349834152</v>
      </c>
      <c r="N299" s="13">
        <f t="shared" si="33"/>
        <v>9.5638257488558739E-2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6.4215441838329239</v>
      </c>
      <c r="H300" s="10">
        <f t="shared" si="34"/>
        <v>-1.4538566952985912</v>
      </c>
      <c r="I300">
        <f t="shared" si="30"/>
        <v>-8.7231401717915471</v>
      </c>
      <c r="K300">
        <f t="shared" si="31"/>
        <v>-1.0485216831564266</v>
      </c>
      <c r="M300">
        <f t="shared" si="32"/>
        <v>-1.1505229882851546</v>
      </c>
      <c r="N300" s="13">
        <f t="shared" si="33"/>
        <v>9.2011337810513363E-2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6.4362844690858436</v>
      </c>
      <c r="H301" s="10">
        <f t="shared" si="34"/>
        <v>-1.4364538212029441</v>
      </c>
      <c r="I301">
        <f t="shared" si="30"/>
        <v>-8.6187229272176644</v>
      </c>
      <c r="K301">
        <f t="shared" si="31"/>
        <v>-1.0381192980323741</v>
      </c>
      <c r="M301">
        <f t="shared" si="32"/>
        <v>-1.1389633949621476</v>
      </c>
      <c r="N301" s="13">
        <f t="shared" si="33"/>
        <v>8.8500553704930762E-2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6.4510247543387536</v>
      </c>
      <c r="H302" s="10">
        <f t="shared" si="34"/>
        <v>-1.4192437898107331</v>
      </c>
      <c r="I302">
        <f t="shared" si="30"/>
        <v>-8.5154627388643984</v>
      </c>
      <c r="K302">
        <f t="shared" si="31"/>
        <v>-1.0278208828056683</v>
      </c>
      <c r="M302">
        <f t="shared" si="32"/>
        <v>-1.1275200899498206</v>
      </c>
      <c r="N302" s="13">
        <f t="shared" si="33"/>
        <v>8.5102717060539762E-2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6.4657650395916653</v>
      </c>
      <c r="H303" s="10">
        <f t="shared" si="34"/>
        <v>-1.4022246397707578</v>
      </c>
      <c r="I303">
        <f t="shared" si="30"/>
        <v>-8.4133478386245475</v>
      </c>
      <c r="K303">
        <f t="shared" si="31"/>
        <v>-1.0176253978825442</v>
      </c>
      <c r="M303">
        <f t="shared" si="32"/>
        <v>-1.1161919189631271</v>
      </c>
      <c r="N303" s="13">
        <f t="shared" si="33"/>
        <v>8.1814717372616044E-2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6.480505324844569</v>
      </c>
      <c r="H304" s="10">
        <f t="shared" si="34"/>
        <v>-1.3853944283575743</v>
      </c>
      <c r="I304">
        <f t="shared" si="30"/>
        <v>-8.3123665701454463</v>
      </c>
      <c r="K304">
        <f t="shared" si="31"/>
        <v>-1.0075318136897702</v>
      </c>
      <c r="M304">
        <f t="shared" si="32"/>
        <v>-1.1049777384252857</v>
      </c>
      <c r="N304" s="13">
        <f t="shared" si="33"/>
        <v>7.8633519992581308E-2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6.4952456100974878</v>
      </c>
      <c r="H305" s="10">
        <f t="shared" si="34"/>
        <v>-1.3687512312969368</v>
      </c>
      <c r="I305">
        <f t="shared" si="30"/>
        <v>-8.2125073877816206</v>
      </c>
      <c r="K305">
        <f t="shared" si="31"/>
        <v>-0.99753911059604439</v>
      </c>
      <c r="M305">
        <f t="shared" si="32"/>
        <v>-1.0938764153958762</v>
      </c>
      <c r="N305" s="13">
        <f t="shared" si="33"/>
        <v>7.5556164416641938E-2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6.5099858953503995</v>
      </c>
      <c r="H306" s="10">
        <f t="shared" si="34"/>
        <v>-1.3522931425926581</v>
      </c>
      <c r="I306">
        <f t="shared" si="30"/>
        <v>-8.1137588555559486</v>
      </c>
      <c r="K306">
        <f t="shared" si="31"/>
        <v>-0.98764627883339273</v>
      </c>
      <c r="M306">
        <f t="shared" si="32"/>
        <v>-1.0828868274985122</v>
      </c>
      <c r="N306" s="13">
        <f t="shared" si="33"/>
        <v>7.2579762612606236E-2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6.5247261806033094</v>
      </c>
      <c r="H307" s="10">
        <f t="shared" si="34"/>
        <v>-1.3360182743545896</v>
      </c>
      <c r="I307">
        <f t="shared" si="30"/>
        <v>-8.0161096461275374</v>
      </c>
      <c r="K307">
        <f t="shared" si="31"/>
        <v>-0.97785231841841702</v>
      </c>
      <c r="M307">
        <f t="shared" si="32"/>
        <v>-1.0720078628479324</v>
      </c>
      <c r="N307" s="13">
        <f t="shared" si="33"/>
        <v>6.9701497383914512E-2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6.5394664658562149</v>
      </c>
      <c r="H308" s="10">
        <f t="shared" si="34"/>
        <v>-1.3199247566280756</v>
      </c>
      <c r="I308">
        <f t="shared" si="30"/>
        <v>-7.9195485397684537</v>
      </c>
      <c r="K308">
        <f t="shared" si="31"/>
        <v>-0.96815623907358828</v>
      </c>
      <c r="M308">
        <f t="shared" si="32"/>
        <v>-1.0612384199767357</v>
      </c>
      <c r="N308" s="13">
        <f t="shared" si="33"/>
        <v>6.6918620770090351E-2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6.554206751109132</v>
      </c>
      <c r="H309" s="10">
        <f t="shared" si="34"/>
        <v>-1.3040107372246654</v>
      </c>
      <c r="I309">
        <f t="shared" si="30"/>
        <v>-7.824064423347993</v>
      </c>
      <c r="K309">
        <f t="shared" si="31"/>
        <v>-0.9585570601485075</v>
      </c>
      <c r="M309">
        <f t="shared" si="32"/>
        <v>-1.0505774077616925</v>
      </c>
      <c r="N309" s="13">
        <f t="shared" si="33"/>
        <v>6.4228452482687784E-2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6.5689470363620437</v>
      </c>
      <c r="H310" s="10">
        <f t="shared" si="34"/>
        <v>-1.2882743815543285</v>
      </c>
      <c r="I310">
        <f t="shared" si="30"/>
        <v>-7.729646289325971</v>
      </c>
      <c r="K310">
        <f t="shared" si="31"/>
        <v>-0.94905381054125271</v>
      </c>
      <c r="M310">
        <f t="shared" si="32"/>
        <v>-1.0400237453497625</v>
      </c>
      <c r="N310" s="13">
        <f t="shared" si="33"/>
        <v>6.1628378375971772E-2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6.5836873216149554</v>
      </c>
      <c r="H311" s="10">
        <f t="shared" si="34"/>
        <v>-1.2727138724589278</v>
      </c>
      <c r="I311">
        <f t="shared" si="30"/>
        <v>-7.6362832347535665</v>
      </c>
      <c r="K311">
        <f t="shared" si="31"/>
        <v>-0.93964552861971151</v>
      </c>
      <c r="M311">
        <f t="shared" si="32"/>
        <v>-1.0295763620837268</v>
      </c>
      <c r="N311" s="13">
        <f t="shared" si="33"/>
        <v>5.9115848951450937E-2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6.5984276068678591</v>
      </c>
      <c r="H312" s="10">
        <f t="shared" si="34"/>
        <v>-1.2573274100472309</v>
      </c>
      <c r="I312">
        <f t="shared" si="30"/>
        <v>-7.5439644602833855</v>
      </c>
      <c r="K312">
        <f t="shared" si="31"/>
        <v>-0.9303312621430635</v>
      </c>
      <c r="M312">
        <f t="shared" si="32"/>
        <v>-1.0192341974276218</v>
      </c>
      <c r="N312" s="13">
        <f t="shared" si="33"/>
        <v>5.6688377895526408E-2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6.6131678921207779</v>
      </c>
      <c r="H313" s="10">
        <f t="shared" si="34"/>
        <v>-1.2421132115312823</v>
      </c>
      <c r="I313">
        <f t="shared" si="30"/>
        <v>-7.4526792691876942</v>
      </c>
      <c r="K313">
        <f t="shared" si="31"/>
        <v>-0.9211100681833142</v>
      </c>
      <c r="M313">
        <f t="shared" si="32"/>
        <v>-1.0089962008918774</v>
      </c>
      <c r="N313" s="13">
        <f t="shared" si="33"/>
        <v>5.4343540649452432E-2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6.6279081773736896</v>
      </c>
      <c r="H314" s="10">
        <f t="shared" si="34"/>
        <v>-1.2270695110643366</v>
      </c>
      <c r="I314">
        <f t="shared" si="30"/>
        <v>-7.3624170663860191</v>
      </c>
      <c r="K314">
        <f t="shared" si="31"/>
        <v>-0.91198101304704515</v>
      </c>
      <c r="M314">
        <f t="shared" si="32"/>
        <v>-0.99886133195834614</v>
      </c>
      <c r="N314" s="13">
        <f t="shared" si="33"/>
        <v>5.2078973010871818E-2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6.6426484626265996</v>
      </c>
      <c r="H315" s="10">
        <f t="shared" si="34"/>
        <v>-1.2121945595801267</v>
      </c>
      <c r="I315">
        <f t="shared" si="30"/>
        <v>-7.2731673574807605</v>
      </c>
      <c r="K315">
        <f t="shared" si="31"/>
        <v>-0.90294317219721487</v>
      </c>
      <c r="M315">
        <f t="shared" si="32"/>
        <v>-0.98882856000505881</v>
      </c>
      <c r="N315" s="13">
        <f t="shared" si="33"/>
        <v>4.9892369766169217E-2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6.6573887478795033</v>
      </c>
      <c r="H316" s="10">
        <f t="shared" si="34"/>
        <v>-1.1974866246337155</v>
      </c>
      <c r="I316">
        <f t="shared" si="30"/>
        <v>-7.1849197478022928</v>
      </c>
      <c r="K316">
        <f t="shared" si="31"/>
        <v>-0.89399563017521555</v>
      </c>
      <c r="M316">
        <f t="shared" si="32"/>
        <v>-0.97889686423093158</v>
      </c>
      <c r="N316" s="13">
        <f t="shared" si="33"/>
        <v>4.7781483352946463E-2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6.672129033132423</v>
      </c>
      <c r="H317" s="10">
        <f t="shared" si="34"/>
        <v>-1.1829439902437606</v>
      </c>
      <c r="I317">
        <f t="shared" si="30"/>
        <v>-7.0976639414625637</v>
      </c>
      <c r="K317">
        <f t="shared" si="31"/>
        <v>-0.88513748052306673</v>
      </c>
      <c r="M317">
        <f t="shared" si="32"/>
        <v>-0.96906523358030883</v>
      </c>
      <c r="N317" s="13">
        <f t="shared" si="33"/>
        <v>4.5744122551904028E-2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6.6868693183853347</v>
      </c>
      <c r="H318" s="10">
        <f t="shared" si="34"/>
        <v>-1.1685649567363772</v>
      </c>
      <c r="I318">
        <f t="shared" si="30"/>
        <v>-7.011389740418263</v>
      </c>
      <c r="K318">
        <f t="shared" si="31"/>
        <v>-0.87636782570589955</v>
      </c>
      <c r="M318">
        <f t="shared" si="32"/>
        <v>-0.9593326666675176</v>
      </c>
      <c r="N318" s="13">
        <f t="shared" si="33"/>
        <v>4.3778151207459391E-2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6.7016096036382455</v>
      </c>
      <c r="H319" s="10">
        <f t="shared" si="34"/>
        <v>-1.1543478405903684</v>
      </c>
      <c r="I319">
        <f t="shared" si="30"/>
        <v>-6.9260870435422106</v>
      </c>
      <c r="K319">
        <f t="shared" si="31"/>
        <v>-0.8676857770345785</v>
      </c>
      <c r="M319">
        <f t="shared" si="32"/>
        <v>-0.94969817170127024</v>
      </c>
      <c r="N319" s="13">
        <f t="shared" si="33"/>
        <v>4.1881486976417526E-2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6.7163498888911493</v>
      </c>
      <c r="H320" s="10">
        <f t="shared" si="34"/>
        <v>-1.1402909742840641</v>
      </c>
      <c r="I320">
        <f t="shared" si="30"/>
        <v>-6.8417458457043843</v>
      </c>
      <c r="K320">
        <f t="shared" si="31"/>
        <v>-0.85909045458864419</v>
      </c>
      <c r="M320">
        <f t="shared" si="32"/>
        <v>-0.94016076640913204</v>
      </c>
      <c r="N320" s="13">
        <f t="shared" si="33"/>
        <v>4.0052100104063522E-2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6.7310901741440672</v>
      </c>
      <c r="H321" s="10">
        <f t="shared" si="34"/>
        <v>-1.1263927061435888</v>
      </c>
      <c r="I321">
        <f t="shared" si="30"/>
        <v>-6.7583562368615322</v>
      </c>
      <c r="K321">
        <f t="shared" si="31"/>
        <v>-0.85058098713947772</v>
      </c>
      <c r="M321">
        <f t="shared" si="32"/>
        <v>-0.93071947796194421</v>
      </c>
      <c r="N321" s="13">
        <f t="shared" si="33"/>
        <v>3.8288012227025943E-2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6.7458304593969789</v>
      </c>
      <c r="H322" s="10">
        <f t="shared" si="34"/>
        <v>-1.1126514001927439</v>
      </c>
      <c r="I322">
        <f t="shared" si="30"/>
        <v>-6.6759084011564633</v>
      </c>
      <c r="K322">
        <f t="shared" si="31"/>
        <v>-0.84215651207380549</v>
      </c>
      <c r="M322">
        <f t="shared" si="32"/>
        <v>-0.92137334289834771</v>
      </c>
      <c r="N322" s="13">
        <f t="shared" si="33"/>
        <v>3.6587295202318307E-2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6.7605707446498906</v>
      </c>
      <c r="H323" s="10">
        <f t="shared" si="34"/>
        <v>-1.0990654360042591</v>
      </c>
      <c r="I323">
        <f t="shared" si="30"/>
        <v>-6.594392616025555</v>
      </c>
      <c r="K323">
        <f t="shared" si="31"/>
        <v>-0.83381617531742436</v>
      </c>
      <c r="M323">
        <f t="shared" si="32"/>
        <v>-0.91212140704927713</v>
      </c>
      <c r="N323" s="13">
        <f t="shared" si="33"/>
        <v>3.4948069961921138E-2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6.7753110299027943</v>
      </c>
      <c r="H324" s="10">
        <f t="shared" si="34"/>
        <v>-1.0856332085526554</v>
      </c>
      <c r="I324">
        <f t="shared" si="30"/>
        <v>-6.5137992513159322</v>
      </c>
      <c r="K324">
        <f t="shared" si="31"/>
        <v>-0.82555913125929847</v>
      </c>
      <c r="M324">
        <f t="shared" si="32"/>
        <v>-0.9029627254626037</v>
      </c>
      <c r="N324" s="13">
        <f t="shared" si="33"/>
        <v>3.3368505392352879E-2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6.7900513151557123</v>
      </c>
      <c r="H325" s="10">
        <f t="shared" si="34"/>
        <v>-1.0723531280685337</v>
      </c>
      <c r="I325">
        <f t="shared" si="30"/>
        <v>-6.434118768411202</v>
      </c>
      <c r="K325">
        <f t="shared" si="31"/>
        <v>-0.8173845426759363</v>
      </c>
      <c r="M325">
        <f t="shared" si="32"/>
        <v>-0.89389636232782843</v>
      </c>
      <c r="N325" s="13">
        <f t="shared" si="33"/>
        <v>3.1846817238632946E-2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6.804791600408624</v>
      </c>
      <c r="H326" s="10">
        <f t="shared" si="34"/>
        <v>-1.059223619894464</v>
      </c>
      <c r="I326">
        <f t="shared" si="30"/>
        <v>-6.355341719366784</v>
      </c>
      <c r="K326">
        <f t="shared" si="31"/>
        <v>-0.80929158065616436</v>
      </c>
      <c r="M326">
        <f t="shared" si="32"/>
        <v>-0.88492139090096544</v>
      </c>
      <c r="N326" s="13">
        <f t="shared" si="33"/>
        <v>3.0381267032102012E-2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6.8195318856615357</v>
      </c>
      <c r="H327" s="10">
        <f t="shared" si="34"/>
        <v>-1.046243124342235</v>
      </c>
      <c r="I327">
        <f t="shared" si="30"/>
        <v>-6.2774587460534104</v>
      </c>
      <c r="K327">
        <f t="shared" si="31"/>
        <v>-0.80127942452617862</v>
      </c>
      <c r="M327">
        <f t="shared" si="32"/>
        <v>-0.87603689342948743</v>
      </c>
      <c r="N327" s="13">
        <f t="shared" si="33"/>
        <v>2.8970161041523543E-2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6.8342721709144474</v>
      </c>
      <c r="H328" s="10">
        <f t="shared" si="34"/>
        <v>-1.0334100965516866</v>
      </c>
      <c r="I328">
        <f t="shared" si="30"/>
        <v>-6.2004605793101195</v>
      </c>
      <c r="K328">
        <f t="shared" si="31"/>
        <v>-0.79334726177500747</v>
      </c>
      <c r="M328">
        <f t="shared" si="32"/>
        <v>-0.86724196107749008</v>
      </c>
      <c r="N328" s="13">
        <f t="shared" si="33"/>
        <v>2.7611849246970924E-2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6.8490124561673591</v>
      </c>
      <c r="H329" s="10">
        <f t="shared" si="34"/>
        <v>-1.0207230063509904</v>
      </c>
      <c r="I329">
        <f t="shared" si="30"/>
        <v>-6.1243380381059431</v>
      </c>
      <c r="K329">
        <f t="shared" si="31"/>
        <v>-0.78549428798032739</v>
      </c>
      <c r="M329">
        <f t="shared" si="32"/>
        <v>-0.85853569385101214</v>
      </c>
      <c r="N329" s="13">
        <f t="shared" si="33"/>
        <v>2.6304724335965621E-2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6.8637527414202708</v>
      </c>
      <c r="H330" s="10">
        <f t="shared" si="34"/>
        <v>-1.0081803381183971</v>
      </c>
      <c r="I330">
        <f t="shared" si="30"/>
        <v>-6.0490820287103828</v>
      </c>
      <c r="K330">
        <f t="shared" si="31"/>
        <v>-0.77771970673466462</v>
      </c>
      <c r="M330">
        <f t="shared" si="32"/>
        <v>-0.84991720052356046</v>
      </c>
      <c r="N330" s="13">
        <f t="shared" si="33"/>
        <v>2.5047220721362208E-2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6.8784930266731799</v>
      </c>
      <c r="H331" s="10">
        <f t="shared" si="34"/>
        <v>-0.99578059064545632</v>
      </c>
      <c r="I331">
        <f t="shared" si="30"/>
        <v>-5.9746835438727377</v>
      </c>
      <c r="K331">
        <f t="shared" si="31"/>
        <v>-0.77002272957198759</v>
      </c>
      <c r="M331">
        <f t="shared" si="32"/>
        <v>-0.84138559856184592</v>
      </c>
      <c r="N331" s="13">
        <f t="shared" si="33"/>
        <v>2.3837813580498121E-2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6.8932333119260916</v>
      </c>
      <c r="H332" s="10">
        <f t="shared" si="34"/>
        <v>-0.98352227700168415</v>
      </c>
      <c r="I332">
        <f t="shared" si="30"/>
        <v>-5.9011336620101051</v>
      </c>
      <c r="K332">
        <f t="shared" si="31"/>
        <v>-0.76240257589469618</v>
      </c>
      <c r="M332">
        <f t="shared" si="32"/>
        <v>-0.83294001405174534</v>
      </c>
      <c r="N332" s="13">
        <f t="shared" si="33"/>
        <v>2.2675017915124517E-2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6.9079735971790033</v>
      </c>
      <c r="H333" s="10">
        <f t="shared" si="34"/>
        <v>-0.97140392440067702</v>
      </c>
      <c r="I333">
        <f t="shared" si="30"/>
        <v>-5.8284235464040623</v>
      </c>
      <c r="K333">
        <f t="shared" si="31"/>
        <v>-0.75485847290103103</v>
      </c>
      <c r="M333">
        <f t="shared" si="32"/>
        <v>-0.8245795816245195</v>
      </c>
      <c r="N333" s="13">
        <f t="shared" si="33"/>
        <v>2.1557387631650601E-2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6.922713882431915</v>
      </c>
      <c r="H334" s="10">
        <f t="shared" si="34"/>
        <v>-0.95942407406766006</v>
      </c>
      <c r="I334">
        <f t="shared" si="30"/>
        <v>-5.7565444444059608</v>
      </c>
      <c r="K334">
        <f t="shared" si="31"/>
        <v>-0.74738965551288949</v>
      </c>
      <c r="M334">
        <f t="shared" si="32"/>
        <v>-0.81630344438327684</v>
      </c>
      <c r="N334" s="13">
        <f t="shared" si="33"/>
        <v>2.0483514641254353E-2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6.9374541676848267</v>
      </c>
      <c r="H335" s="10">
        <f t="shared" si="34"/>
        <v>-0.94758128110845252</v>
      </c>
      <c r="I335">
        <f t="shared" si="30"/>
        <v>-5.6854876866507151</v>
      </c>
      <c r="K335">
        <f t="shared" si="31"/>
        <v>-0.73999536630407126</v>
      </c>
      <c r="M335">
        <f t="shared" si="32"/>
        <v>-0.80811075382971975</v>
      </c>
      <c r="N335" s="13">
        <f t="shared" si="33"/>
        <v>1.9452027979407743E-2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6.9521944529377357</v>
      </c>
      <c r="H336" s="10">
        <f t="shared" si="34"/>
        <v>-0.93587411437985013</v>
      </c>
      <c r="I336">
        <f t="shared" si="30"/>
        <v>-5.6152446862791008</v>
      </c>
      <c r="K336">
        <f t="shared" si="31"/>
        <v>-0.73267485542895616</v>
      </c>
      <c r="M336">
        <f t="shared" si="32"/>
        <v>-0.80000066979117113</v>
      </c>
      <c r="N336" s="13">
        <f t="shared" si="33"/>
        <v>1.8461592944392823E-2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6.9669347381906475</v>
      </c>
      <c r="H337" s="10">
        <f t="shared" si="34"/>
        <v>-0.92430115636139765</v>
      </c>
      <c r="I337">
        <f t="shared" si="30"/>
        <v>-5.5458069381683863</v>
      </c>
      <c r="K337">
        <f t="shared" si="31"/>
        <v>-0.72542738055161615</v>
      </c>
      <c r="M337">
        <f t="shared" si="32"/>
        <v>-0.79197236034789709</v>
      </c>
      <c r="N337" s="13">
        <f t="shared" si="33"/>
        <v>1.7510910254382641E-2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6.9816750234435592</v>
      </c>
      <c r="H338" s="10">
        <f t="shared" si="34"/>
        <v>-0.91286100302855688</v>
      </c>
      <c r="I338">
        <f t="shared" si="30"/>
        <v>-5.4771660181713413</v>
      </c>
      <c r="K338">
        <f t="shared" si="31"/>
        <v>-0.71825220677538226</v>
      </c>
      <c r="M338">
        <f t="shared" si="32"/>
        <v>-0.78402500176075118</v>
      </c>
      <c r="N338" s="13">
        <f t="shared" si="33"/>
        <v>1.6598715222678032E-2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6.9964153086964709</v>
      </c>
      <c r="H339" s="10">
        <f t="shared" si="34"/>
        <v>-0.90155226372723529</v>
      </c>
      <c r="I339">
        <f t="shared" si="30"/>
        <v>-5.4093135823634118</v>
      </c>
      <c r="K339">
        <f t="shared" si="31"/>
        <v>-0.71114860657285306</v>
      </c>
      <c r="M339">
        <f t="shared" si="32"/>
        <v>-0.77615777839912692</v>
      </c>
      <c r="N339" s="13">
        <f t="shared" si="33"/>
        <v>1.5723776950701186E-2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7.0111555939493826</v>
      </c>
      <c r="H340" s="10">
        <f t="shared" si="34"/>
        <v>-0.89037356104968679</v>
      </c>
      <c r="I340">
        <f t="shared" ref="I340:I403" si="37">H340*$E$6</f>
        <v>-5.3422413662981203</v>
      </c>
      <c r="K340">
        <f t="shared" ref="K340:K403" si="38">$L$9*$L$6*EXP(-$L$4*(G340/$L$10-1))+12*$L$6*EXP(-$L$4*(SQRT(2)*G340/$L$10-1))+8*$L$6*EXP(-$L$4*(SQRT(3)*G340/$L$10-1))+6*$L$6*EXP(-$L$4*(2*G340/$L$10-1))+24*$L$6*EXP(-$L$4*(SQRT(5)*G340/$L$10-1))-SQRT($L$9*$L$7^2*EXP(-2*$L$5*(G340/$L$10-1))+12*$L$7^2*EXP(-2*$L$5*(SQRT(2)*G340/$L$10-1))+8*$L$7^2*EXP(-2*$L$5*(SQRT(3)*G340/$L$10-1))+6*$L$7^2*EXP(-2*$L$5*(2*G340/$L$10-1))+24*$L$7^2*EXP(-2*$L$5*(SQRT(5)*G340/$L$10-1)))</f>
        <v>-0.70411585971636015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-0.76836988266924644</v>
      </c>
      <c r="N340" s="13">
        <f t="shared" ref="N340:N403" si="40">(M340-H340)^2*O340</f>
        <v>1.4884897538357929E-2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7.0258958792022934</v>
      </c>
      <c r="H341" s="10">
        <f t="shared" ref="H341:H404" si="41">-(-$B$4)*(1+D341+$E$5*D341^3)*EXP(-D341)</f>
        <v>-0.87932353071174441</v>
      </c>
      <c r="I341">
        <f t="shared" si="37"/>
        <v>-5.2759411842704669</v>
      </c>
      <c r="K341">
        <f t="shared" si="38"/>
        <v>-0.69715325320890098</v>
      </c>
      <c r="M341">
        <f t="shared" si="39"/>
        <v>-0.7606605149427953</v>
      </c>
      <c r="N341" s="13">
        <f t="shared" si="40"/>
        <v>1.4080911311381865E-2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7.0406361644552033</v>
      </c>
      <c r="H342" s="10">
        <f t="shared" si="41"/>
        <v>-0.86840082143139874</v>
      </c>
      <c r="I342">
        <f t="shared" si="37"/>
        <v>-5.2104049285883924</v>
      </c>
      <c r="K342">
        <f t="shared" si="38"/>
        <v>-0.69026008121552784</v>
      </c>
      <c r="M342">
        <f t="shared" si="39"/>
        <v>-0.75302888348589869</v>
      </c>
      <c r="N342" s="13">
        <f t="shared" si="40"/>
        <v>1.3310684065300313E-2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7.0553764497081151</v>
      </c>
      <c r="H343" s="10">
        <f t="shared" si="41"/>
        <v>-0.85760409480867861</v>
      </c>
      <c r="I343">
        <f t="shared" si="37"/>
        <v>-5.1456245688520719</v>
      </c>
      <c r="K343">
        <f t="shared" si="38"/>
        <v>-0.68343564499521559</v>
      </c>
      <c r="M343">
        <f t="shared" si="39"/>
        <v>-0.74547420438846879</v>
      </c>
      <c r="N343" s="13">
        <f t="shared" si="40"/>
        <v>1.2573112325648263E-2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7.0701167349610268</v>
      </c>
      <c r="H344" s="10">
        <f t="shared" si="41"/>
        <v>-0.84693202520684885</v>
      </c>
      <c r="I344">
        <f t="shared" si="37"/>
        <v>-5.0815921512410931</v>
      </c>
      <c r="K344">
        <f t="shared" si="38"/>
        <v>-0.67667925283319941</v>
      </c>
      <c r="M344">
        <f t="shared" si="39"/>
        <v>-0.73799570149391613</v>
      </c>
      <c r="N344" s="13">
        <f t="shared" si="40"/>
        <v>1.1867122624088866E-2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7.0848570202139385</v>
      </c>
      <c r="H345" s="10">
        <f t="shared" si="41"/>
        <v>-0.83638329963488456</v>
      </c>
      <c r="I345">
        <f t="shared" si="37"/>
        <v>-5.0182997978093073</v>
      </c>
      <c r="K345">
        <f t="shared" si="38"/>
        <v>-0.66999021997378716</v>
      </c>
      <c r="M345">
        <f t="shared" si="39"/>
        <v>-0.7305926063292334</v>
      </c>
      <c r="N345" s="13">
        <f t="shared" si="40"/>
        <v>1.1191670790090346E-2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7.0995973054668502</v>
      </c>
      <c r="H346" s="10">
        <f t="shared" si="41"/>
        <v>-0.82595661763122685</v>
      </c>
      <c r="I346">
        <f t="shared" si="37"/>
        <v>-4.9557397057873613</v>
      </c>
      <c r="K346">
        <f t="shared" si="38"/>
        <v>-0.66336786855365726</v>
      </c>
      <c r="M346">
        <f t="shared" si="39"/>
        <v>-0.72326415803547228</v>
      </c>
      <c r="N346" s="13">
        <f t="shared" si="40"/>
        <v>1.0545741257825685E-2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7.114337590719761</v>
      </c>
      <c r="H347" s="10">
        <f t="shared" si="41"/>
        <v>-0.81565069114879052</v>
      </c>
      <c r="I347">
        <f t="shared" si="37"/>
        <v>-4.8939041468927433</v>
      </c>
      <c r="K347">
        <f t="shared" si="38"/>
        <v>-0.65681152753563576</v>
      </c>
      <c r="M347">
        <f t="shared" si="39"/>
        <v>-0.71600960329860364</v>
      </c>
      <c r="N347" s="13">
        <f t="shared" si="40"/>
        <v>9.92834638796866E-3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7.129077875972671</v>
      </c>
      <c r="H348" s="10">
        <f t="shared" si="41"/>
        <v>-0.80546424444122156</v>
      </c>
      <c r="I348">
        <f t="shared" si="37"/>
        <v>-4.8327854666473291</v>
      </c>
      <c r="K348">
        <f t="shared" si="38"/>
        <v>-0.65032053264296208</v>
      </c>
      <c r="M348">
        <f t="shared" si="39"/>
        <v>-0.70882819628078197</v>
      </c>
      <c r="N348" s="13">
        <f t="shared" si="40"/>
        <v>9.3385258040667978E-3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7.1438181612255827</v>
      </c>
      <c r="H349" s="10">
        <f t="shared" si="41"/>
        <v>-0.79539601395037474</v>
      </c>
      <c r="I349">
        <f t="shared" si="37"/>
        <v>-4.7723760837022482</v>
      </c>
      <c r="K349">
        <f t="shared" si="38"/>
        <v>-0.64389422629404003</v>
      </c>
      <c r="M349">
        <f t="shared" si="39"/>
        <v>-0.70171919855200737</v>
      </c>
      <c r="N349" s="13">
        <f t="shared" si="40"/>
        <v>8.7753457431797976E-3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7.1585584464784944</v>
      </c>
      <c r="H350" s="10">
        <f t="shared" si="41"/>
        <v>-0.7854447481950122</v>
      </c>
      <c r="I350">
        <f t="shared" si="37"/>
        <v>-4.7126684891700732</v>
      </c>
      <c r="K350">
        <f t="shared" si="38"/>
        <v>-0.63753195753768599</v>
      </c>
      <c r="M350">
        <f t="shared" si="39"/>
        <v>-0.69468187902220924</v>
      </c>
      <c r="N350" s="13">
        <f t="shared" si="40"/>
        <v>8.2378984204793462E-3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7.1732987317314061</v>
      </c>
      <c r="H351" s="10">
        <f t="shared" si="41"/>
        <v>-0.77560920766069141</v>
      </c>
      <c r="I351">
        <f t="shared" si="37"/>
        <v>-4.6536552459641483</v>
      </c>
      <c r="K351">
        <f t="shared" si="38"/>
        <v>-0.6312330819888593</v>
      </c>
      <c r="M351">
        <f t="shared" si="39"/>
        <v>-0.6877155138737312</v>
      </c>
      <c r="N351" s="13">
        <f t="shared" si="40"/>
        <v>7.7253014075159285E-3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7.1880390169843169</v>
      </c>
      <c r="H352" s="10">
        <f t="shared" si="41"/>
        <v>-0.76588816469084342</v>
      </c>
      <c r="I352">
        <f t="shared" si="37"/>
        <v>-4.5953289881450603</v>
      </c>
      <c r="K352">
        <f t="shared" si="38"/>
        <v>-0.62499696176489539</v>
      </c>
      <c r="M352">
        <f t="shared" si="39"/>
        <v>-0.68081938649424878</v>
      </c>
      <c r="N352" s="13">
        <f t="shared" si="40"/>
        <v>7.2366970238614157E-3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7.2027793022372286</v>
      </c>
      <c r="H353" s="10">
        <f t="shared" si="41"/>
        <v>-0.75628040337900793</v>
      </c>
      <c r="I353">
        <f t="shared" si="37"/>
        <v>-4.5376824202740478</v>
      </c>
      <c r="K353">
        <f t="shared" si="38"/>
        <v>-0.61882296542222637</v>
      </c>
      <c r="M353">
        <f t="shared" si="39"/>
        <v>-0.67399278741010493</v>
      </c>
      <c r="N353" s="13">
        <f t="shared" si="40"/>
        <v>6.7712517418456594E-3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7.2175195874901386</v>
      </c>
      <c r="H354" s="10">
        <f t="shared" si="41"/>
        <v>-0.74678471946223024</v>
      </c>
      <c r="I354">
        <f t="shared" si="37"/>
        <v>-4.4807083167733817</v>
      </c>
      <c r="K354">
        <f t="shared" si="38"/>
        <v>-0.61271046789360517</v>
      </c>
      <c r="M354">
        <f t="shared" si="39"/>
        <v>-0.66723501422008125</v>
      </c>
      <c r="N354" s="13">
        <f t="shared" si="40"/>
        <v>6.3281556041127869E-3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7.2322598727430503</v>
      </c>
      <c r="H355" s="10">
        <f t="shared" si="41"/>
        <v>-0.73739992021558387</v>
      </c>
      <c r="I355">
        <f t="shared" si="37"/>
        <v>-4.4243995212935037</v>
      </c>
      <c r="K355">
        <f t="shared" si="38"/>
        <v>-0.60665885042581902</v>
      </c>
      <c r="M355">
        <f t="shared" si="39"/>
        <v>-0.66054537152959836</v>
      </c>
      <c r="N355" s="13">
        <f t="shared" si="40"/>
        <v>5.9066216537265173E-3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7.2470001579959629</v>
      </c>
      <c r="H356" s="10">
        <f t="shared" si="41"/>
        <v>-0.72812482434782322</v>
      </c>
      <c r="I356">
        <f t="shared" si="37"/>
        <v>-4.3687489460869395</v>
      </c>
      <c r="K356">
        <f t="shared" si="38"/>
        <v>-0.60066750051790685</v>
      </c>
      <c r="M356">
        <f t="shared" si="39"/>
        <v>-0.65392317088535845</v>
      </c>
      <c r="N356" s="13">
        <f t="shared" si="40"/>
        <v>5.5058853765637093E-3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7.2617404432488728</v>
      </c>
      <c r="H357" s="10">
        <f t="shared" si="41"/>
        <v>-0.71895826189813217</v>
      </c>
      <c r="I357">
        <f t="shared" si="37"/>
        <v>-4.3137495713887928</v>
      </c>
      <c r="K357">
        <f t="shared" si="38"/>
        <v>-0.59473581185987112</v>
      </c>
      <c r="M357">
        <f t="shared" si="39"/>
        <v>-0.64736773071042841</v>
      </c>
      <c r="N357" s="13">
        <f t="shared" si="40"/>
        <v>5.1252041557375838E-3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7.2764807285017845</v>
      </c>
      <c r="H358" s="10">
        <f t="shared" si="41"/>
        <v>-0.70989907413397013</v>
      </c>
      <c r="I358">
        <f t="shared" si="37"/>
        <v>-4.2593944448038208</v>
      </c>
      <c r="K358">
        <f t="shared" si="38"/>
        <v>-0.58886318427188578</v>
      </c>
      <c r="M358">
        <f t="shared" si="39"/>
        <v>-0.64087837623976074</v>
      </c>
      <c r="N358" s="13">
        <f t="shared" si="40"/>
        <v>4.7638567378037212E-3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7.2912210137546953</v>
      </c>
      <c r="H359" s="10">
        <f t="shared" si="41"/>
        <v>-0.70094611344999003</v>
      </c>
      <c r="I359">
        <f t="shared" si="37"/>
        <v>-4.2056766806999404</v>
      </c>
      <c r="K359">
        <f t="shared" si="38"/>
        <v>-0.58304902364400957</v>
      </c>
      <c r="M359">
        <f t="shared" si="39"/>
        <v>-0.63445443945617574</v>
      </c>
      <c r="N359" s="13">
        <f t="shared" si="40"/>
        <v>4.4211427104996785E-3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7.305961299007607</v>
      </c>
      <c r="H360" s="10">
        <f t="shared" si="41"/>
        <v>-0.69209824326801384</v>
      </c>
      <c r="I360">
        <f t="shared" si="37"/>
        <v>-4.152589459608083</v>
      </c>
      <c r="K360">
        <f t="shared" si="38"/>
        <v>-0.57729274187638802</v>
      </c>
      <c r="M360">
        <f t="shared" si="39"/>
        <v>-0.62809525902677876</v>
      </c>
      <c r="N360" s="13">
        <f t="shared" si="40"/>
        <v>4.0963819917837849E-3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7.3207015842605188</v>
      </c>
      <c r="H361" s="10">
        <f t="shared" si="41"/>
        <v>-0.68335433793805778</v>
      </c>
      <c r="I361">
        <f t="shared" si="37"/>
        <v>-4.1001260276283471</v>
      </c>
      <c r="K361">
        <f t="shared" si="38"/>
        <v>-0.57159375681996083</v>
      </c>
      <c r="M361">
        <f t="shared" si="39"/>
        <v>-0.62180018023983996</v>
      </c>
      <c r="N361" s="13">
        <f t="shared" si="40"/>
        <v>3.7889143299370677E-3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7.3354418695134305</v>
      </c>
      <c r="H362" s="10">
        <f t="shared" si="41"/>
        <v>-0.67471328264038199</v>
      </c>
      <c r="I362">
        <f t="shared" si="37"/>
        <v>-4.0482796958422922</v>
      </c>
      <c r="K362">
        <f t="shared" si="38"/>
        <v>-0.56595149221766272</v>
      </c>
      <c r="M362">
        <f t="shared" si="39"/>
        <v>-0.61556855494212537</v>
      </c>
      <c r="N362" s="13">
        <f t="shared" si="40"/>
        <v>3.4980988145009249E-3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7.3501821547663404</v>
      </c>
      <c r="H363" s="10">
        <f t="shared" si="41"/>
        <v>-0.66617397328856121</v>
      </c>
      <c r="I363">
        <f t="shared" si="37"/>
        <v>-3.9970438397313672</v>
      </c>
      <c r="K363">
        <f t="shared" si="38"/>
        <v>-0.56036537764612049</v>
      </c>
      <c r="M363">
        <f t="shared" si="39"/>
        <v>-0.60939974147668319</v>
      </c>
      <c r="N363" s="13">
        <f t="shared" si="40"/>
        <v>3.2233133978288621E-3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7.3649224400192521</v>
      </c>
      <c r="H364" s="10">
        <f t="shared" si="41"/>
        <v>-0.65773531643354977</v>
      </c>
      <c r="I364">
        <f t="shared" si="37"/>
        <v>-3.9464118986012986</v>
      </c>
      <c r="K364">
        <f t="shared" si="38"/>
        <v>-0.55483484845784659</v>
      </c>
      <c r="M364">
        <f t="shared" si="39"/>
        <v>-0.60329310462108909</v>
      </c>
      <c r="N364" s="13">
        <f t="shared" si="40"/>
        <v>2.9639544270328323E-3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7.3796627252721629</v>
      </c>
      <c r="H365" s="10">
        <f t="shared" si="41"/>
        <v>-0.64939622916873829</v>
      </c>
      <c r="I365">
        <f t="shared" si="37"/>
        <v>-3.8963773750124298</v>
      </c>
      <c r="K365">
        <f t="shared" si="38"/>
        <v>-0.54935934572392975</v>
      </c>
      <c r="M365">
        <f t="shared" si="39"/>
        <v>-0.59724801552615292</v>
      </c>
      <c r="N365" s="13">
        <f t="shared" si="40"/>
        <v>2.7194361861127272E-3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7.3944030105250746</v>
      </c>
      <c r="H366" s="10">
        <f t="shared" si="41"/>
        <v>-0.64115563903597728</v>
      </c>
      <c r="I366">
        <f t="shared" si="37"/>
        <v>-3.8469338342158634</v>
      </c>
      <c r="K366">
        <f t="shared" si="38"/>
        <v>-0.54393831617721378</v>
      </c>
      <c r="M366">
        <f t="shared" si="39"/>
        <v>-0.59126385165508122</v>
      </c>
      <c r="N366" s="13">
        <f t="shared" si="40"/>
        <v>2.4891904480605393E-3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7.4091432957779864</v>
      </c>
      <c r="H367" s="10">
        <f t="shared" si="41"/>
        <v>-0.63301248393256293</v>
      </c>
      <c r="I367">
        <f t="shared" si="37"/>
        <v>-3.7980749035953778</v>
      </c>
      <c r="K367">
        <f t="shared" si="38"/>
        <v>-0.5385712121559747</v>
      </c>
      <c r="M367">
        <f t="shared" si="39"/>
        <v>-0.58533999672310777</v>
      </c>
      <c r="N367" s="13">
        <f t="shared" si="40"/>
        <v>2.2726660367356657E-3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7.4238835810308981</v>
      </c>
      <c r="H368" s="10">
        <f t="shared" si="41"/>
        <v>-0.62496571201916096</v>
      </c>
      <c r="I368">
        <f t="shared" si="37"/>
        <v>-3.7497942721149657</v>
      </c>
      <c r="K368">
        <f t="shared" si="38"/>
        <v>-0.53325749154808644</v>
      </c>
      <c r="M368">
        <f t="shared" si="39"/>
        <v>-0.57947584063758173</v>
      </c>
      <c r="N368" s="13">
        <f t="shared" si="40"/>
        <v>2.0693283983126208E-3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7.438623866283808</v>
      </c>
      <c r="H369" s="10">
        <f t="shared" si="41"/>
        <v>-0.61701428162866556</v>
      </c>
      <c r="I369">
        <f t="shared" si="37"/>
        <v>-3.7020856897719936</v>
      </c>
      <c r="K369">
        <f t="shared" si="38"/>
        <v>-0.52799661773567541</v>
      </c>
      <c r="M369">
        <f t="shared" si="39"/>
        <v>-0.57367077943851985</v>
      </c>
      <c r="N369" s="13">
        <f t="shared" si="40"/>
        <v>1.8786591821071661E-3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7.4533641515367197</v>
      </c>
      <c r="H370" s="10">
        <f t="shared" si="41"/>
        <v>-0.6091571611759693</v>
      </c>
      <c r="I370">
        <f t="shared" si="37"/>
        <v>-3.654942967055816</v>
      </c>
      <c r="K370">
        <f t="shared" si="38"/>
        <v>-0.52278805954026264</v>
      </c>
      <c r="M370">
        <f t="shared" si="39"/>
        <v>-0.56792421523962211</v>
      </c>
      <c r="N370" s="13">
        <f t="shared" si="40"/>
        <v>1.7001558305897301E-3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7.4681044367896305</v>
      </c>
      <c r="H371" s="10">
        <f t="shared" si="41"/>
        <v>-0.60139332906863863</v>
      </c>
      <c r="I371">
        <f t="shared" si="37"/>
        <v>-3.6083599744118318</v>
      </c>
      <c r="K371">
        <f t="shared" si="38"/>
        <v>-0.5176312911683979</v>
      </c>
      <c r="M371">
        <f t="shared" si="39"/>
        <v>-0.56223555616975462</v>
      </c>
      <c r="N371" s="13">
        <f t="shared" si="40"/>
        <v>1.5333311784005745E-3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7.4828447220425423</v>
      </c>
      <c r="H372" s="10">
        <f t="shared" si="41"/>
        <v>-0.59372177361847567</v>
      </c>
      <c r="I372">
        <f t="shared" si="37"/>
        <v>-3.562330641710854</v>
      </c>
      <c r="K372">
        <f t="shared" si="38"/>
        <v>-0.51252579215776939</v>
      </c>
      <c r="M372">
        <f t="shared" si="39"/>
        <v>-0.5566042163148891</v>
      </c>
      <c r="N372" s="13">
        <f t="shared" si="40"/>
        <v>1.3777130601850325E-3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7.497585007295454</v>
      </c>
      <c r="H373" s="10">
        <f t="shared" si="41"/>
        <v>-0.58614149295395868</v>
      </c>
      <c r="I373">
        <f t="shared" si="37"/>
        <v>-3.5168489577237523</v>
      </c>
      <c r="K373">
        <f t="shared" si="38"/>
        <v>-0.50747104732380577</v>
      </c>
      <c r="M373">
        <f t="shared" si="39"/>
        <v>-0.55102961566051445</v>
      </c>
      <c r="N373" s="13">
        <f t="shared" si="40"/>
        <v>1.2328439270698844E-3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7.5123252925483657</v>
      </c>
      <c r="H374" s="10">
        <f t="shared" si="41"/>
        <v>-0.57865149493354062</v>
      </c>
      <c r="I374">
        <f t="shared" si="37"/>
        <v>-3.4719089696012437</v>
      </c>
      <c r="K374">
        <f t="shared" si="38"/>
        <v>-0.50246654670675128</v>
      </c>
      <c r="M374">
        <f t="shared" si="39"/>
        <v>-0.54551118003450527</v>
      </c>
      <c r="N374" s="13">
        <f t="shared" si="40"/>
        <v>1.0982804716072245E-3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7.5270655778012765</v>
      </c>
      <c r="H375" s="10">
        <f t="shared" si="41"/>
        <v>-0.57125079705980331</v>
      </c>
      <c r="I375">
        <f t="shared" si="37"/>
        <v>-3.4275047823588198</v>
      </c>
      <c r="K375">
        <f t="shared" si="38"/>
        <v>-0.49751178551922515</v>
      </c>
      <c r="M375">
        <f t="shared" si="39"/>
        <v>-0.54004834105045751</v>
      </c>
      <c r="N375" s="13">
        <f t="shared" si="40"/>
        <v>9.7359326101515928E-4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7.5418058630541882</v>
      </c>
      <c r="H376" s="10">
        <f t="shared" si="41"/>
        <v>-0.56393842639444125</v>
      </c>
      <c r="I376">
        <f t="shared" si="37"/>
        <v>-3.3836305583666473</v>
      </c>
      <c r="K376">
        <f t="shared" si="38"/>
        <v>-0.49260626409425173</v>
      </c>
      <c r="M376">
        <f t="shared" si="39"/>
        <v>-0.53464053605148298</v>
      </c>
      <c r="N376" s="13">
        <f t="shared" si="40"/>
        <v>8.5836637854800723E-4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7.5565461483070981</v>
      </c>
      <c r="H377" s="10">
        <f t="shared" si="41"/>
        <v>-0.55671341947407815</v>
      </c>
      <c r="I377">
        <f t="shared" si="37"/>
        <v>-3.3402805168444689</v>
      </c>
      <c r="K377">
        <f t="shared" si="38"/>
        <v>-0.4877494878337737</v>
      </c>
      <c r="M377">
        <f t="shared" si="39"/>
        <v>-0.52928720805447182</v>
      </c>
      <c r="N377" s="13">
        <f t="shared" si="40"/>
        <v>7.5219707283294456E-4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7.5712864335600099</v>
      </c>
      <c r="H378" s="10">
        <f t="shared" si="41"/>
        <v>-0.5495748222268888</v>
      </c>
      <c r="I378">
        <f t="shared" si="37"/>
        <v>-3.2974489333613328</v>
      </c>
      <c r="K378">
        <f t="shared" si="38"/>
        <v>-0.48294096715762719</v>
      </c>
      <c r="M378">
        <f t="shared" si="39"/>
        <v>-0.52398780569480929</v>
      </c>
      <c r="N378" s="13">
        <f t="shared" si="40"/>
        <v>6.5469541501291017E-4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7.5860267188129216</v>
      </c>
      <c r="H379" s="10">
        <f t="shared" si="41"/>
        <v>-0.54252168989002569</v>
      </c>
      <c r="I379">
        <f t="shared" si="37"/>
        <v>-3.2551301393401539</v>
      </c>
      <c r="K379">
        <f t="shared" si="38"/>
        <v>-0.47818021745299477</v>
      </c>
      <c r="M379">
        <f t="shared" si="39"/>
        <v>-0.51874178317155839</v>
      </c>
      <c r="N379" s="13">
        <f t="shared" si="40"/>
        <v>5.6548396353900637E-4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7.6007670040658333</v>
      </c>
      <c r="H380" s="10">
        <f t="shared" si="41"/>
        <v>-0.53555308692783021</v>
      </c>
      <c r="I380">
        <f t="shared" si="37"/>
        <v>-3.2133185215669813</v>
      </c>
      <c r="K380">
        <f t="shared" si="38"/>
        <v>-0.4734667590243225</v>
      </c>
      <c r="M380">
        <f t="shared" si="39"/>
        <v>-0.51354860019309845</v>
      </c>
      <c r="N380" s="13">
        <f t="shared" si="40"/>
        <v>4.8419743645898621E-4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7.6155072893187441</v>
      </c>
      <c r="H381" s="10">
        <f t="shared" si="41"/>
        <v>-0.52866808695082512</v>
      </c>
      <c r="I381">
        <f t="shared" si="37"/>
        <v>-3.1720085217049507</v>
      </c>
      <c r="K381">
        <f t="shared" si="38"/>
        <v>-0.46880011704370034</v>
      </c>
      <c r="M381">
        <f t="shared" si="39"/>
        <v>-0.50840772192322459</v>
      </c>
      <c r="N381" s="13">
        <f t="shared" si="40"/>
        <v>4.1048239105161887E-4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7.630247574571654</v>
      </c>
      <c r="H382" s="10">
        <f t="shared" si="41"/>
        <v>-0.52186577263546674</v>
      </c>
      <c r="I382">
        <f t="shared" si="37"/>
        <v>-3.1311946358128004</v>
      </c>
      <c r="K382">
        <f t="shared" si="38"/>
        <v>-0.46417982150170783</v>
      </c>
      <c r="M382">
        <f t="shared" si="39"/>
        <v>-0.50331861892770102</v>
      </c>
      <c r="N382" s="13">
        <f t="shared" si="40"/>
        <v>3.439969106594876E-4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7.6449878598245657</v>
      </c>
      <c r="H383" s="10">
        <f t="shared" si="41"/>
        <v>-0.51514523564465398</v>
      </c>
      <c r="I383">
        <f t="shared" si="37"/>
        <v>-3.0908714138679239</v>
      </c>
      <c r="K383">
        <f t="shared" si="38"/>
        <v>-0.45960540715871612</v>
      </c>
      <c r="M383">
        <f t="shared" si="39"/>
        <v>-0.49828076712127084</v>
      </c>
      <c r="N383" s="13">
        <f t="shared" si="40"/>
        <v>2.8441029857618057E-4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7.6597281450774775</v>
      </c>
      <c r="H384" s="10">
        <f t="shared" si="41"/>
        <v>-0.50850557654898043</v>
      </c>
      <c r="I384">
        <f t="shared" si="37"/>
        <v>-3.0510334592938824</v>
      </c>
      <c r="K384">
        <f t="shared" si="38"/>
        <v>-0.45507641349665195</v>
      </c>
      <c r="M384">
        <f t="shared" si="39"/>
        <v>-0.49329364771512513</v>
      </c>
      <c r="N384" s="13">
        <f t="shared" si="40"/>
        <v>2.314027788462784E-4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7.6744684303303892</v>
      </c>
      <c r="H385" s="10">
        <f t="shared" si="41"/>
        <v>-0.50194590474871581</v>
      </c>
      <c r="I385">
        <f t="shared" si="37"/>
        <v>-3.0116754284922949</v>
      </c>
      <c r="K385">
        <f t="shared" si="38"/>
        <v>-0.45059238467121049</v>
      </c>
      <c r="M385">
        <f t="shared" si="39"/>
        <v>-0.48835674716481664</v>
      </c>
      <c r="N385" s="13">
        <f t="shared" si="40"/>
        <v>1.8466520384004433E-4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7.6892087155833</v>
      </c>
      <c r="H386" s="10">
        <f t="shared" si="41"/>
        <v>-0.49546533839650997</v>
      </c>
      <c r="I386">
        <f t="shared" si="37"/>
        <v>-2.9727920303790598</v>
      </c>
      <c r="K386">
        <f t="shared" si="38"/>
        <v>-0.44615286946452215</v>
      </c>
      <c r="M386">
        <f t="shared" si="39"/>
        <v>-0.48346955711862949</v>
      </c>
      <c r="N386" s="13">
        <f t="shared" si="40"/>
        <v>1.4389876846674783E-4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7.7039490008362117</v>
      </c>
      <c r="H387" s="10">
        <f t="shared" si="41"/>
        <v>-0.48906300432080579</v>
      </c>
      <c r="I387">
        <f t="shared" si="37"/>
        <v>-2.9343780259248349</v>
      </c>
      <c r="K387">
        <f t="shared" si="38"/>
        <v>-0.44175742123826744</v>
      </c>
      <c r="M387">
        <f t="shared" si="39"/>
        <v>-0.47863157436639647</v>
      </c>
      <c r="N387" s="13">
        <f t="shared" si="40"/>
        <v>1.0881473089374806E-4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7.7186892860891225</v>
      </c>
      <c r="H388" s="10">
        <f t="shared" si="41"/>
        <v>-0.4827380379499549</v>
      </c>
      <c r="I388">
        <f t="shared" si="37"/>
        <v>-2.8964282276997295</v>
      </c>
      <c r="K388">
        <f t="shared" si="38"/>
        <v>-0.43740559788723971</v>
      </c>
      <c r="M388">
        <f t="shared" si="39"/>
        <v>-0.47384230078876677</v>
      </c>
      <c r="N388" s="13">
        <f t="shared" si="40"/>
        <v>7.9134139640943507E-5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7.7334295713420342</v>
      </c>
      <c r="H389" s="10">
        <f t="shared" si="41"/>
        <v>-0.47648958323701907</v>
      </c>
      <c r="I389">
        <f t="shared" si="37"/>
        <v>-2.8589374994221144</v>
      </c>
      <c r="K389">
        <f t="shared" si="38"/>
        <v>-0.43309696179334728</v>
      </c>
      <c r="M389">
        <f t="shared" si="39"/>
        <v>-0.46910124330691449</v>
      </c>
      <c r="N389" s="13">
        <f t="shared" si="40"/>
        <v>5.4587566922777607E-5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7.7481698565949459</v>
      </c>
      <c r="H390" s="10">
        <f t="shared" si="41"/>
        <v>-0.47031679258525544</v>
      </c>
      <c r="I390">
        <f t="shared" si="37"/>
        <v>-2.8219007555115327</v>
      </c>
      <c r="K390">
        <f t="shared" si="38"/>
        <v>-0.4288310797800588</v>
      </c>
      <c r="M390">
        <f t="shared" si="39"/>
        <v>-0.4644079138326962</v>
      </c>
      <c r="N390" s="13">
        <f t="shared" si="40"/>
        <v>3.4914848112446081E-5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7.7629101418478577</v>
      </c>
      <c r="H391" s="10">
        <f t="shared" si="41"/>
        <v>-0.46421882677426857</v>
      </c>
      <c r="I391">
        <f t="shared" si="37"/>
        <v>-2.7853129606456113</v>
      </c>
      <c r="K391">
        <f t="shared" si="38"/>
        <v>-0.424607523067284</v>
      </c>
      <c r="M391">
        <f t="shared" si="39"/>
        <v>-0.45976182921924647</v>
      </c>
      <c r="N391" s="13">
        <f t="shared" si="40"/>
        <v>1.9864827205472995E-5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7.7776504271007676</v>
      </c>
      <c r="H392" s="10">
        <f t="shared" si="41"/>
        <v>-0.45819485488682626</v>
      </c>
      <c r="I392">
        <f t="shared" si="37"/>
        <v>-2.7491691293209577</v>
      </c>
      <c r="K392">
        <f t="shared" si="38"/>
        <v>-0.4204258672266889</v>
      </c>
      <c r="M392">
        <f t="shared" si="39"/>
        <v>-0.45516251121201579</v>
      </c>
      <c r="N392" s="13">
        <f t="shared" si="40"/>
        <v>9.1951081621631157E-6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7.7923907123536793</v>
      </c>
      <c r="H393" s="10">
        <f t="shared" si="41"/>
        <v>-0.4522440542363223</v>
      </c>
      <c r="I393">
        <f t="shared" si="37"/>
        <v>-2.7134643254179336</v>
      </c>
      <c r="K393">
        <f t="shared" si="38"/>
        <v>-0.4162856921374411</v>
      </c>
      <c r="M393">
        <f t="shared" si="39"/>
        <v>-0.45060948640024312</v>
      </c>
      <c r="N393" s="13">
        <f t="shared" si="40"/>
        <v>2.6718120107445781E-6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7.8071309976065901</v>
      </c>
      <c r="H394" s="10">
        <f t="shared" si="41"/>
        <v>-0.44636561029488586</v>
      </c>
      <c r="I394">
        <f t="shared" si="37"/>
        <v>-2.6781936617693152</v>
      </c>
      <c r="K394">
        <f t="shared" si="38"/>
        <v>-0.41218658194238683</v>
      </c>
      <c r="M394">
        <f t="shared" si="39"/>
        <v>-0.44610228616886866</v>
      </c>
      <c r="N394" s="13">
        <f t="shared" si="40"/>
        <v>6.933959534272533E-8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7.8218712828595018</v>
      </c>
      <c r="H395" s="10">
        <f t="shared" si="41"/>
        <v>-0.4405587166221186</v>
      </c>
      <c r="I395">
        <f t="shared" si="37"/>
        <v>-2.6433522997327117</v>
      </c>
      <c r="K395">
        <f t="shared" si="38"/>
        <v>-0.40812812500464624</v>
      </c>
      <c r="M395">
        <f t="shared" si="39"/>
        <v>-0.44164044665087332</v>
      </c>
      <c r="N395" s="13">
        <f t="shared" si="40"/>
        <v>1.1701398551096955E-6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7.8366115681124136</v>
      </c>
      <c r="H396" s="10">
        <f t="shared" si="41"/>
        <v>-0.43482257479446113</v>
      </c>
      <c r="I396">
        <f t="shared" si="37"/>
        <v>-2.6089354487667666</v>
      </c>
      <c r="K396">
        <f t="shared" si="38"/>
        <v>-0.40410991386463879</v>
      </c>
      <c r="M396">
        <f t="shared" si="39"/>
        <v>-0.43722350868005699</v>
      </c>
      <c r="N396" s="13">
        <f t="shared" si="40"/>
        <v>5.7644835230024743E-6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7.8513518533653253</v>
      </c>
      <c r="H397" s="10">
        <f t="shared" si="41"/>
        <v>-0.42915639433516883</v>
      </c>
      <c r="I397">
        <f t="shared" si="37"/>
        <v>-2.574938366011013</v>
      </c>
      <c r="K397">
        <f t="shared" si="38"/>
        <v>-0.40013154519752031</v>
      </c>
      <c r="M397">
        <f t="shared" si="39"/>
        <v>-0.4328510177442379</v>
      </c>
      <c r="N397" s="13">
        <f t="shared" si="40"/>
        <v>1.3650242134841115E-5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7.8660921386182352</v>
      </c>
      <c r="H398" s="10">
        <f t="shared" si="41"/>
        <v>-0.42355939264490083</v>
      </c>
      <c r="I398">
        <f t="shared" si="37"/>
        <v>-2.541356355869405</v>
      </c>
      <c r="K398">
        <f t="shared" si="38"/>
        <v>-0.39619261977104103</v>
      </c>
      <c r="M398">
        <f t="shared" si="39"/>
        <v>-0.42852252393888396</v>
      </c>
      <c r="N398" s="13">
        <f t="shared" si="40"/>
        <v>2.463267224131461E-5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7.8808324238711469</v>
      </c>
      <c r="H399" s="10">
        <f t="shared" si="41"/>
        <v>-0.41803079493290135</v>
      </c>
      <c r="I399">
        <f t="shared" si="37"/>
        <v>-2.508184769597408</v>
      </c>
      <c r="K399">
        <f t="shared" si="38"/>
        <v>-0.39229274240381068</v>
      </c>
      <c r="M399">
        <f t="shared" si="39"/>
        <v>-0.4242375819211629</v>
      </c>
      <c r="N399" s="13">
        <f t="shared" si="40"/>
        <v>3.8524204717652856E-5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7.8955727091240577</v>
      </c>
      <c r="H400" s="10">
        <f t="shared" si="41"/>
        <v>-0.41256983414877596</v>
      </c>
      <c r="I400">
        <f t="shared" si="37"/>
        <v>-2.4754190048926556</v>
      </c>
      <c r="K400">
        <f t="shared" si="38"/>
        <v>-0.38843152192398028</v>
      </c>
      <c r="M400">
        <f t="shared" si="39"/>
        <v>-0.41999575086441993</v>
      </c>
      <c r="N400" s="13">
        <f t="shared" si="40"/>
        <v>5.514423906768046E-5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7.9103129943769694</v>
      </c>
      <c r="H401" s="10">
        <f t="shared" si="41"/>
        <v>-0.40717575091484703</v>
      </c>
      <c r="I401">
        <f t="shared" si="37"/>
        <v>-2.4430545054890822</v>
      </c>
      <c r="K401">
        <f t="shared" si="38"/>
        <v>-0.38460857112832203</v>
      </c>
      <c r="M401">
        <f t="shared" si="39"/>
        <v>-0.41579659441306693</v>
      </c>
      <c r="N401" s="13">
        <f t="shared" si="40"/>
        <v>7.4318942620800306E-5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7.9250532796298812</v>
      </c>
      <c r="H402" s="10">
        <f t="shared" si="41"/>
        <v>-0.40184779345908683</v>
      </c>
      <c r="I402">
        <f t="shared" si="37"/>
        <v>-2.4110867607545208</v>
      </c>
      <c r="K402">
        <f t="shared" si="38"/>
        <v>-0.38082350674171961</v>
      </c>
      <c r="M402">
        <f t="shared" si="39"/>
        <v>-0.4116396806378953</v>
      </c>
      <c r="N402" s="13">
        <f t="shared" si="40"/>
        <v>9.5881054522513646E-5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7.9397935648827929</v>
      </c>
      <c r="H403" s="10">
        <f t="shared" si="41"/>
        <v>-0.3965852175486137</v>
      </c>
      <c r="I403">
        <f t="shared" si="37"/>
        <v>-2.3795113052916821</v>
      </c>
      <c r="K403">
        <f t="shared" si="38"/>
        <v>-0.37707594937705391</v>
      </c>
      <c r="M403">
        <f t="shared" si="39"/>
        <v>-0.40752458199179686</v>
      </c>
      <c r="N403" s="13">
        <f t="shared" si="40"/>
        <v>1.196696944207801E-4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7.9545338501357037</v>
      </c>
      <c r="H404" s="10">
        <f t="shared" si="41"/>
        <v>-0.3913872864237512</v>
      </c>
      <c r="I404">
        <f t="shared" ref="I404:I467" si="44">H404*$E$6</f>
        <v>-2.348323718542507</v>
      </c>
      <c r="K404">
        <f t="shared" ref="K404:K467" si="45">$L$9*$L$6*EXP(-$L$4*(G404/$L$10-1))+12*$L$6*EXP(-$L$4*(SQRT(2)*G404/$L$10-1))+8*$L$6*EXP(-$L$4*(SQRT(3)*G404/$L$10-1))+6*$L$6*EXP(-$L$4*(2*G404/$L$10-1))+24*$L$6*EXP(-$L$4*(SQRT(5)*G404/$L$10-1))-SQRT($L$9*$L$7^2*EXP(-2*$L$5*(G404/$L$10-1))+12*$L$7^2*EXP(-2*$L$5*(SQRT(2)*G404/$L$10-1))+8*$L$7^2*EXP(-2*$L$5*(SQRT(3)*G404/$L$10-1))+6*$L$7^2*EXP(-2*$L$5*(2*G404/$L$10-1))+24*$L$7^2*EXP(-2*$L$5*(SQRT(5)*G404/$L$10-1)))</f>
        <v>-0.37336552349548613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-0.40345087526589879</v>
      </c>
      <c r="N404" s="13">
        <f t="shared" ref="N404:N467" si="47">(M404-H404)^2*O404</f>
        <v>1.4553017575238779E-4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7.9692741353886136</v>
      </c>
      <c r="H405" s="10">
        <f t="shared" ref="H405:H469" si="48">-(-$B$4)*(1+D405+$E$5*D405^3)*EXP(-D405)</f>
        <v>-0.38625327073263666</v>
      </c>
      <c r="I405">
        <f t="shared" si="44"/>
        <v>-2.3175196243958198</v>
      </c>
      <c r="K405">
        <f t="shared" si="45"/>
        <v>-0.36969185736713561</v>
      </c>
      <c r="M405">
        <f t="shared" si="46"/>
        <v>-0.39941814154610578</v>
      </c>
      <c r="N405" s="13">
        <f t="shared" si="47"/>
        <v>1.733138235353311E-4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7.9840144206415253</v>
      </c>
      <c r="H406" s="10">
        <f t="shared" si="48"/>
        <v>-0.38118244846637733</v>
      </c>
      <c r="I406">
        <f t="shared" si="44"/>
        <v>-2.2870946907982641</v>
      </c>
      <c r="K406">
        <f t="shared" si="45"/>
        <v>-0.366054583032147</v>
      </c>
      <c r="M406">
        <f t="shared" si="46"/>
        <v>-0.3954259661700486</v>
      </c>
      <c r="N406" s="13">
        <f t="shared" si="47"/>
        <v>2.0287779657479692E-4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7.998754705894437</v>
      </c>
      <c r="H407" s="10">
        <f t="shared" si="48"/>
        <v>-0.37617410489474101</v>
      </c>
      <c r="I407">
        <f t="shared" si="44"/>
        <v>-2.2570446293684459</v>
      </c>
      <c r="K407">
        <f t="shared" si="45"/>
        <v>-0.36245333626214643</v>
      </c>
      <c r="M407">
        <f t="shared" si="46"/>
        <v>-0.39147393868443719</v>
      </c>
      <c r="N407" s="13">
        <f t="shared" si="47"/>
        <v>2.3408491399232905E-4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8.0134949911473488</v>
      </c>
      <c r="H408" s="10">
        <f t="shared" si="48"/>
        <v>-0.37122753250238083</v>
      </c>
      <c r="I408">
        <f t="shared" si="44"/>
        <v>-2.227365195014285</v>
      </c>
      <c r="K408">
        <f t="shared" si="45"/>
        <v>-0.35888775652207855</v>
      </c>
      <c r="M408">
        <f t="shared" si="46"/>
        <v>-0.38756165280281085</v>
      </c>
      <c r="N408" s="13">
        <f t="shared" si="47"/>
        <v>2.6680348598892014E-4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8.0282352764002596</v>
      </c>
      <c r="H409" s="10">
        <f t="shared" si="48"/>
        <v>-0.36634203092558409</v>
      </c>
      <c r="I409">
        <f t="shared" si="44"/>
        <v>-2.1980521855535047</v>
      </c>
      <c r="K409">
        <f t="shared" si="45"/>
        <v>-0.35535748693242747</v>
      </c>
      <c r="M409">
        <f t="shared" si="46"/>
        <v>-0.3836887063636899</v>
      </c>
      <c r="N409" s="13">
        <f t="shared" si="47"/>
        <v>3.0090714875498332E-4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8.0429755616531704</v>
      </c>
      <c r="H410" s="10">
        <f t="shared" si="48"/>
        <v>-0.36151690688953608</v>
      </c>
      <c r="I410">
        <f t="shared" si="44"/>
        <v>-2.1691014413372165</v>
      </c>
      <c r="K410">
        <f t="shared" si="45"/>
        <v>-0.35186217423181199</v>
      </c>
      <c r="M410">
        <f t="shared" si="46"/>
        <v>-0.37985470128911858</v>
      </c>
      <c r="N410" s="13">
        <f t="shared" si="47"/>
        <v>3.3627470344135916E-4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8.0577158469060812</v>
      </c>
      <c r="H411" s="10">
        <f t="shared" si="48"/>
        <v>-0.35675147414609992</v>
      </c>
      <c r="I411">
        <f t="shared" si="44"/>
        <v>-2.1405088448765994</v>
      </c>
      <c r="K411">
        <f t="shared" si="45"/>
        <v>-0.34840146873995925</v>
      </c>
      <c r="M411">
        <f t="shared" si="46"/>
        <v>-0.37605924354360359</v>
      </c>
      <c r="N411" s="13">
        <f t="shared" si="47"/>
        <v>3.7278995910717925E-4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8.0724561321589938</v>
      </c>
      <c r="H412" s="10">
        <f t="shared" si="48"/>
        <v>-0.35204505341209691</v>
      </c>
      <c r="I412">
        <f t="shared" si="44"/>
        <v>-2.1122703204725815</v>
      </c>
      <c r="K412">
        <f t="shared" si="45"/>
        <v>-0.3449750243210456</v>
      </c>
      <c r="M412">
        <f t="shared" si="46"/>
        <v>-0.37230194309343978</v>
      </c>
      <c r="N412" s="13">
        <f t="shared" si="47"/>
        <v>4.103415795620953E-4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8.0871964174119046</v>
      </c>
      <c r="H413" s="10">
        <f t="shared" si="48"/>
        <v>-0.34739697230808986</v>
      </c>
      <c r="I413">
        <f t="shared" si="44"/>
        <v>-2.0843818338485391</v>
      </c>
      <c r="K413">
        <f t="shared" si="45"/>
        <v>-0.3415824983474085</v>
      </c>
      <c r="M413">
        <f t="shared" si="46"/>
        <v>-0.36858241386642387</v>
      </c>
      <c r="N413" s="13">
        <f t="shared" si="47"/>
        <v>4.4882293402158607E-4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8.1019367026648172</v>
      </c>
      <c r="H414" s="10">
        <f t="shared" si="48"/>
        <v>-0.34280656529765696</v>
      </c>
      <c r="I414">
        <f t="shared" si="44"/>
        <v>-2.0568393917859416</v>
      </c>
      <c r="K414">
        <f t="shared" si="45"/>
        <v>-0.33822355166362172</v>
      </c>
      <c r="M414">
        <f t="shared" si="46"/>
        <v>-0.36490027371195061</v>
      </c>
      <c r="N414" s="13">
        <f t="shared" si="47"/>
        <v>4.8813195149582982E-4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8.1166769879177263</v>
      </c>
      <c r="H415" s="10">
        <f t="shared" si="48"/>
        <v>-0.3382731736271547</v>
      </c>
      <c r="I415">
        <f t="shared" si="44"/>
        <v>-2.0296390417629282</v>
      </c>
      <c r="K415">
        <f t="shared" si="45"/>
        <v>-0.33489784855093252</v>
      </c>
      <c r="M415">
        <f t="shared" si="46"/>
        <v>-0.36125514436149186</v>
      </c>
      <c r="N415" s="13">
        <f t="shared" si="47"/>
        <v>5.2817097883392993E-4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8.1314172731706371</v>
      </c>
      <c r="H416" s="10">
        <f t="shared" si="48"/>
        <v>-0.33379614526596024</v>
      </c>
      <c r="I416">
        <f t="shared" si="44"/>
        <v>-2.0027768715957617</v>
      </c>
      <c r="K416">
        <f t="shared" si="45"/>
        <v>-0.33160505669205592</v>
      </c>
      <c r="M416">
        <f t="shared" si="46"/>
        <v>-0.35764665138945007</v>
      </c>
      <c r="N416" s="13">
        <f t="shared" si="47"/>
        <v>5.6884664234662556E-4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8.1461575584235497</v>
      </c>
      <c r="H417" s="10">
        <f t="shared" si="48"/>
        <v>-0.32937483484719282</v>
      </c>
      <c r="I417">
        <f t="shared" si="44"/>
        <v>-1.976249009083157</v>
      </c>
      <c r="K417">
        <f t="shared" si="45"/>
        <v>-0.32834484713632833</v>
      </c>
      <c r="M417">
        <f t="shared" si="46"/>
        <v>-0.35407442417439255</v>
      </c>
      <c r="N417" s="13">
        <f t="shared" si="47"/>
        <v>6.1006971293231895E-4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8.1608978436764605</v>
      </c>
      <c r="H418" s="10">
        <f t="shared" si="48"/>
        <v>-0.32500860360890221</v>
      </c>
      <c r="I418">
        <f t="shared" si="44"/>
        <v>-1.9500516216534134</v>
      </c>
      <c r="K418">
        <f t="shared" si="45"/>
        <v>-0.32511689426520901</v>
      </c>
      <c r="M418">
        <f t="shared" si="46"/>
        <v>-0.35053809586065454</v>
      </c>
      <c r="N418" s="13">
        <f t="shared" si="47"/>
        <v>6.5175497463228216E-4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8.1756381289293731</v>
      </c>
      <c r="H419" s="10">
        <f t="shared" si="48"/>
        <v>-0.32069681933572569</v>
      </c>
      <c r="I419">
        <f t="shared" si="44"/>
        <v>-1.9241809160143541</v>
      </c>
      <c r="K419">
        <f t="shared" si="45"/>
        <v>-0.32192087575813283</v>
      </c>
      <c r="M419">
        <f t="shared" si="46"/>
        <v>-0.34703730332031152</v>
      </c>
      <c r="N419" s="13">
        <f t="shared" si="47"/>
        <v>6.9382109654222241E-4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8.190378414182284</v>
      </c>
      <c r="H420" s="10">
        <f t="shared" si="48"/>
        <v>-0.31643885630100221</v>
      </c>
      <c r="I420">
        <f t="shared" si="44"/>
        <v>-1.8986331378060133</v>
      </c>
      <c r="K420">
        <f t="shared" si="45"/>
        <v>-0.31875647255870793</v>
      </c>
      <c r="M420">
        <f t="shared" si="46"/>
        <v>-0.34357168711552072</v>
      </c>
      <c r="N420" s="13">
        <f t="shared" si="47"/>
        <v>7.3619050800928488E-4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8.205118699435193</v>
      </c>
      <c r="H421" s="10">
        <f t="shared" si="48"/>
        <v>-0.31223409520934398</v>
      </c>
      <c r="I421">
        <f t="shared" si="44"/>
        <v>-1.8734045712560639</v>
      </c>
      <c r="K421">
        <f t="shared" si="45"/>
        <v>-0.31562336884125797</v>
      </c>
      <c r="M421">
        <f t="shared" si="46"/>
        <v>-0.3401408914612255</v>
      </c>
      <c r="N421" s="13">
        <f t="shared" si="47"/>
        <v>7.7878927704402889E-4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8.2198589846881056</v>
      </c>
      <c r="H422" s="10">
        <f t="shared" si="48"/>
        <v>-0.30808192313965543</v>
      </c>
      <c r="I422">
        <f t="shared" si="44"/>
        <v>-1.8484915388379326</v>
      </c>
      <c r="K422">
        <f t="shared" si="45"/>
        <v>-0.31252125197769975</v>
      </c>
      <c r="M422">
        <f t="shared" si="46"/>
        <v>-0.33674456418821758</v>
      </c>
      <c r="N422" s="13">
        <f t="shared" si="47"/>
        <v>8.215469918787195E-4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8.2345992699410164</v>
      </c>
      <c r="H423" s="10">
        <f t="shared" si="48"/>
        <v>-0.30398173348860058</v>
      </c>
      <c r="I423">
        <f t="shared" si="44"/>
        <v>-1.8238904009316035</v>
      </c>
      <c r="K423">
        <f t="shared" si="45"/>
        <v>-0.30944981250476472</v>
      </c>
      <c r="M423">
        <f t="shared" si="46"/>
        <v>-0.33338235670656574</v>
      </c>
      <c r="N423" s="13">
        <f t="shared" si="47"/>
        <v>8.6439664560475208E-4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8.249339555193929</v>
      </c>
      <c r="H424" s="10">
        <f t="shared" si="48"/>
        <v>-0.29993292591450693</v>
      </c>
      <c r="I424">
        <f t="shared" si="44"/>
        <v>-1.7995975554870416</v>
      </c>
      <c r="K424">
        <f t="shared" si="45"/>
        <v>-0.30640874409154645</v>
      </c>
      <c r="M424">
        <f t="shared" si="46"/>
        <v>-0.33005392396939004</v>
      </c>
      <c r="N424" s="13">
        <f t="shared" si="47"/>
        <v>9.0727452382227192E-4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8.2640798404468399</v>
      </c>
      <c r="H425" s="10">
        <f t="shared" si="48"/>
        <v>-0.29593490628170876</v>
      </c>
      <c r="I425">
        <f t="shared" si="44"/>
        <v>-1.7756094376902527</v>
      </c>
      <c r="K425">
        <f t="shared" si="45"/>
        <v>-0.30339774350738319</v>
      </c>
      <c r="M425">
        <f t="shared" si="46"/>
        <v>-0.32675892443699522</v>
      </c>
      <c r="N425" s="13">
        <f t="shared" si="47"/>
        <v>9.5012009523742921E-4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8.2788201256997507</v>
      </c>
      <c r="H426" s="10">
        <f t="shared" si="48"/>
        <v>-0.2919870866053188</v>
      </c>
      <c r="I426">
        <f t="shared" si="44"/>
        <v>-1.7519225196319128</v>
      </c>
      <c r="K426">
        <f t="shared" si="45"/>
        <v>-0.30041651059006674</v>
      </c>
      <c r="M426">
        <f t="shared" si="46"/>
        <v>-0.32349702004135156</v>
      </c>
      <c r="N426" s="13">
        <f t="shared" si="47"/>
        <v>9.9287590514321499E-4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8.2935604109526615</v>
      </c>
      <c r="H427" s="10">
        <f t="shared" si="48"/>
        <v>-0.28808888499642876</v>
      </c>
      <c r="I427">
        <f t="shared" si="44"/>
        <v>-1.7285333099785727</v>
      </c>
      <c r="K427">
        <f t="shared" si="45"/>
        <v>-0.29746474821437363</v>
      </c>
      <c r="M427">
        <f t="shared" si="46"/>
        <v>-0.32026787615092062</v>
      </c>
      <c r="N427" s="13">
        <f t="shared" si="47"/>
        <v>1.0354874717208649E-3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8.3083006962055723</v>
      </c>
      <c r="H428" s="10">
        <f t="shared" si="48"/>
        <v>-0.28423972560773064</v>
      </c>
      <c r="I428">
        <f t="shared" si="44"/>
        <v>-1.7054383536463837</v>
      </c>
      <c r="K428">
        <f t="shared" si="45"/>
        <v>-0.2945421622609215</v>
      </c>
      <c r="M428">
        <f t="shared" si="46"/>
        <v>-0.31707116153582898</v>
      </c>
      <c r="N428" s="13">
        <f t="shared" si="47"/>
        <v>1.0779031851008264E-3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8.3230409814584849</v>
      </c>
      <c r="H429" s="10">
        <f t="shared" si="48"/>
        <v>-0.28043903857955849</v>
      </c>
      <c r="I429">
        <f t="shared" si="44"/>
        <v>-1.6826342314773508</v>
      </c>
      <c r="K429">
        <f t="shared" si="45"/>
        <v>-0.2916484615853398</v>
      </c>
      <c r="M429">
        <f t="shared" si="46"/>
        <v>-0.31390654833337872</v>
      </c>
      <c r="N429" s="13">
        <f t="shared" si="47"/>
        <v>1.1200742091220526E-3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8.3377812667113957</v>
      </c>
      <c r="H430" s="10">
        <f t="shared" si="48"/>
        <v>-0.27668625998634105</v>
      </c>
      <c r="I430">
        <f t="shared" si="44"/>
        <v>-1.6601175599180462</v>
      </c>
      <c r="K430">
        <f t="shared" si="45"/>
        <v>-0.28878335798776078</v>
      </c>
      <c r="M430">
        <f t="shared" si="46"/>
        <v>-0.31077371201390103</v>
      </c>
      <c r="N430" s="13">
        <f t="shared" si="47"/>
        <v>1.1619543857312024E-3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8.3525215519643083</v>
      </c>
      <c r="H431" s="10">
        <f t="shared" si="48"/>
        <v>-0.2729808317834686</v>
      </c>
      <c r="I431">
        <f t="shared" si="44"/>
        <v>-1.6378849907008117</v>
      </c>
      <c r="K431">
        <f t="shared" si="45"/>
        <v>-0.28594656618261488</v>
      </c>
      <c r="M431">
        <f t="shared" si="46"/>
        <v>-0.30767233134693817</v>
      </c>
      <c r="N431" s="13">
        <f t="shared" si="47"/>
        <v>1.2035001419622088E-3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8.3672618372172174</v>
      </c>
      <c r="H432" s="10">
        <f t="shared" si="48"/>
        <v>-0.26932220175456217</v>
      </c>
      <c r="I432">
        <f t="shared" si="44"/>
        <v>-1.6159332105273729</v>
      </c>
      <c r="K432">
        <f t="shared" si="45"/>
        <v>-0.28313780376874614</v>
      </c>
      <c r="M432">
        <f t="shared" si="46"/>
        <v>-0.30460208836776692</v>
      </c>
      <c r="N432" s="13">
        <f t="shared" si="47"/>
        <v>1.2446703994405835E-3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8.3820021224701282</v>
      </c>
      <c r="H433" s="10">
        <f t="shared" si="48"/>
        <v>-0.26570982345914745</v>
      </c>
      <c r="I433">
        <f t="shared" si="44"/>
        <v>-1.5942589407548846</v>
      </c>
      <c r="K433">
        <f t="shared" si="45"/>
        <v>-0.28035679119982249</v>
      </c>
      <c r="M433">
        <f t="shared" si="46"/>
        <v>-0.30156266834424106</v>
      </c>
      <c r="N433" s="13">
        <f t="shared" si="47"/>
        <v>1.2854264863545826E-3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8.3967424077230408</v>
      </c>
      <c r="H434" s="10">
        <f t="shared" si="48"/>
        <v>-0.26214315618072681</v>
      </c>
      <c r="I434">
        <f t="shared" si="44"/>
        <v>-1.5728589370843609</v>
      </c>
      <c r="K434">
        <f t="shared" si="45"/>
        <v>-0.27760325175505934</v>
      </c>
      <c r="M434">
        <f t="shared" si="46"/>
        <v>-0.29855375974397147</v>
      </c>
      <c r="N434" s="13">
        <f t="shared" si="47"/>
        <v>1.3257320518397647E-3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8.4114826929759516</v>
      </c>
      <c r="H435" s="10">
        <f t="shared" si="48"/>
        <v>-0.25862166487524524</v>
      </c>
      <c r="I435">
        <f t="shared" si="44"/>
        <v>-1.5517299892514713</v>
      </c>
      <c r="K435">
        <f t="shared" si="45"/>
        <v>-0.2748769115102398</v>
      </c>
      <c r="M435">
        <f t="shared" si="46"/>
        <v>-0.29557505420182428</v>
      </c>
      <c r="N435" s="13">
        <f t="shared" si="47"/>
        <v>1.3655529827217262E-3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8.4262229782288642</v>
      </c>
      <c r="H436" s="10">
        <f t="shared" si="48"/>
        <v>-0.25514482011994932</v>
      </c>
      <c r="I436">
        <f t="shared" si="44"/>
        <v>-1.5308689207196959</v>
      </c>
      <c r="K436">
        <f t="shared" si="45"/>
        <v>-0.27217749930902913</v>
      </c>
      <c r="M436">
        <f t="shared" si="46"/>
        <v>-0.29262624648773833</v>
      </c>
      <c r="N436" s="13">
        <f t="shared" si="47"/>
        <v>1.404857322563989E-3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8.4409632634817751</v>
      </c>
      <c r="H437" s="10">
        <f t="shared" si="48"/>
        <v>-0.25171209806263189</v>
      </c>
      <c r="I437">
        <f t="shared" si="44"/>
        <v>-1.5102725883757913</v>
      </c>
      <c r="K437">
        <f t="shared" si="45"/>
        <v>-0.26950474673459229</v>
      </c>
      <c r="M437">
        <f t="shared" si="46"/>
        <v>-0.28970703447486895</v>
      </c>
      <c r="N437" s="13">
        <f t="shared" si="47"/>
        <v>1.4436151929699374E-3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8.4557035487346859</v>
      </c>
      <c r="H438" s="10">
        <f t="shared" si="48"/>
        <v>-0.24832298037126321</v>
      </c>
      <c r="I438">
        <f t="shared" si="44"/>
        <v>-1.4899378822275793</v>
      </c>
      <c r="K438">
        <f t="shared" si="45"/>
        <v>-0.26685838808149431</v>
      </c>
      <c r="M438">
        <f t="shared" si="46"/>
        <v>-0.28681711910803792</v>
      </c>
      <c r="N438" s="13">
        <f t="shared" si="47"/>
        <v>1.481798717086059E-3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8.4704438339875967</v>
      </c>
      <c r="H439" s="10">
        <f t="shared" si="48"/>
        <v>-0.24497695418400117</v>
      </c>
      <c r="I439">
        <f t="shared" si="44"/>
        <v>-1.4698617251040069</v>
      </c>
      <c r="K439">
        <f t="shared" si="45"/>
        <v>-0.2642381603278976</v>
      </c>
      <c r="M439">
        <f t="shared" si="46"/>
        <v>-0.28395620437250474</v>
      </c>
      <c r="N439" s="13">
        <f t="shared" si="47"/>
        <v>1.5193819452579554E-3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8.4851841192405093</v>
      </c>
      <c r="H440" s="10">
        <f t="shared" si="48"/>
        <v>-0.24167351205958124</v>
      </c>
      <c r="I440">
        <f t="shared" si="44"/>
        <v>-1.4500410723574875</v>
      </c>
      <c r="K440">
        <f t="shared" si="45"/>
        <v>-0.26164380310803953</v>
      </c>
      <c r="M440">
        <f t="shared" si="46"/>
        <v>-0.28112399726304133</v>
      </c>
      <c r="N440" s="13">
        <f t="shared" si="47"/>
        <v>1.5563407827884235E-3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8.4999244044934201</v>
      </c>
      <c r="H441" s="10">
        <f t="shared" si="48"/>
        <v>-0.2384121519280783</v>
      </c>
      <c r="I441">
        <f t="shared" si="44"/>
        <v>-1.4304729115684698</v>
      </c>
      <c r="K441">
        <f t="shared" si="45"/>
        <v>-0.25907505868499953</v>
      </c>
      <c r="M441">
        <f t="shared" si="46"/>
        <v>-0.27832020775332045</v>
      </c>
      <c r="N441" s="13">
        <f t="shared" si="47"/>
        <v>1.5926529197506439E-3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8.514664689746331</v>
      </c>
      <c r="H442" s="10">
        <f t="shared" si="48"/>
        <v>-0.23519237704204282</v>
      </c>
      <c r="I442">
        <f t="shared" si="44"/>
        <v>-1.411154262252257</v>
      </c>
      <c r="K442">
        <f t="shared" si="45"/>
        <v>-0.25653167192374016</v>
      </c>
      <c r="M442">
        <f t="shared" si="46"/>
        <v>-0.27554454876560242</v>
      </c>
      <c r="N442" s="13">
        <f t="shared" si="47"/>
        <v>1.6282977628076425E-3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8.5294049749992418</v>
      </c>
      <c r="H443" s="10">
        <f t="shared" si="48"/>
        <v>-0.23201369592800281</v>
      </c>
      <c r="I443">
        <f t="shared" si="44"/>
        <v>-1.3920821755680168</v>
      </c>
      <c r="K443">
        <f t="shared" si="45"/>
        <v>-0.25401339026443193</v>
      </c>
      <c r="M443">
        <f t="shared" si="46"/>
        <v>-0.27279673614072858</v>
      </c>
      <c r="N443" s="13">
        <f t="shared" si="47"/>
        <v>1.6632563689928076E-3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8.5441452602521526</v>
      </c>
      <c r="H444" s="10">
        <f t="shared" si="48"/>
        <v>-0.22887562233833278</v>
      </c>
      <c r="I444">
        <f t="shared" si="44"/>
        <v>-1.3732537340299966</v>
      </c>
      <c r="K444">
        <f t="shared" si="45"/>
        <v>-0.25151996369605145</v>
      </c>
      <c r="M444">
        <f t="shared" si="46"/>
        <v>-0.27007648860841255</v>
      </c>
      <c r="N444" s="13">
        <f t="shared" si="47"/>
        <v>1.6975113814049966E-3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8.5588855455050652</v>
      </c>
      <c r="H445" s="10">
        <f t="shared" si="48"/>
        <v>-0.22577767520348324</v>
      </c>
      <c r="I445">
        <f t="shared" si="44"/>
        <v>-1.3546660512208994</v>
      </c>
      <c r="K445">
        <f t="shared" si="45"/>
        <v>-0.24905114473025017</v>
      </c>
      <c r="M445">
        <f t="shared" si="46"/>
        <v>-0.26738352775782648</v>
      </c>
      <c r="N445" s="13">
        <f t="shared" si="47"/>
        <v>1.7310469667737496E-3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8.573625830757976</v>
      </c>
      <c r="H446" s="10">
        <f t="shared" si="48"/>
        <v>-0.2227193785845723</v>
      </c>
      <c r="I446">
        <f t="shared" si="44"/>
        <v>-1.3363162715074339</v>
      </c>
      <c r="K446">
        <f t="shared" si="45"/>
        <v>-0.24660668837549665</v>
      </c>
      <c r="M446">
        <f t="shared" si="46"/>
        <v>-0.26471757800848444</v>
      </c>
      <c r="N446" s="13">
        <f t="shared" si="47"/>
        <v>1.763848754850694E-3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8.5883661160108886</v>
      </c>
      <c r="H447" s="10">
        <f t="shared" si="48"/>
        <v>-0.21970026162633044</v>
      </c>
      <c r="I447">
        <f t="shared" si="44"/>
        <v>-1.3182015697579827</v>
      </c>
      <c r="K447">
        <f t="shared" si="45"/>
        <v>-0.2441863521114829</v>
      </c>
      <c r="M447">
        <f t="shared" si="46"/>
        <v>-0.26207836658141304</v>
      </c>
      <c r="N447" s="13">
        <f t="shared" si="47"/>
        <v>1.7959037795839961E-3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8.6031064012637977</v>
      </c>
      <c r="H448" s="10">
        <f t="shared" si="48"/>
        <v>-0.21671985851040262</v>
      </c>
      <c r="I448">
        <f t="shared" si="44"/>
        <v>-1.3003191510624157</v>
      </c>
      <c r="K448">
        <f t="shared" si="45"/>
        <v>-0.2417898958637977</v>
      </c>
      <c r="M448">
        <f t="shared" si="46"/>
        <v>-0.25946562347061508</v>
      </c>
      <c r="N448" s="13">
        <f t="shared" si="47"/>
        <v>1.8272004220337272E-3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8.6178466865167103</v>
      </c>
      <c r="H449" s="10">
        <f t="shared" si="48"/>
        <v>-0.21377770840899837</v>
      </c>
      <c r="I449">
        <f t="shared" si="44"/>
        <v>-1.2826662504539903</v>
      </c>
      <c r="K449">
        <f t="shared" si="45"/>
        <v>-0.239417081978858</v>
      </c>
      <c r="M449">
        <f t="shared" si="46"/>
        <v>-0.25687908141481292</v>
      </c>
      <c r="N449" s="13">
        <f t="shared" si="47"/>
        <v>1.8577283549863586E-3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8.6325869717696211</v>
      </c>
      <c r="H450" s="10">
        <f t="shared" si="48"/>
        <v>-0.21087335543889332</v>
      </c>
      <c r="I450">
        <f t="shared" si="44"/>
        <v>-1.26524013263336</v>
      </c>
      <c r="K450">
        <f t="shared" si="45"/>
        <v>-0.23706767519910635</v>
      </c>
      <c r="M450">
        <f t="shared" si="46"/>
        <v>-0.25431847586948414</v>
      </c>
      <c r="N450" s="13">
        <f t="shared" si="47"/>
        <v>1.8874784892285396E-3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8.6473272570225319</v>
      </c>
      <c r="H451" s="10">
        <f t="shared" si="48"/>
        <v>-0.20800634861577369</v>
      </c>
      <c r="I451">
        <f t="shared" si="44"/>
        <v>-1.2480380916946421</v>
      </c>
      <c r="K451">
        <f t="shared" si="45"/>
        <v>-0.23474144263845709</v>
      </c>
      <c r="M451">
        <f t="shared" si="46"/>
        <v>-0.25178354497916755</v>
      </c>
      <c r="N451" s="13">
        <f t="shared" si="47"/>
        <v>1.9164429214391448E-3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8.6620675422754445</v>
      </c>
      <c r="H452" s="10">
        <f t="shared" si="48"/>
        <v>-0.20517624180892691</v>
      </c>
      <c r="I452">
        <f t="shared" si="44"/>
        <v>-1.2310574508535614</v>
      </c>
      <c r="K452">
        <f t="shared" si="45"/>
        <v>-0.23243815375800242</v>
      </c>
      <c r="M452">
        <f t="shared" si="46"/>
        <v>-0.24927402955005562</v>
      </c>
      <c r="N452" s="13">
        <f t="shared" si="47"/>
        <v>1.9446148836616418E-3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8.6768078275283553</v>
      </c>
      <c r="H453" s="10">
        <f t="shared" si="48"/>
        <v>-0.20238259369627051</v>
      </c>
      <c r="I453">
        <f t="shared" si="44"/>
        <v>-1.214295562177623</v>
      </c>
      <c r="K453">
        <f t="shared" si="45"/>
        <v>-0.23015758034196798</v>
      </c>
      <c r="M453">
        <f t="shared" si="46"/>
        <v>-0.24678967302285837</v>
      </c>
      <c r="N453" s="13">
        <f t="shared" si="47"/>
        <v>1.9719886943178667E-3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8.6915481127812662</v>
      </c>
      <c r="H454" s="10">
        <f t="shared" si="48"/>
        <v>-0.19962496771972163</v>
      </c>
      <c r="I454">
        <f t="shared" si="44"/>
        <v>-1.1977498063183298</v>
      </c>
      <c r="K454">
        <f t="shared" si="45"/>
        <v>-0.22789949647391705</v>
      </c>
      <c r="M454">
        <f t="shared" si="46"/>
        <v>-0.24433022144594027</v>
      </c>
      <c r="N454" s="13">
        <f t="shared" si="47"/>
        <v>1.9985597107255856E-3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8.7062883980341788</v>
      </c>
      <c r="H455" s="10">
        <f t="shared" si="48"/>
        <v>-0.19690293204090056</v>
      </c>
      <c r="I455">
        <f t="shared" si="44"/>
        <v>-1.1814175922454033</v>
      </c>
      <c r="K455">
        <f t="shared" si="45"/>
        <v>-0.22566367851320157</v>
      </c>
      <c r="M455">
        <f t="shared" si="46"/>
        <v>-0.24189542344872836</v>
      </c>
      <c r="N455" s="13">
        <f t="shared" si="47"/>
        <v>2.0243242830834578E-3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8.7210286832870878</v>
      </c>
      <c r="H456" s="10">
        <f t="shared" si="48"/>
        <v>-0.19421605949716969</v>
      </c>
      <c r="I456">
        <f t="shared" si="44"/>
        <v>-1.1652963569830181</v>
      </c>
      <c r="K456">
        <f t="shared" si="45"/>
        <v>-0.22344990507165924</v>
      </c>
      <c r="M456">
        <f t="shared" si="46"/>
        <v>-0.23948503021539019</v>
      </c>
      <c r="N456" s="13">
        <f t="shared" si="47"/>
        <v>2.0492797098871055E-3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8.7357689685400004</v>
      </c>
      <c r="H457" s="10">
        <f t="shared" si="48"/>
        <v>-0.19156392755800192</v>
      </c>
      <c r="I457">
        <f t="shared" si="44"/>
        <v>-1.1493835653480116</v>
      </c>
      <c r="K457">
        <f t="shared" si="45"/>
        <v>-0.22125795699054729</v>
      </c>
      <c r="M457">
        <f t="shared" si="46"/>
        <v>-0.23709879545877127</v>
      </c>
      <c r="N457" s="13">
        <f t="shared" si="47"/>
        <v>2.0734241947405153E-3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8.7505092537929112</v>
      </c>
      <c r="H458" s="10">
        <f t="shared" si="48"/>
        <v>-0.18894611828167945</v>
      </c>
      <c r="I458">
        <f t="shared" si="44"/>
        <v>-1.1336767096900768</v>
      </c>
      <c r="K458">
        <f t="shared" si="45"/>
        <v>-0.21908761731772133</v>
      </c>
      <c r="M458">
        <f t="shared" si="46"/>
        <v>-0.23473647539460255</v>
      </c>
      <c r="N458" s="13">
        <f t="shared" si="47"/>
        <v>2.0967568045290263E-3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8.765249539045822</v>
      </c>
      <c r="H459" s="10">
        <f t="shared" si="48"/>
        <v>-0.18636221827231933</v>
      </c>
      <c r="I459">
        <f t="shared" si="44"/>
        <v>-1.1181733096339159</v>
      </c>
      <c r="K459">
        <f t="shared" si="45"/>
        <v>-0.21693867128504685</v>
      </c>
      <c r="M459">
        <f t="shared" si="46"/>
        <v>-0.23239782871596359</v>
      </c>
      <c r="N459" s="13">
        <f t="shared" si="47"/>
        <v>2.1192774289189691E-3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8.7799898242987346</v>
      </c>
      <c r="H460" s="10">
        <f t="shared" si="48"/>
        <v>-0.1838118186372221</v>
      </c>
      <c r="I460">
        <f t="shared" si="44"/>
        <v>-1.1028709118233326</v>
      </c>
      <c r="K460">
        <f t="shared" si="45"/>
        <v>-0.21481090628604571</v>
      </c>
      <c r="M460">
        <f t="shared" si="46"/>
        <v>-0.23008261656800419</v>
      </c>
      <c r="N460" s="13">
        <f t="shared" si="47"/>
        <v>2.1409867411512685E-3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8.7947301095516437</v>
      </c>
      <c r="H461" s="10">
        <f t="shared" si="48"/>
        <v>-0.1812945149445451</v>
      </c>
      <c r="I461">
        <f t="shared" si="44"/>
        <v>-1.0877670896672706</v>
      </c>
      <c r="K461">
        <f t="shared" si="45"/>
        <v>-0.212704111853776</v>
      </c>
      <c r="M461">
        <f t="shared" si="46"/>
        <v>-0.22779060252292399</v>
      </c>
      <c r="N461" s="13">
        <f t="shared" si="47"/>
        <v>2.16188616009628E-3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8.8094703948045563</v>
      </c>
      <c r="H462" s="10">
        <f t="shared" si="48"/>
        <v>-0.17880990718129378</v>
      </c>
      <c r="I462">
        <f t="shared" si="44"/>
        <v>-1.0728594430877627</v>
      </c>
      <c r="K462">
        <f t="shared" si="45"/>
        <v>-0.21061807963893892</v>
      </c>
      <c r="M462">
        <f t="shared" si="46"/>
        <v>-0.22552155255520054</v>
      </c>
      <c r="N462" s="13">
        <f t="shared" si="47"/>
        <v>2.1819778135376252E-3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8.8242106800574671</v>
      </c>
      <c r="H463" s="10">
        <f t="shared" si="48"/>
        <v>-0.17635759971163334</v>
      </c>
      <c r="I463">
        <f t="shared" si="44"/>
        <v>-1.0581455982698</v>
      </c>
      <c r="K463">
        <f t="shared" si="45"/>
        <v>-0.20855260338821657</v>
      </c>
      <c r="M463">
        <f t="shared" si="46"/>
        <v>-0.22327523501707428</v>
      </c>
      <c r="N463" s="13">
        <f t="shared" si="47"/>
        <v>2.2012645026543579E-3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8.8389509653103797</v>
      </c>
      <c r="H464" s="10">
        <f t="shared" si="48"/>
        <v>-0.17393720123551465</v>
      </c>
      <c r="I464">
        <f t="shared" si="44"/>
        <v>-1.0436232074130878</v>
      </c>
      <c r="K464">
        <f t="shared" si="45"/>
        <v>-0.20650747892282983</v>
      </c>
      <c r="M464">
        <f t="shared" si="46"/>
        <v>-0.22105142061427507</v>
      </c>
      <c r="N464" s="13">
        <f t="shared" si="47"/>
        <v>2.2197496676699645E-3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8.8536912505632905</v>
      </c>
      <c r="H465" s="10">
        <f t="shared" si="48"/>
        <v>-0.17154832474761589</v>
      </c>
      <c r="I465">
        <f t="shared" si="44"/>
        <v>-1.0292899484856952</v>
      </c>
      <c r="K465">
        <f t="shared" si="45"/>
        <v>-0.20448250411732372</v>
      </c>
      <c r="M465">
        <f t="shared" si="46"/>
        <v>-0.21884988238200009</v>
      </c>
      <c r="N465" s="13">
        <f t="shared" si="47"/>
        <v>2.2374373546389706E-3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8.8684315358162014</v>
      </c>
      <c r="H466" s="10">
        <f t="shared" si="48"/>
        <v>-0.16919058749659496</v>
      </c>
      <c r="I466">
        <f t="shared" si="44"/>
        <v>-1.0151435249795697</v>
      </c>
      <c r="K466">
        <f t="shared" si="45"/>
        <v>-0.20247747887856835</v>
      </c>
      <c r="M466">
        <f t="shared" si="46"/>
        <v>-0.21667039566113072</v>
      </c>
      <c r="N466" s="13">
        <f t="shared" si="47"/>
        <v>2.2543321833411165E-3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8.8831718210691122</v>
      </c>
      <c r="H467" s="10">
        <f t="shared" si="48"/>
        <v>-0.16686361094465346</v>
      </c>
      <c r="I467">
        <f t="shared" si="44"/>
        <v>-1.0011816656679207</v>
      </c>
      <c r="K467">
        <f t="shared" si="45"/>
        <v>-0.20049220512498203</v>
      </c>
      <c r="M467">
        <f t="shared" si="46"/>
        <v>-0.21451273807469451</v>
      </c>
      <c r="N467" s="13">
        <f t="shared" si="47"/>
        <v>2.2704393162548135E-3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8.8979121063220248</v>
      </c>
      <c r="H468" s="10">
        <f t="shared" si="48"/>
        <v>-0.16456702072740761</v>
      </c>
      <c r="I468">
        <f t="shared" ref="I468:I469" si="50">H468*$E$6</f>
        <v>-0.98740212436444574</v>
      </c>
      <c r="K468">
        <f t="shared" ref="K468:K469" si="51">$L$9*$L$6*EXP(-$L$4*(G468/$L$10-1))+12*$L$6*EXP(-$L$4*(SQRT(2)*G468/$L$10-1))+8*$L$6*EXP(-$L$4*(SQRT(3)*G468/$L$10-1))+6*$L$6*EXP(-$L$4*(2*G468/$L$10-1))+24*$L$6*EXP(-$L$4*(SQRT(5)*G468/$L$10-1))-SQRT($L$9*$L$7^2*EXP(-2*$L$5*(G468/$L$10-1))+12*$L$7^2*EXP(-2*$L$5*(SQRT(2)*G468/$L$10-1))+8*$L$7^2*EXP(-2*$L$5*(SQRT(3)*G468/$L$10-1))+6*$L$7^2*EXP(-2*$L$5*(2*G468/$L$10-1))+24*$L$7^2*EXP(-2*$L$5*(SQRT(5)*G468/$L$10-1)))</f>
        <v>-0.19852648676596671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-0.21237668950456259</v>
      </c>
      <c r="N468" s="13">
        <f t="shared" ref="N468:N469" si="53">(M468-H468)^2*O468</f>
        <v>2.2857644285812677E-3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8.9126523915749356</v>
      </c>
      <c r="H469" s="10">
        <f t="shared" si="48"/>
        <v>-0.16230044661406659</v>
      </c>
      <c r="I469">
        <f t="shared" si="50"/>
        <v>-0.97380267968439949</v>
      </c>
      <c r="K469">
        <f t="shared" si="51"/>
        <v>-0.19658012968156074</v>
      </c>
      <c r="M469">
        <f t="shared" si="52"/>
        <v>-0.2102620320683872</v>
      </c>
      <c r="N469" s="13">
        <f t="shared" si="53"/>
        <v>2.3003136792920983E-3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AE4" sqref="AE4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5"/>
    <col min="35" max="35" width="9" style="27"/>
  </cols>
  <sheetData>
    <row r="1" spans="1:35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E1" t="s">
        <v>77</v>
      </c>
      <c r="AF1" t="s">
        <v>77</v>
      </c>
      <c r="AG1" s="26" t="s">
        <v>169</v>
      </c>
      <c r="AI1" s="25"/>
    </row>
    <row r="2" spans="1:35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E2" t="s">
        <v>432</v>
      </c>
      <c r="AF2" t="s">
        <v>433</v>
      </c>
      <c r="AG2" s="38" t="s">
        <v>181</v>
      </c>
      <c r="AH2" s="46"/>
      <c r="AI2" s="39"/>
    </row>
    <row r="3" spans="1:35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E3" t="s">
        <v>3</v>
      </c>
      <c r="AF3" t="s">
        <v>3</v>
      </c>
      <c r="AG3" s="26" t="s">
        <v>185</v>
      </c>
      <c r="AH3" s="45" t="s">
        <v>184</v>
      </c>
      <c r="AI3" s="27" t="s">
        <v>245</v>
      </c>
    </row>
    <row r="4" spans="1:35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E5">
        <v>0.05</v>
      </c>
      <c r="AF5" s="6">
        <v>0</v>
      </c>
      <c r="AG5" s="40">
        <v>5.1890000000000001</v>
      </c>
      <c r="AH5" s="47">
        <f>((AI5+SQRT(AI5^2-4))/2)^2</f>
        <v>14.274070316815363</v>
      </c>
      <c r="AI5" s="42">
        <f>3*B5*(AG5-1)/C5</f>
        <v>4.0427870855148349</v>
      </c>
    </row>
    <row r="6" spans="1:35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E6">
        <v>0.02</v>
      </c>
      <c r="AF6" s="6">
        <v>0</v>
      </c>
      <c r="AG6" s="40">
        <v>5.1539999999999999</v>
      </c>
      <c r="AH6" s="47">
        <f>((AI6+SQRT(AI6^2-4))/2)^2</f>
        <v>7.5427267601662695</v>
      </c>
      <c r="AI6" s="42">
        <f>3*B6*(AG6-1)/C6</f>
        <v>3.1105151999999996</v>
      </c>
    </row>
    <row r="7" spans="1:35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E7" s="6">
        <v>0</v>
      </c>
      <c r="AF7" s="6"/>
      <c r="AG7" s="40"/>
      <c r="AH7" s="47"/>
      <c r="AI7" s="42"/>
    </row>
    <row r="8" spans="1:35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E8" s="6">
        <v>0</v>
      </c>
      <c r="AF8" s="6">
        <v>0</v>
      </c>
      <c r="AG8" s="40"/>
      <c r="AH8" s="47"/>
      <c r="AI8" s="42"/>
    </row>
    <row r="9" spans="1:35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E9" s="6">
        <v>0</v>
      </c>
      <c r="AF9" s="6">
        <v>0</v>
      </c>
      <c r="AG9" s="40"/>
      <c r="AH9" s="47"/>
      <c r="AI9" s="42"/>
    </row>
    <row r="10" spans="1:35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E10" s="6">
        <v>0</v>
      </c>
      <c r="AF10" s="6">
        <v>0</v>
      </c>
      <c r="AG10" s="40"/>
      <c r="AH10" s="47"/>
      <c r="AI10" s="42"/>
    </row>
    <row r="11" spans="1:35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6"/>
      <c r="AG11" s="40"/>
      <c r="AH11" s="47"/>
      <c r="AI11" s="42"/>
    </row>
    <row r="12" spans="1:35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E12">
        <v>7.0000000000000007E-2</v>
      </c>
      <c r="AF12" s="6">
        <v>0</v>
      </c>
      <c r="AG12" s="40">
        <v>5.4820000000000002</v>
      </c>
      <c r="AH12" s="47">
        <f>((AI12+SQRT(AI12^2-4))/2)^2</f>
        <v>11.108711478037501</v>
      </c>
      <c r="AI12" s="42">
        <f>3*B12*(AG12-1)/C12</f>
        <v>3.63300576923077</v>
      </c>
    </row>
    <row r="13" spans="1:35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E13" s="6">
        <v>0</v>
      </c>
      <c r="AF13" s="6">
        <v>0</v>
      </c>
      <c r="AG13" s="40">
        <v>5.7960000000000003</v>
      </c>
      <c r="AH13" s="47">
        <f t="shared" ref="AH13:AH15" si="8">((AI13+SQRT(AI13^2-4))/2)^2</f>
        <v>4.369380411393017</v>
      </c>
      <c r="AI13" s="42">
        <f>3*B13*(AG13-1)/C13</f>
        <v>2.5687050847457629</v>
      </c>
    </row>
    <row r="14" spans="1:35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E14">
        <v>0.05</v>
      </c>
      <c r="AF14" s="6">
        <v>0</v>
      </c>
      <c r="AG14" s="40">
        <v>6.3129999999999997</v>
      </c>
      <c r="AH14" s="47">
        <f t="shared" si="8"/>
        <v>9.382532529105184</v>
      </c>
      <c r="AI14" s="42">
        <f>3*B14*(AG14-1)/C14</f>
        <v>3.3895594936708857</v>
      </c>
    </row>
    <row r="15" spans="1:35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E15" s="6">
        <v>0</v>
      </c>
      <c r="AF15" s="6">
        <v>0</v>
      </c>
      <c r="AG15" s="40">
        <v>5.99</v>
      </c>
      <c r="AH15" s="47">
        <f t="shared" si="8"/>
        <v>7.2582013294660817</v>
      </c>
      <c r="AI15" s="42">
        <f>3*B15*(AG15-1)/C15</f>
        <v>3.0652857142857144</v>
      </c>
    </row>
    <row r="16" spans="1:35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E16" s="6">
        <v>0</v>
      </c>
      <c r="AF16" s="6"/>
      <c r="AG16" s="40"/>
      <c r="AH16" s="47"/>
      <c r="AI16" s="42"/>
    </row>
    <row r="17" spans="1:35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6"/>
      <c r="AG17" s="40"/>
      <c r="AH17" s="47"/>
      <c r="AI17" s="42"/>
    </row>
    <row r="18" spans="1:35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6"/>
      <c r="AG18" s="40"/>
      <c r="AH18" s="47"/>
      <c r="AI18" s="42"/>
    </row>
    <row r="19" spans="1:35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6">
        <v>0</v>
      </c>
      <c r="AG19" s="40">
        <v>5.5439999999999996</v>
      </c>
      <c r="AH19" s="47">
        <f>((AI19+SQRT(AI19^2-4))/2)^2</f>
        <v>9.7939123029715596</v>
      </c>
      <c r="AI19" s="42">
        <f>3*B19*(AG19-1)/C19</f>
        <v>3.4490602409638549</v>
      </c>
    </row>
    <row r="20" spans="1:35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E20">
        <v>0.05</v>
      </c>
      <c r="AF20" s="6"/>
      <c r="AG20" s="40">
        <v>5.1289999999999996</v>
      </c>
      <c r="AH20" s="47">
        <f>((AI20+SQRT(AI20^2-4))/2)^2</f>
        <v>5.3449641661580847</v>
      </c>
      <c r="AI20" s="42">
        <f>3*B20*(AG20-1)/C20</f>
        <v>2.7444591743119258</v>
      </c>
    </row>
    <row r="21" spans="1:35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6">
        <v>0</v>
      </c>
      <c r="AG21" s="40"/>
      <c r="AH21" s="47"/>
      <c r="AI21" s="42"/>
    </row>
    <row r="22" spans="1:35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E22" s="6">
        <v>0</v>
      </c>
      <c r="AF22" s="6">
        <v>0</v>
      </c>
      <c r="AG22" s="40">
        <v>5.4139999999999997</v>
      </c>
      <c r="AH22" s="47">
        <f>((AI22+SQRT(AI22^2-4))/2)^2</f>
        <v>5.5434781325131768</v>
      </c>
      <c r="AI22" s="42">
        <f>3*B22*(AG22-1)/C22</f>
        <v>2.779185185185185</v>
      </c>
    </row>
    <row r="23" spans="1:35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E23" s="6">
        <v>0</v>
      </c>
      <c r="AF23" s="6">
        <v>0</v>
      </c>
      <c r="AG23" s="40">
        <v>5.617</v>
      </c>
      <c r="AH23" s="47">
        <f t="shared" ref="AH23:AH32" si="14">((AI23+SQRT(AI23^2-4))/2)^2</f>
        <v>6.1416705842907389</v>
      </c>
      <c r="AI23" s="42">
        <f>3*B23*(AG23-1)/C23</f>
        <v>2.8817516778523489</v>
      </c>
    </row>
    <row r="24" spans="1:35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E24" s="6">
        <v>0</v>
      </c>
      <c r="AF24" s="6">
        <v>0</v>
      </c>
      <c r="AG24" s="40">
        <v>5.9669999999999996</v>
      </c>
      <c r="AH24" s="47">
        <f t="shared" si="14"/>
        <v>4.9002326599270356</v>
      </c>
      <c r="AI24" s="42">
        <f>3*B24*(AG24-1)/C24</f>
        <v>2.6653901408450702</v>
      </c>
    </row>
    <row r="25" spans="1:35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E25" s="6">
        <v>0</v>
      </c>
      <c r="AF25" s="6">
        <v>0</v>
      </c>
      <c r="AG25" s="40"/>
      <c r="AH25" s="47"/>
      <c r="AI25" s="42"/>
    </row>
    <row r="26" spans="1:35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E26">
        <v>0.05</v>
      </c>
      <c r="AF26" s="6">
        <v>0</v>
      </c>
      <c r="AG26" s="40">
        <v>2.82</v>
      </c>
      <c r="AH26" s="47"/>
      <c r="AI26" s="42">
        <f>3*B26*(AG26-1)/C26</f>
        <v>1.0610212765957447</v>
      </c>
    </row>
    <row r="27" spans="1:35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E27" s="6">
        <v>0</v>
      </c>
      <c r="AF27" s="6">
        <v>0</v>
      </c>
      <c r="AG27" s="40">
        <v>6.3230000000000004</v>
      </c>
      <c r="AH27" s="47">
        <f t="shared" si="14"/>
        <v>6.9153999229692085</v>
      </c>
      <c r="AI27" s="42">
        <f>3*B27*(AG27-1)/C27</f>
        <v>3.0099841726618712</v>
      </c>
    </row>
    <row r="28" spans="1:35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E28" s="6">
        <v>0.05</v>
      </c>
      <c r="AF28" s="6">
        <v>0</v>
      </c>
      <c r="AG28" s="40">
        <v>6.6079999999999997</v>
      </c>
      <c r="AH28" s="47">
        <f t="shared" si="14"/>
        <v>8.7202990679260441</v>
      </c>
      <c r="AI28" s="42">
        <f>3*B28*(AG28-1)/C28</f>
        <v>3.291652173913044</v>
      </c>
    </row>
    <row r="29" spans="1:35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E29">
        <v>0.05</v>
      </c>
      <c r="AF29" s="6">
        <v>0</v>
      </c>
      <c r="AG29" s="40">
        <v>6.7480000000000002</v>
      </c>
      <c r="AH29" s="47">
        <f t="shared" si="14"/>
        <v>8.9539336478531943</v>
      </c>
      <c r="AI29" s="42">
        <f>3*B29*(AG29-1)/C29</f>
        <v>3.326502127659575</v>
      </c>
    </row>
    <row r="30" spans="1:35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E30" s="6">
        <v>0.05</v>
      </c>
      <c r="AF30" s="6">
        <v>0.05</v>
      </c>
      <c r="AG30" s="40">
        <v>6.8849999999999998</v>
      </c>
      <c r="AH30" s="47">
        <f t="shared" si="14"/>
        <v>3.8130901908629715</v>
      </c>
      <c r="AI30" s="42">
        <f>3*B30*(AG30-1)/C30</f>
        <v>2.4648214285714283</v>
      </c>
    </row>
    <row r="31" spans="1:35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E31">
        <v>0.05</v>
      </c>
      <c r="AF31" s="6">
        <v>0</v>
      </c>
      <c r="AG31" s="40"/>
      <c r="AH31" s="47"/>
      <c r="AI31" s="42"/>
    </row>
    <row r="32" spans="1:35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E32" s="6">
        <v>0</v>
      </c>
      <c r="AF32" s="6">
        <v>0</v>
      </c>
      <c r="AG32" s="40">
        <v>6.3810000000000002</v>
      </c>
      <c r="AH32" s="47">
        <f t="shared" si="14"/>
        <v>8.0642947492824746</v>
      </c>
      <c r="AI32" s="42">
        <f>3*B32*(AG32-1)/C32</f>
        <v>3.1919113636363639</v>
      </c>
    </row>
    <row r="33" spans="1:35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6"/>
      <c r="AG33" s="40"/>
      <c r="AH33" s="47"/>
      <c r="AI33" s="42"/>
    </row>
    <row r="34" spans="1:35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6"/>
      <c r="AG34" s="40"/>
      <c r="AH34" s="47"/>
      <c r="AI34" s="42"/>
    </row>
    <row r="35" spans="1:35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6"/>
      <c r="AG35" s="40"/>
      <c r="AH35" s="47"/>
      <c r="AI35" s="42"/>
    </row>
    <row r="36" spans="1:35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6"/>
      <c r="AG36" s="40">
        <v>5.5190000000000001</v>
      </c>
      <c r="AH36" s="47">
        <f t="shared" ref="AH36" si="22">((AI36+SQRT(AI36^2-4))/2)^2</f>
        <v>8.4033706837950302</v>
      </c>
      <c r="AI36" s="42">
        <f>3*B36*(AG36-1)/C36</f>
        <v>3.2438203636363641</v>
      </c>
    </row>
    <row r="37" spans="1:35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E37" s="6">
        <v>0</v>
      </c>
      <c r="AF37" s="6">
        <v>0</v>
      </c>
      <c r="AG37" s="40"/>
      <c r="AH37" s="47"/>
      <c r="AI37" s="42"/>
    </row>
    <row r="38" spans="1:35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E38" s="6">
        <v>0</v>
      </c>
      <c r="AF38" s="6">
        <v>0</v>
      </c>
      <c r="AG38" s="40">
        <v>4.9640000000000004</v>
      </c>
      <c r="AH38" s="47">
        <f t="shared" ref="AH38:AH48" si="24">((AI38+SQRT(AI38^2-4))/2)^2</f>
        <v>5.7135676318810278</v>
      </c>
      <c r="AI38" s="42">
        <f>3*B38*(AG38-1)/C38</f>
        <v>2.8086633165829147</v>
      </c>
    </row>
    <row r="39" spans="1:35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E39" s="6">
        <v>0</v>
      </c>
      <c r="AF39" s="6">
        <v>0</v>
      </c>
      <c r="AG39" s="40">
        <v>5.2039999999999997</v>
      </c>
      <c r="AH39" s="47">
        <f t="shared" si="24"/>
        <v>5.7476650750278822</v>
      </c>
      <c r="AI39" s="42">
        <f>3*B39*(AG39-1)/C39</f>
        <v>2.8145423728813559</v>
      </c>
    </row>
    <row r="40" spans="1:35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E40" s="6">
        <v>0</v>
      </c>
      <c r="AF40" s="6">
        <v>0</v>
      </c>
      <c r="AG40" s="40">
        <v>5.6189999999999998</v>
      </c>
      <c r="AH40" s="47">
        <f t="shared" si="24"/>
        <v>5.9922076536442299</v>
      </c>
      <c r="AI40" s="42">
        <f>3*B40*(AG40-1)/C40</f>
        <v>2.8564122699386507</v>
      </c>
    </row>
    <row r="41" spans="1:35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E41" s="6">
        <v>0</v>
      </c>
      <c r="AF41" s="6">
        <v>0</v>
      </c>
      <c r="AG41" s="40">
        <v>6.02</v>
      </c>
      <c r="AH41" s="47">
        <f t="shared" si="24"/>
        <v>4.4023086040325312</v>
      </c>
      <c r="AI41" s="42">
        <f>3*B41*(AG41-1)/C41</f>
        <v>2.5747741935483868</v>
      </c>
    </row>
    <row r="42" spans="1:35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E42">
        <v>0.05</v>
      </c>
      <c r="AF42" s="6"/>
      <c r="AG42" s="40"/>
      <c r="AH42" s="47"/>
      <c r="AI42" s="42"/>
    </row>
    <row r="43" spans="1:35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E43" s="6">
        <v>0</v>
      </c>
      <c r="AF43" s="6">
        <v>0</v>
      </c>
      <c r="AG43" s="40">
        <v>6.4859999999999998</v>
      </c>
      <c r="AH43" s="47">
        <f t="shared" si="24"/>
        <v>5.2315689154786122</v>
      </c>
      <c r="AI43" s="42">
        <f>3*B43*(AG43-1)/C43</f>
        <v>2.7244662162162161</v>
      </c>
    </row>
    <row r="44" spans="1:35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E44" s="6">
        <v>0</v>
      </c>
      <c r="AF44" s="6">
        <v>0</v>
      </c>
      <c r="AG44" s="40">
        <v>6.7279999999999998</v>
      </c>
      <c r="AH44" s="47"/>
      <c r="AI44" s="42"/>
    </row>
    <row r="45" spans="1:35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E45">
        <v>0.05</v>
      </c>
      <c r="AF45" s="6">
        <v>0</v>
      </c>
      <c r="AG45" s="40">
        <v>6.9509999999999996</v>
      </c>
      <c r="AH45" s="47">
        <f t="shared" si="24"/>
        <v>5.5691957991076153</v>
      </c>
      <c r="AI45" s="42">
        <f>3*B45*(AG45-1)/C45</f>
        <v>2.7836585526315782</v>
      </c>
    </row>
    <row r="46" spans="1:35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E46">
        <v>0.05</v>
      </c>
      <c r="AF46" s="6">
        <v>0</v>
      </c>
      <c r="AG46" s="40">
        <v>7.1890000000000001</v>
      </c>
      <c r="AH46" s="47">
        <f t="shared" si="24"/>
        <v>7.6128859563570401</v>
      </c>
      <c r="AI46" s="42">
        <f>3*B46*(AG46-1)/C46</f>
        <v>3.1215768749999997</v>
      </c>
    </row>
    <row r="47" spans="1:35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E47" s="6">
        <v>0.1</v>
      </c>
      <c r="AF47" s="6"/>
      <c r="AG47" s="40">
        <v>7.6390000000000002</v>
      </c>
      <c r="AH47" s="47">
        <f t="shared" si="24"/>
        <v>3.8072675087967802</v>
      </c>
      <c r="AI47" s="42">
        <f>3*B47*(AG47-1)/C47</f>
        <v>2.4637213872832371</v>
      </c>
    </row>
    <row r="48" spans="1:35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E48">
        <v>0.05</v>
      </c>
      <c r="AF48" s="6"/>
      <c r="AG48" s="40">
        <v>6.62</v>
      </c>
      <c r="AH48" s="47">
        <f t="shared" si="24"/>
        <v>8.7673332371010559</v>
      </c>
      <c r="AI48" s="42">
        <f>3*B48*(AG48-1)/C48</f>
        <v>3.298695652173913</v>
      </c>
    </row>
    <row r="49" spans="1:35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E49" s="6">
        <v>0</v>
      </c>
      <c r="AF49" s="6">
        <v>0</v>
      </c>
      <c r="AG49" s="40"/>
      <c r="AH49" s="47"/>
      <c r="AI49" s="42"/>
    </row>
    <row r="50" spans="1:35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6"/>
      <c r="AG50" s="40"/>
      <c r="AH50" s="47"/>
      <c r="AI50" s="42"/>
    </row>
    <row r="51" spans="1:35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6"/>
      <c r="AG51" s="40"/>
      <c r="AH51" s="47"/>
      <c r="AI51" s="42"/>
    </row>
    <row r="52" spans="1:35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6"/>
      <c r="AG52" s="40"/>
      <c r="AH52" s="47"/>
      <c r="AI52" s="42"/>
    </row>
    <row r="53" spans="1:35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6"/>
      <c r="AG53" s="40">
        <v>5.1980000000000004</v>
      </c>
      <c r="AH53" s="47">
        <f t="shared" ref="AH53:AH56" si="38">((AI53+SQRT(AI53^2-4))/2)^2</f>
        <v>6.9803382751810243</v>
      </c>
      <c r="AI53" s="42">
        <f>3*B53*(AG53-1)/C53</f>
        <v>3.0205293920053751</v>
      </c>
    </row>
    <row r="54" spans="1:35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6"/>
      <c r="AG54" s="40">
        <v>4.8159999999999998</v>
      </c>
      <c r="AH54" s="47">
        <f t="shared" si="38"/>
        <v>4.5219212905788266</v>
      </c>
      <c r="AI54" s="42">
        <f>3*B54*(AG54-1)/C54</f>
        <v>2.5967414634146344</v>
      </c>
    </row>
    <row r="55" spans="1:35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6"/>
      <c r="AG55" s="40"/>
      <c r="AH55" s="47"/>
      <c r="AI55" s="42"/>
    </row>
    <row r="56" spans="1:35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E56" s="6">
        <v>0</v>
      </c>
      <c r="AF56" s="6"/>
      <c r="AG56" s="40">
        <v>6.1660000000000004</v>
      </c>
      <c r="AH56" s="47">
        <f t="shared" si="38"/>
        <v>22.673055757310312</v>
      </c>
      <c r="AI56" s="42">
        <f>3*B56*(AG56-1)/C56</f>
        <v>4.9716356435643565</v>
      </c>
    </row>
    <row r="57" spans="1:35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6">
        <v>0</v>
      </c>
      <c r="AG57" s="40"/>
      <c r="AH57" s="47"/>
      <c r="AI57" s="42"/>
    </row>
    <row r="58" spans="1:35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E58" s="6">
        <v>0</v>
      </c>
      <c r="AF58" s="6">
        <v>0</v>
      </c>
      <c r="AG58" s="40">
        <v>4.8719999999999999</v>
      </c>
      <c r="AH58" s="47"/>
      <c r="AI58" s="42"/>
    </row>
    <row r="59" spans="1:35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6"/>
      <c r="AG59" s="40"/>
      <c r="AH59" s="47"/>
      <c r="AI59" s="42"/>
    </row>
    <row r="60" spans="1:35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6"/>
      <c r="AG60" s="40"/>
      <c r="AH60" s="47"/>
      <c r="AI60" s="42"/>
    </row>
    <row r="61" spans="1:35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6"/>
      <c r="AG61" s="40">
        <v>5.0229999999999997</v>
      </c>
      <c r="AH61" s="47">
        <f t="shared" ref="AH61:AH62" si="48">((AI61+SQRT(AI61^2-4))/2)^2</f>
        <v>4.2218605200920329</v>
      </c>
      <c r="AI61" s="42">
        <f>3*B61*(AG61-1)/C61</f>
        <v>2.5414017621145373</v>
      </c>
    </row>
    <row r="62" spans="1:35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6">
        <v>0</v>
      </c>
      <c r="AG62" s="40">
        <v>4.9059999999999997</v>
      </c>
      <c r="AH62" s="47">
        <f t="shared" si="48"/>
        <v>5.3759502007458693</v>
      </c>
      <c r="AI62" s="42">
        <f>3*B62*(AG62-1)/C62</f>
        <v>2.749902512562814</v>
      </c>
    </row>
    <row r="63" spans="1:35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6">
        <v>0</v>
      </c>
      <c r="AG63" s="40"/>
      <c r="AH63" s="47"/>
      <c r="AI63" s="42"/>
    </row>
    <row r="64" spans="1:35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6">
        <v>0</v>
      </c>
      <c r="AG64" s="40"/>
      <c r="AH64" s="47"/>
      <c r="AI64" s="42"/>
    </row>
    <row r="65" spans="1:35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6">
        <v>0</v>
      </c>
      <c r="AG65" s="40"/>
      <c r="AH65" s="47"/>
      <c r="AI65" s="42"/>
    </row>
    <row r="66" spans="1:35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6">
        <v>0</v>
      </c>
      <c r="AG66" s="40">
        <v>4.9720000000000004</v>
      </c>
      <c r="AH66" s="47">
        <f t="shared" ref="AH66" si="51">((AI66+SQRT(AI66^2-4))/2)^2</f>
        <v>3.5448701807384584</v>
      </c>
      <c r="AI66" s="42">
        <f>3*B66*(AG66-1)/C66</f>
        <v>2.413911340206186</v>
      </c>
    </row>
    <row r="67" spans="1:35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6"/>
      <c r="AG67" s="40"/>
      <c r="AH67" s="47"/>
      <c r="AI67" s="42"/>
    </row>
    <row r="68" spans="1:35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6"/>
      <c r="AG68" s="40"/>
      <c r="AH68" s="47"/>
      <c r="AI68" s="42"/>
    </row>
    <row r="69" spans="1:35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6"/>
      <c r="AG69" s="40"/>
      <c r="AH69" s="47"/>
      <c r="AI69" s="42"/>
    </row>
    <row r="70" spans="1:35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6">
        <v>0</v>
      </c>
      <c r="AG70" s="40">
        <v>5.2450000000000001</v>
      </c>
      <c r="AH70" s="47">
        <f t="shared" ref="AH70:AH79" si="57">((AI70+SQRT(AI70^2-4))/2)^2</f>
        <v>5.2627438454158284</v>
      </c>
      <c r="AI70" s="42">
        <f>3*B70*(AG70-1)/C70</f>
        <v>2.7299741379310345</v>
      </c>
    </row>
    <row r="71" spans="1:35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E71" s="6">
        <v>0</v>
      </c>
      <c r="AF71" s="6">
        <v>0</v>
      </c>
      <c r="AG71" s="40">
        <v>5.5529999999999999</v>
      </c>
      <c r="AH71" s="47">
        <f t="shared" si="57"/>
        <v>5.5618930291910775</v>
      </c>
      <c r="AI71" s="42">
        <f>3*B71*(AG71-1)/C71</f>
        <v>2.7823888888888884</v>
      </c>
    </row>
    <row r="72" spans="1:35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E72" s="6">
        <v>0</v>
      </c>
      <c r="AF72" s="6">
        <v>0</v>
      </c>
      <c r="AG72" s="40">
        <v>5.9530000000000003</v>
      </c>
      <c r="AH72" s="47">
        <f t="shared" si="57"/>
        <v>4.5936239754997379</v>
      </c>
      <c r="AI72" s="42">
        <f>3*B72*(AG72-1)/C72</f>
        <v>2.6098500000000002</v>
      </c>
    </row>
    <row r="73" spans="1:35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E73">
        <v>0.01</v>
      </c>
      <c r="AF73" s="6">
        <v>0</v>
      </c>
      <c r="AG73" s="40">
        <v>6.1740000000000004</v>
      </c>
      <c r="AH73" s="47">
        <f t="shared" si="57"/>
        <v>4.1193677032869758</v>
      </c>
      <c r="AI73" s="42">
        <f>3*B73*(AG73-1)/C73</f>
        <v>2.5223249999999999</v>
      </c>
    </row>
    <row r="74" spans="1:35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6"/>
      <c r="AG74" s="40"/>
      <c r="AH74" s="47"/>
      <c r="AI74" s="42"/>
    </row>
    <row r="75" spans="1:35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6">
        <v>0</v>
      </c>
      <c r="AG75" s="40">
        <v>6.6609999999999996</v>
      </c>
      <c r="AH75" s="47">
        <f t="shared" si="57"/>
        <v>4.5619226631972625</v>
      </c>
      <c r="AI75" s="42">
        <f>3*B75*(AG75-1)/C75</f>
        <v>2.60406</v>
      </c>
    </row>
    <row r="76" spans="1:35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E76">
        <v>0.05</v>
      </c>
      <c r="AF76" s="6">
        <v>0</v>
      </c>
      <c r="AG76" s="40">
        <v>6.96</v>
      </c>
      <c r="AH76" s="47">
        <f t="shared" si="57"/>
        <v>5.4887541223757772</v>
      </c>
      <c r="AI76" s="42">
        <f>3*B76*(AG76-1)/C76</f>
        <v>2.7696470588235291</v>
      </c>
    </row>
    <row r="77" spans="1:35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E77">
        <v>0.05</v>
      </c>
      <c r="AF77" s="6">
        <v>0</v>
      </c>
      <c r="AG77" s="40">
        <v>7.258</v>
      </c>
      <c r="AH77" s="47">
        <f t="shared" si="57"/>
        <v>5.5860159404834295</v>
      </c>
      <c r="AI77" s="42">
        <f>3*B77*(AG77-1)/C77</f>
        <v>2.7865811320754719</v>
      </c>
    </row>
    <row r="78" spans="1:35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6">
        <v>0</v>
      </c>
      <c r="AG78" s="40">
        <v>6.88</v>
      </c>
      <c r="AH78" s="47">
        <f t="shared" si="57"/>
        <v>7.3069254009029958</v>
      </c>
      <c r="AI78" s="42">
        <f>3*B78*(AG78-1)/C78</f>
        <v>3.0730736842105264</v>
      </c>
    </row>
    <row r="79" spans="1:35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E79" s="6">
        <v>0</v>
      </c>
      <c r="AF79" s="6">
        <v>0</v>
      </c>
      <c r="AG79" s="40">
        <v>6.3490000000000002</v>
      </c>
      <c r="AH79" s="47">
        <f t="shared" si="57"/>
        <v>4.1031355520345727</v>
      </c>
      <c r="AI79" s="42">
        <f>3*B79*(AG79-1)/C79</f>
        <v>2.5192958549222797</v>
      </c>
    </row>
    <row r="80" spans="1:35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E80" s="6">
        <v>0</v>
      </c>
      <c r="AF80" s="6"/>
      <c r="AG80" s="40"/>
      <c r="AH80" s="47"/>
      <c r="AI80" s="42"/>
    </row>
    <row r="81" spans="1:35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5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G82" s="40">
        <v>5.1589999999999998</v>
      </c>
      <c r="AH82" s="47">
        <f t="shared" ref="AH82" si="64">((AI82+SQRT(AI82^2-4))/2)^2</f>
        <v>7.0285492397598466</v>
      </c>
      <c r="AI82" s="42">
        <f>3*B82*(AG82-1)/C82</f>
        <v>3.0283371859296477</v>
      </c>
    </row>
    <row r="83" spans="1:35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5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5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5" x14ac:dyDescent="0.4">
      <c r="A86" s="1" t="s">
        <v>240</v>
      </c>
      <c r="AF86" s="6">
        <v>0</v>
      </c>
    </row>
    <row r="87" spans="1:35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workbookViewId="0">
      <selection activeCell="H3" sqref="H3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460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  <c r="O4" t="s">
        <v>343</v>
      </c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f>14/160.21766</f>
        <v>8.7381128896777044E-2</v>
      </c>
      <c r="C13" s="64"/>
      <c r="D13" s="65" t="s">
        <v>0</v>
      </c>
      <c r="E13" s="68">
        <f>14/160.21766</f>
        <v>8.7381128896777044E-2</v>
      </c>
      <c r="F13" s="64"/>
      <c r="G13" s="65" t="s">
        <v>0</v>
      </c>
      <c r="H13" s="68">
        <f>14/160.21766</f>
        <v>8.7381128896777044E-2</v>
      </c>
      <c r="I13" s="64"/>
      <c r="J13" s="64"/>
      <c r="O13" t="s">
        <v>341</v>
      </c>
    </row>
    <row r="14" spans="1:17" x14ac:dyDescent="0.4">
      <c r="A14" s="69" t="s">
        <v>1</v>
      </c>
      <c r="B14" s="68"/>
      <c r="C14" s="64"/>
      <c r="D14" s="69" t="s">
        <v>1</v>
      </c>
      <c r="E14" s="68">
        <v>2.2709999999999999</v>
      </c>
      <c r="F14" s="64"/>
      <c r="G14" s="69" t="s">
        <v>1</v>
      </c>
      <c r="H14" s="68"/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f>124/160.21766</f>
        <v>0.77394714165716816</v>
      </c>
      <c r="F19" s="64"/>
      <c r="G19" s="65" t="s">
        <v>0</v>
      </c>
      <c r="H19" s="68">
        <f>122/160.21766</f>
        <v>0.76146412324334289</v>
      </c>
      <c r="I19" s="64"/>
      <c r="J19" s="64"/>
      <c r="O19" t="s">
        <v>342</v>
      </c>
    </row>
    <row r="20" spans="1:15" x14ac:dyDescent="0.4">
      <c r="A20" s="69" t="s">
        <v>1</v>
      </c>
      <c r="B20" s="68"/>
      <c r="C20" s="64"/>
      <c r="D20" s="69" t="s">
        <v>1</v>
      </c>
      <c r="E20" s="68"/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f>124/160.21766</f>
        <v>0.77394714165716816</v>
      </c>
      <c r="F25" s="64"/>
      <c r="G25" s="65" t="s">
        <v>0</v>
      </c>
      <c r="H25" s="68">
        <f>122/160.21766</f>
        <v>0.76146412324334289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  <c r="O25" t="s">
        <v>342</v>
      </c>
    </row>
    <row r="26" spans="1:15" x14ac:dyDescent="0.4">
      <c r="A26" s="69" t="s">
        <v>1</v>
      </c>
      <c r="B26" s="68"/>
      <c r="C26" s="64"/>
      <c r="D26" s="69" t="s">
        <v>1</v>
      </c>
      <c r="E26" s="68"/>
      <c r="F26" s="64"/>
      <c r="G26" s="69" t="s">
        <v>1</v>
      </c>
      <c r="H26" s="68"/>
      <c r="I26" s="64"/>
      <c r="J26" s="64"/>
      <c r="L26" s="69" t="s">
        <v>1</v>
      </c>
      <c r="M26" s="68"/>
      <c r="O26" t="s">
        <v>434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329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1.3606490071069599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5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5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5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5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5" x14ac:dyDescent="0.4">
      <c r="A38" s="69" t="s">
        <v>1</v>
      </c>
      <c r="B38" s="68"/>
      <c r="C38" s="64"/>
      <c r="D38" s="69" t="s">
        <v>1</v>
      </c>
      <c r="E38" s="68"/>
      <c r="F38" s="64"/>
      <c r="G38" s="69" t="s">
        <v>1</v>
      </c>
      <c r="H38" s="68"/>
      <c r="J38" s="64"/>
      <c r="O38" t="s">
        <v>441</v>
      </c>
    </row>
    <row r="40" spans="1:15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5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5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5" x14ac:dyDescent="0.4">
      <c r="A43" s="65" t="s">
        <v>0</v>
      </c>
      <c r="B43" s="68">
        <f>12/160.21766</f>
        <v>7.4898110482951752E-2</v>
      </c>
      <c r="C43" s="64"/>
      <c r="D43" s="65" t="s">
        <v>0</v>
      </c>
      <c r="E43" s="68">
        <f>8/160.21766</f>
        <v>4.9932073655301168E-2</v>
      </c>
      <c r="F43" s="64"/>
      <c r="G43" s="65" t="s">
        <v>0</v>
      </c>
      <c r="H43" s="68">
        <f>9/160.21766</f>
        <v>5.6173582862213821E-2</v>
      </c>
      <c r="I43" s="64"/>
      <c r="J43" s="64"/>
      <c r="O43" t="s">
        <v>344</v>
      </c>
    </row>
    <row r="44" spans="1:15" x14ac:dyDescent="0.4">
      <c r="A44" s="69" t="s">
        <v>1</v>
      </c>
      <c r="B44" s="68"/>
      <c r="C44" s="64"/>
      <c r="D44" s="69" t="s">
        <v>1</v>
      </c>
      <c r="E44" s="68"/>
      <c r="F44" s="64"/>
      <c r="G44" s="69" t="s">
        <v>1</v>
      </c>
      <c r="H44" s="68">
        <v>2.6</v>
      </c>
      <c r="J44" s="64"/>
    </row>
    <row r="46" spans="1:15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5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5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f>36/160.21766</f>
        <v>0.22469433144885528</v>
      </c>
      <c r="F49" s="64"/>
      <c r="G49" s="65" t="s">
        <v>0</v>
      </c>
      <c r="H49" s="68">
        <f>37/160.21766</f>
        <v>0.23093584065576792</v>
      </c>
      <c r="I49" s="64"/>
      <c r="J49" s="64"/>
      <c r="O49" t="s">
        <v>345</v>
      </c>
    </row>
    <row r="50" spans="1:15" x14ac:dyDescent="0.4">
      <c r="A50" s="69" t="s">
        <v>1</v>
      </c>
      <c r="B50" s="68"/>
      <c r="C50" s="64"/>
      <c r="D50" s="69" t="s">
        <v>1</v>
      </c>
      <c r="E50" s="68"/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f>83/160.21766</f>
        <v>0.51804526417374963</v>
      </c>
      <c r="C55" s="64"/>
      <c r="D55" s="65" t="s">
        <v>0</v>
      </c>
      <c r="E55" s="68">
        <f>69/160.21766</f>
        <v>0.43066413527697261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  <c r="O55" t="s">
        <v>346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/>
      <c r="F56" s="64"/>
      <c r="G56" s="69" t="s">
        <v>1</v>
      </c>
      <c r="H56" s="68"/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f>83/160.21766</f>
        <v>0.51804526417374963</v>
      </c>
      <c r="C61" s="64"/>
      <c r="D61" s="65" t="s">
        <v>0</v>
      </c>
      <c r="E61" s="68">
        <f>94/160.21766</f>
        <v>0.58670186544978875</v>
      </c>
      <c r="F61" s="64"/>
      <c r="G61" s="65" t="s">
        <v>0</v>
      </c>
      <c r="H61" s="68">
        <f>86/160.21766</f>
        <v>0.53676979179448758</v>
      </c>
      <c r="I61" s="64"/>
      <c r="J61" s="64"/>
      <c r="O61" t="s">
        <v>347</v>
      </c>
    </row>
    <row r="62" spans="1:15" x14ac:dyDescent="0.4">
      <c r="A62" s="69" t="s">
        <v>1</v>
      </c>
      <c r="B62" s="68"/>
      <c r="C62" s="64"/>
      <c r="D62" s="69" t="s">
        <v>1</v>
      </c>
      <c r="E62" s="68"/>
      <c r="F62" s="64"/>
      <c r="G62" s="69" t="s">
        <v>1</v>
      </c>
      <c r="H62" s="68"/>
      <c r="J62" s="64"/>
      <c r="O62" t="s">
        <v>435</v>
      </c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f>112/160.21766</f>
        <v>0.69904903117421635</v>
      </c>
      <c r="C73" s="64"/>
      <c r="D73" s="65" t="s">
        <v>0</v>
      </c>
      <c r="E73" s="68"/>
      <c r="F73" s="64"/>
      <c r="G73" s="65" t="s">
        <v>0</v>
      </c>
      <c r="H73" s="68"/>
      <c r="I73" s="66" t="s">
        <v>248</v>
      </c>
      <c r="J73" s="1">
        <v>1.0449999999999999</v>
      </c>
      <c r="O73" t="s">
        <v>348</v>
      </c>
    </row>
    <row r="74" spans="1:15" x14ac:dyDescent="0.4">
      <c r="A74" s="69" t="s">
        <v>1</v>
      </c>
      <c r="B74" s="68"/>
      <c r="C74" s="64"/>
      <c r="D74" s="69" t="s">
        <v>1</v>
      </c>
      <c r="E74" s="68"/>
      <c r="F74" s="64"/>
      <c r="G74" s="69" t="s">
        <v>1</v>
      </c>
      <c r="H74" s="68"/>
      <c r="J74" s="64"/>
      <c r="O74" t="s">
        <v>440</v>
      </c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f>4/160.21766</f>
        <v>2.4966036827650584E-2</v>
      </c>
      <c r="C79" s="64"/>
      <c r="D79" s="65" t="s">
        <v>0</v>
      </c>
      <c r="E79" s="68">
        <f>4/160.21766</f>
        <v>2.4966036827650584E-2</v>
      </c>
      <c r="F79" s="64"/>
      <c r="G79" s="65" t="s">
        <v>0</v>
      </c>
      <c r="H79" s="68"/>
      <c r="I79" s="64"/>
      <c r="J79" s="64"/>
      <c r="O79" t="s">
        <v>349</v>
      </c>
    </row>
    <row r="80" spans="1:15" x14ac:dyDescent="0.4">
      <c r="A80" s="69" t="s">
        <v>1</v>
      </c>
      <c r="B80" s="68"/>
      <c r="C80" s="64"/>
      <c r="D80" s="69" t="s">
        <v>1</v>
      </c>
      <c r="E80" s="68">
        <v>2.6669999999999998</v>
      </c>
      <c r="F80" s="64"/>
      <c r="G80" s="69" t="s">
        <v>1</v>
      </c>
      <c r="H80" s="68"/>
      <c r="J80" s="64"/>
      <c r="O80" t="s">
        <v>439</v>
      </c>
    </row>
    <row r="82" spans="1:15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5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5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5" x14ac:dyDescent="0.4">
      <c r="A85" s="65" t="s">
        <v>0</v>
      </c>
      <c r="B85" s="68">
        <f>17/160.21766</f>
        <v>0.106105656517515</v>
      </c>
      <c r="C85" s="64"/>
      <c r="D85" s="65" t="s">
        <v>0</v>
      </c>
      <c r="E85" s="68">
        <f>15/160.21766</f>
        <v>9.362263810368969E-2</v>
      </c>
      <c r="F85" s="64"/>
      <c r="G85" s="65" t="s">
        <v>0</v>
      </c>
      <c r="H85" s="68">
        <f>18/160.21766</f>
        <v>0.11234716572442764</v>
      </c>
      <c r="I85" s="64"/>
      <c r="J85" s="64"/>
      <c r="O85" t="s">
        <v>350</v>
      </c>
    </row>
    <row r="86" spans="1:15" x14ac:dyDescent="0.4">
      <c r="A86" s="69" t="s">
        <v>1</v>
      </c>
      <c r="B86" s="68"/>
      <c r="C86" s="64"/>
      <c r="D86" s="69" t="s">
        <v>1</v>
      </c>
      <c r="E86" s="68"/>
      <c r="F86" s="64"/>
      <c r="G86" s="69" t="s">
        <v>1</v>
      </c>
      <c r="H86" s="68">
        <v>2.173</v>
      </c>
      <c r="J86" s="64"/>
    </row>
    <row r="88" spans="1:15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5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5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5" x14ac:dyDescent="0.4">
      <c r="A91" s="65" t="s">
        <v>0</v>
      </c>
      <c r="B91" s="68">
        <f>51/160.21766</f>
        <v>0.31831696955254496</v>
      </c>
      <c r="C91" s="64"/>
      <c r="D91" s="65" t="s">
        <v>0</v>
      </c>
      <c r="E91" s="68">
        <f>53/160.21766</f>
        <v>0.33079998796637028</v>
      </c>
      <c r="F91" s="64"/>
      <c r="G91" s="65" t="s">
        <v>0</v>
      </c>
      <c r="H91" s="68">
        <f>52/160.21766</f>
        <v>0.32455847875945759</v>
      </c>
      <c r="I91" s="64"/>
      <c r="J91" s="64"/>
      <c r="O91" t="s">
        <v>351</v>
      </c>
    </row>
    <row r="92" spans="1:15" x14ac:dyDescent="0.4">
      <c r="A92" s="69" t="s">
        <v>1</v>
      </c>
      <c r="B92" s="68"/>
      <c r="C92" s="64"/>
      <c r="D92" s="69" t="s">
        <v>1</v>
      </c>
      <c r="E92" s="68"/>
      <c r="F92" s="64"/>
      <c r="G92" s="69" t="s">
        <v>1</v>
      </c>
      <c r="H92" s="68">
        <v>2.2559999999999998</v>
      </c>
      <c r="J92" s="64"/>
    </row>
    <row r="94" spans="1:15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5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5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5" x14ac:dyDescent="0.4">
      <c r="A97" s="65" t="s">
        <v>0</v>
      </c>
      <c r="B97" s="68">
        <f>107/160.21766</f>
        <v>0.66784148513965313</v>
      </c>
      <c r="C97" s="64"/>
      <c r="D97" s="65" t="s">
        <v>0</v>
      </c>
      <c r="E97" s="68">
        <f>105/160.21766</f>
        <v>0.65535846672582787</v>
      </c>
      <c r="F97" s="64"/>
      <c r="G97" s="65" t="s">
        <v>0</v>
      </c>
      <c r="H97" s="68">
        <f>113/160.21766</f>
        <v>0.70529054038112904</v>
      </c>
      <c r="I97" s="64"/>
      <c r="J97" s="64"/>
      <c r="O97" t="s">
        <v>352</v>
      </c>
    </row>
    <row r="98" spans="1:15" x14ac:dyDescent="0.4">
      <c r="A98" s="69" t="s">
        <v>1</v>
      </c>
      <c r="B98" s="68"/>
      <c r="C98" s="64"/>
      <c r="D98" s="69" t="s">
        <v>1</v>
      </c>
      <c r="E98" s="68"/>
      <c r="F98" s="64"/>
      <c r="G98" s="69" t="s">
        <v>1</v>
      </c>
      <c r="H98" s="68"/>
      <c r="J98" s="64"/>
      <c r="O98" t="s">
        <v>436</v>
      </c>
    </row>
    <row r="100" spans="1:15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5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5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5" x14ac:dyDescent="0.4">
      <c r="A103" s="65" t="s">
        <v>0</v>
      </c>
      <c r="B103" s="68">
        <f>179/160.21766</f>
        <v>1.1172301480373636</v>
      </c>
      <c r="C103" s="64"/>
      <c r="D103" s="65" t="s">
        <v>0</v>
      </c>
      <c r="E103" s="68">
        <f>179/160.21766</f>
        <v>1.1172301480373636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  <c r="O103" t="s">
        <v>353</v>
      </c>
    </row>
    <row r="104" spans="1:15" x14ac:dyDescent="0.4">
      <c r="A104" s="69" t="s">
        <v>1</v>
      </c>
      <c r="B104" s="68"/>
      <c r="C104" s="64"/>
      <c r="D104" s="69" t="s">
        <v>1</v>
      </c>
      <c r="E104" s="68">
        <v>2.726</v>
      </c>
      <c r="F104" s="64"/>
      <c r="G104" s="69" t="s">
        <v>1</v>
      </c>
      <c r="H104" s="68"/>
      <c r="J104" s="64"/>
    </row>
    <row r="106" spans="1:15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5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5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5" x14ac:dyDescent="0.4">
      <c r="A109" s="65" t="s">
        <v>0</v>
      </c>
      <c r="B109" s="68">
        <f>241/160.21766</f>
        <v>1.5042037188659478</v>
      </c>
      <c r="C109" s="64"/>
      <c r="D109" s="65" t="s">
        <v>0</v>
      </c>
      <c r="E109" s="68">
        <f>259/160.21766</f>
        <v>1.6165508845903753</v>
      </c>
      <c r="F109" s="64"/>
      <c r="G109" s="65" t="s">
        <v>0</v>
      </c>
      <c r="H109" s="68"/>
      <c r="I109" s="64"/>
      <c r="J109" s="64"/>
      <c r="O109" t="s">
        <v>354</v>
      </c>
    </row>
    <row r="110" spans="1:15" x14ac:dyDescent="0.4">
      <c r="A110" s="69" t="s">
        <v>1</v>
      </c>
      <c r="B110" s="68"/>
      <c r="C110" s="64"/>
      <c r="D110" s="69" t="s">
        <v>1</v>
      </c>
      <c r="E110" s="68">
        <v>3.1219999999999999</v>
      </c>
      <c r="F110" s="64"/>
      <c r="G110" s="69" t="s">
        <v>1</v>
      </c>
      <c r="H110" s="68"/>
      <c r="J110" s="64"/>
      <c r="O110" t="s">
        <v>438</v>
      </c>
    </row>
    <row r="112" spans="1:15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5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5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5" x14ac:dyDescent="0.4">
      <c r="A115" s="65" t="s">
        <v>0</v>
      </c>
      <c r="B115" s="68">
        <f>280/160.21766</f>
        <v>1.747622577935541</v>
      </c>
      <c r="C115" s="64"/>
      <c r="D115" s="65" t="s">
        <v>0</v>
      </c>
      <c r="E115" s="68"/>
      <c r="F115" s="64"/>
      <c r="G115" s="65" t="s">
        <v>0</v>
      </c>
      <c r="H115" s="68"/>
      <c r="I115" s="66" t="s">
        <v>248</v>
      </c>
      <c r="J115" s="1">
        <v>1.6180000000000001</v>
      </c>
      <c r="O115" t="s">
        <v>355</v>
      </c>
    </row>
    <row r="116" spans="1:15" x14ac:dyDescent="0.4">
      <c r="A116" s="69" t="s">
        <v>1</v>
      </c>
      <c r="B116" s="68"/>
      <c r="C116" s="64"/>
      <c r="D116" s="69" t="s">
        <v>1</v>
      </c>
      <c r="E116" s="68"/>
      <c r="F116" s="64"/>
      <c r="G116" s="69" t="s">
        <v>1</v>
      </c>
      <c r="H116" s="68"/>
      <c r="J116" s="64"/>
      <c r="O116" t="s">
        <v>437</v>
      </c>
    </row>
    <row r="118" spans="1:15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5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5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5" x14ac:dyDescent="0.4">
      <c r="A121" s="65" t="s">
        <v>0</v>
      </c>
      <c r="B121" s="68">
        <f>173/160.21766</f>
        <v>1.0797810927958877</v>
      </c>
      <c r="C121" s="64"/>
      <c r="D121" s="65" t="s">
        <v>0</v>
      </c>
      <c r="E121" s="68">
        <f>182/160.21766</f>
        <v>1.1359546756581016</v>
      </c>
      <c r="F121" s="64"/>
      <c r="G121" s="65" t="s">
        <v>0</v>
      </c>
      <c r="H121" s="68">
        <f>295/160.21766</f>
        <v>1.8412452160392307</v>
      </c>
      <c r="I121" s="64"/>
      <c r="J121" s="64"/>
      <c r="O121" t="s">
        <v>356</v>
      </c>
    </row>
    <row r="122" spans="1:15" x14ac:dyDescent="0.4">
      <c r="A122" s="69" t="s">
        <v>1</v>
      </c>
      <c r="B122" s="68"/>
      <c r="C122" s="64"/>
      <c r="D122" s="69" t="s">
        <v>1</v>
      </c>
      <c r="E122" s="68">
        <v>3.9580000000000002</v>
      </c>
      <c r="F122" s="64"/>
      <c r="G122" s="69" t="s">
        <v>1</v>
      </c>
      <c r="H122" s="68"/>
      <c r="J122" s="64"/>
    </row>
    <row r="124" spans="1:15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5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5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5" x14ac:dyDescent="0.4">
      <c r="A127" s="65" t="s">
        <v>0</v>
      </c>
      <c r="B127" s="68">
        <f>212/160.21766</f>
        <v>1.3231999518654811</v>
      </c>
      <c r="C127" s="64"/>
      <c r="D127" s="65" t="s">
        <v>0</v>
      </c>
      <c r="E127" s="68"/>
      <c r="F127" s="64"/>
      <c r="G127" s="65" t="s">
        <v>0</v>
      </c>
      <c r="H127" s="68">
        <f>212/160.21766</f>
        <v>1.3231999518654811</v>
      </c>
      <c r="I127" s="64"/>
      <c r="J127" s="64"/>
      <c r="O127" t="s">
        <v>357</v>
      </c>
    </row>
    <row r="128" spans="1:15" x14ac:dyDescent="0.4">
      <c r="A128" s="69" t="s">
        <v>1</v>
      </c>
      <c r="B128" s="68"/>
      <c r="C128" s="64"/>
      <c r="D128" s="69" t="s">
        <v>1</v>
      </c>
      <c r="E128" s="68"/>
      <c r="F128" s="64"/>
      <c r="G128" s="69" t="s">
        <v>1</v>
      </c>
      <c r="H128" s="68">
        <v>3.4449999999999998</v>
      </c>
      <c r="J128" s="64"/>
    </row>
    <row r="130" spans="1:15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5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5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5" x14ac:dyDescent="0.4">
      <c r="A133" s="65" t="s">
        <v>0</v>
      </c>
      <c r="B133" s="68">
        <f>198/160.21766</f>
        <v>1.2358188229687039</v>
      </c>
      <c r="C133" s="64"/>
      <c r="D133" s="65" t="s">
        <v>0</v>
      </c>
      <c r="E133" s="68">
        <f>197/160.21766</f>
        <v>1.2295773137617914</v>
      </c>
      <c r="F133" s="64"/>
      <c r="G133" s="65" t="s">
        <v>0</v>
      </c>
      <c r="H133" s="68">
        <f>197/160.21766</f>
        <v>1.2295773137617914</v>
      </c>
      <c r="I133" s="64"/>
      <c r="J133" s="64"/>
      <c r="O133" t="s">
        <v>358</v>
      </c>
    </row>
    <row r="134" spans="1:15" x14ac:dyDescent="0.4">
      <c r="A134" s="69" t="s">
        <v>1</v>
      </c>
      <c r="B134" s="68">
        <v>3.637</v>
      </c>
      <c r="C134" s="64"/>
      <c r="D134" s="69" t="s">
        <v>1</v>
      </c>
      <c r="E134" s="68"/>
      <c r="F134" s="64"/>
      <c r="G134" s="69" t="s">
        <v>1</v>
      </c>
      <c r="H134" s="68"/>
      <c r="J134" s="64"/>
    </row>
    <row r="136" spans="1:15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5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5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5" x14ac:dyDescent="0.4">
      <c r="A139" s="65" t="s">
        <v>0</v>
      </c>
      <c r="B139" s="68">
        <f>145/160.21766</f>
        <v>0.90501883500233371</v>
      </c>
      <c r="C139" s="64"/>
      <c r="D139" s="65" t="s">
        <v>0</v>
      </c>
      <c r="E139" s="68"/>
      <c r="F139" s="64"/>
      <c r="G139" s="65" t="s">
        <v>0</v>
      </c>
      <c r="H139" s="68">
        <f>146/160.21766</f>
        <v>0.9112603442092464</v>
      </c>
      <c r="I139" s="64"/>
      <c r="J139" s="64"/>
      <c r="O139" t="s">
        <v>359</v>
      </c>
    </row>
    <row r="140" spans="1:15" x14ac:dyDescent="0.4">
      <c r="A140" s="69" t="s">
        <v>1</v>
      </c>
      <c r="B140" s="68">
        <v>3.7810000000000001</v>
      </c>
      <c r="C140" s="64"/>
      <c r="D140" s="69" t="s">
        <v>1</v>
      </c>
      <c r="E140" s="68"/>
      <c r="F140" s="64"/>
      <c r="G140" s="69" t="s">
        <v>1</v>
      </c>
      <c r="H140" s="68"/>
      <c r="J140" s="64"/>
    </row>
    <row r="142" spans="1:15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5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5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5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f>75/160.21766</f>
        <v>0.46811319051844846</v>
      </c>
      <c r="I145" s="64"/>
      <c r="J145" s="64"/>
      <c r="O145" t="s">
        <v>360</v>
      </c>
    </row>
    <row r="146" spans="1:15" x14ac:dyDescent="0.4">
      <c r="A146" s="69" t="s">
        <v>1</v>
      </c>
      <c r="B146" s="68"/>
      <c r="C146" s="64"/>
      <c r="D146" s="69" t="s">
        <v>1</v>
      </c>
      <c r="E146" s="68"/>
      <c r="F146" s="64"/>
      <c r="G146" s="69" t="s">
        <v>1</v>
      </c>
      <c r="H146" s="68">
        <v>4.0990000000000002</v>
      </c>
      <c r="J146" s="64"/>
    </row>
    <row r="147" spans="1:15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5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339</v>
      </c>
    </row>
    <row r="149" spans="1:15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340</v>
      </c>
    </row>
    <row r="150" spans="1:15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5" x14ac:dyDescent="0.4">
      <c r="A151" s="65" t="s">
        <v>0</v>
      </c>
      <c r="B151" s="1"/>
      <c r="C151" s="64"/>
      <c r="D151" s="65" t="s">
        <v>0</v>
      </c>
      <c r="E151" s="1">
        <v>0.31519621494908862</v>
      </c>
      <c r="F151" s="64"/>
      <c r="G151" s="65" t="s">
        <v>0</v>
      </c>
      <c r="H151" s="1"/>
      <c r="I151" s="66" t="s">
        <v>248</v>
      </c>
      <c r="J151" s="1">
        <v>1.633</v>
      </c>
    </row>
    <row r="152" spans="1:15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5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5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5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5" x14ac:dyDescent="0.4">
      <c r="A157" s="65" t="s">
        <v>0</v>
      </c>
      <c r="B157" s="68">
        <f>65/160.21766</f>
        <v>0.40569809844932203</v>
      </c>
      <c r="C157" s="64"/>
      <c r="D157" s="65" t="s">
        <v>0</v>
      </c>
      <c r="E157" s="68">
        <f>58/160.21766</f>
        <v>0.3620075340009335</v>
      </c>
      <c r="F157" s="64"/>
      <c r="G157" s="65" t="s">
        <v>0</v>
      </c>
      <c r="H157" s="68">
        <f>49/160.21766</f>
        <v>0.3058339511387197</v>
      </c>
      <c r="I157" s="64"/>
      <c r="J157" s="64"/>
      <c r="O157" t="s">
        <v>361</v>
      </c>
    </row>
    <row r="158" spans="1:15" x14ac:dyDescent="0.4">
      <c r="A158" s="69" t="s">
        <v>1</v>
      </c>
      <c r="B158" s="68"/>
      <c r="C158" s="64"/>
      <c r="D158" s="69" t="s">
        <v>1</v>
      </c>
      <c r="E158" s="68"/>
      <c r="F158" s="64"/>
      <c r="G158" s="69" t="s">
        <v>1</v>
      </c>
      <c r="H158" s="68"/>
      <c r="J158" s="64"/>
      <c r="O158" t="s">
        <v>442</v>
      </c>
    </row>
    <row r="160" spans="1:15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5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5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5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5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  <c r="O164" t="s">
        <v>442</v>
      </c>
    </row>
    <row r="166" spans="1:15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5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5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5" x14ac:dyDescent="0.4">
      <c r="A169" s="65" t="s">
        <v>0</v>
      </c>
      <c r="B169" s="68"/>
      <c r="C169" s="64"/>
      <c r="D169" s="65" t="s">
        <v>0</v>
      </c>
      <c r="E169" s="68">
        <f>74/160.21766</f>
        <v>0.46187168131153583</v>
      </c>
      <c r="F169" s="64"/>
      <c r="G169" s="65" t="s">
        <v>0</v>
      </c>
      <c r="H169" s="68"/>
      <c r="I169" s="66" t="s">
        <v>248</v>
      </c>
      <c r="J169" s="1">
        <v>1.0489999999999999</v>
      </c>
      <c r="O169" t="s">
        <v>362</v>
      </c>
    </row>
    <row r="170" spans="1:15" x14ac:dyDescent="0.4">
      <c r="A170" s="69" t="s">
        <v>1</v>
      </c>
      <c r="B170" s="68"/>
      <c r="C170" s="64"/>
      <c r="D170" s="69" t="s">
        <v>1</v>
      </c>
      <c r="E170" s="68"/>
      <c r="F170" s="64"/>
      <c r="G170" s="69" t="s">
        <v>1</v>
      </c>
      <c r="H170" s="68"/>
      <c r="J170" s="64"/>
      <c r="O170" t="s">
        <v>443</v>
      </c>
    </row>
    <row r="172" spans="1:15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5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5" x14ac:dyDescent="0.4">
      <c r="A175" s="65" t="s">
        <v>0</v>
      </c>
      <c r="B175" s="68">
        <f>22/160.21766</f>
        <v>0.13731320255207821</v>
      </c>
      <c r="C175" s="64"/>
      <c r="D175" s="65" t="s">
        <v>0</v>
      </c>
      <c r="E175" s="68">
        <f>21/160.21766</f>
        <v>0.13107169334516558</v>
      </c>
      <c r="F175" s="64"/>
      <c r="G175" s="65" t="s">
        <v>0</v>
      </c>
      <c r="H175" s="68"/>
      <c r="I175" s="66" t="s">
        <v>248</v>
      </c>
      <c r="J175" s="66">
        <v>1.6319999999999999</v>
      </c>
      <c r="O175" t="s">
        <v>363</v>
      </c>
    </row>
    <row r="176" spans="1:15" x14ac:dyDescent="0.4">
      <c r="A176" s="69" t="s">
        <v>1</v>
      </c>
      <c r="B176" s="68"/>
      <c r="C176" s="64"/>
      <c r="D176" s="69" t="s">
        <v>1</v>
      </c>
      <c r="E176" s="68"/>
      <c r="F176" s="64"/>
      <c r="G176" s="69" t="s">
        <v>1</v>
      </c>
      <c r="H176" s="68"/>
      <c r="J176" s="64"/>
      <c r="O176" t="s">
        <v>444</v>
      </c>
    </row>
    <row r="178" spans="1:15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5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5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5" x14ac:dyDescent="0.4">
      <c r="A181" s="65" t="s">
        <v>0</v>
      </c>
      <c r="B181" s="68">
        <f>3/160.21766</f>
        <v>1.8724527620737938E-2</v>
      </c>
      <c r="C181" s="64"/>
      <c r="D181" s="65" t="s">
        <v>0</v>
      </c>
      <c r="E181" s="68">
        <f>3/160.21766</f>
        <v>1.8724527620737938E-2</v>
      </c>
      <c r="F181" s="64"/>
      <c r="G181" s="65" t="s">
        <v>0</v>
      </c>
      <c r="H181" s="68">
        <v>1.7000000000000001E-2</v>
      </c>
      <c r="I181" s="64"/>
      <c r="J181" s="64"/>
      <c r="O181" t="s">
        <v>364</v>
      </c>
    </row>
    <row r="182" spans="1:15" x14ac:dyDescent="0.4">
      <c r="A182" s="69" t="s">
        <v>1</v>
      </c>
      <c r="B182" s="68"/>
      <c r="C182" s="64"/>
      <c r="D182" s="69" t="s">
        <v>1</v>
      </c>
      <c r="E182" s="68">
        <v>2.661</v>
      </c>
      <c r="F182" s="64"/>
      <c r="G182" s="69" t="s">
        <v>1</v>
      </c>
      <c r="H182" s="68"/>
      <c r="J182" s="64"/>
    </row>
    <row r="184" spans="1:15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5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5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5" x14ac:dyDescent="0.4">
      <c r="A187" s="65" t="s">
        <v>0</v>
      </c>
      <c r="B187" s="68">
        <f>12/160.21766</f>
        <v>7.4898110482951752E-2</v>
      </c>
      <c r="C187" s="64"/>
      <c r="D187" s="65" t="s">
        <v>0</v>
      </c>
      <c r="E187" s="68">
        <f>12/160.21766</f>
        <v>7.4898110482951752E-2</v>
      </c>
      <c r="F187" s="64"/>
      <c r="G187" s="65" t="s">
        <v>0</v>
      </c>
      <c r="H187" s="68">
        <f>11/160.21766</f>
        <v>6.8656601276039106E-2</v>
      </c>
      <c r="I187" s="64"/>
      <c r="J187" s="64"/>
      <c r="O187" t="s">
        <v>365</v>
      </c>
    </row>
    <row r="188" spans="1:15" x14ac:dyDescent="0.4">
      <c r="A188" s="69" t="s">
        <v>1</v>
      </c>
      <c r="B188" s="68">
        <v>2.661</v>
      </c>
      <c r="C188" s="64"/>
      <c r="D188" s="69" t="s">
        <v>1</v>
      </c>
      <c r="E188" s="68"/>
      <c r="F188" s="64"/>
      <c r="G188" s="69" t="s">
        <v>1</v>
      </c>
      <c r="H188" s="68"/>
      <c r="J188" s="64"/>
    </row>
    <row r="190" spans="1:15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5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5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5" x14ac:dyDescent="0.4">
      <c r="A193" s="65" t="s">
        <v>0</v>
      </c>
      <c r="B193" s="68">
        <f>39/160.21766</f>
        <v>0.24341885906959321</v>
      </c>
      <c r="C193" s="64"/>
      <c r="D193" s="65" t="s">
        <v>0</v>
      </c>
      <c r="E193" s="68"/>
      <c r="F193" s="64"/>
      <c r="G193" s="65" t="s">
        <v>0</v>
      </c>
      <c r="H193" s="68">
        <f>41/160.21766</f>
        <v>0.25590187748341853</v>
      </c>
      <c r="I193" s="64"/>
      <c r="J193" s="64"/>
      <c r="O193" t="s">
        <v>366</v>
      </c>
    </row>
    <row r="194" spans="1:15" x14ac:dyDescent="0.4">
      <c r="A194" s="69" t="s">
        <v>1</v>
      </c>
      <c r="B194" s="68"/>
      <c r="C194" s="64"/>
      <c r="D194" s="69" t="s">
        <v>1</v>
      </c>
      <c r="E194" s="68"/>
      <c r="F194" s="64"/>
      <c r="G194" s="69" t="s">
        <v>1</v>
      </c>
      <c r="H194" s="68">
        <v>2.0310000000000001</v>
      </c>
      <c r="J194" s="64"/>
    </row>
    <row r="196" spans="1:15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5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5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5" x14ac:dyDescent="0.4">
      <c r="A199" s="65" t="s">
        <v>0</v>
      </c>
      <c r="B199" s="68">
        <f>90/160.21766</f>
        <v>0.56173582862213822</v>
      </c>
      <c r="C199" s="64"/>
      <c r="D199" s="65" t="s">
        <v>0</v>
      </c>
      <c r="E199" s="68">
        <f>89/160.21766</f>
        <v>0.55549431941522553</v>
      </c>
      <c r="F199" s="64"/>
      <c r="G199" s="65" t="s">
        <v>0</v>
      </c>
      <c r="H199" s="68">
        <f>94/160.21766</f>
        <v>0.58670186544978875</v>
      </c>
      <c r="I199" s="64"/>
      <c r="J199" s="64"/>
      <c r="O199" t="s">
        <v>367</v>
      </c>
    </row>
    <row r="200" spans="1:15" x14ac:dyDescent="0.4">
      <c r="A200" s="69" t="s">
        <v>1</v>
      </c>
      <c r="B200" s="68"/>
      <c r="C200" s="64"/>
      <c r="D200" s="69" t="s">
        <v>1</v>
      </c>
      <c r="E200" s="68"/>
      <c r="F200" s="64"/>
      <c r="G200" s="69" t="s">
        <v>1</v>
      </c>
      <c r="H200" s="68">
        <v>2.2959999999999998</v>
      </c>
      <c r="J200" s="64"/>
    </row>
    <row r="202" spans="1:15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5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5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5" x14ac:dyDescent="0.4">
      <c r="A205" s="65" t="s">
        <v>0</v>
      </c>
      <c r="B205" s="68">
        <f>167/160.21766</f>
        <v>1.0423320375544118</v>
      </c>
      <c r="C205" s="64"/>
      <c r="D205" s="65" t="s">
        <v>0</v>
      </c>
      <c r="E205" s="68">
        <f>174/160.21766</f>
        <v>1.0860226020028005</v>
      </c>
      <c r="F205" s="64"/>
      <c r="G205" s="65" t="s">
        <v>0</v>
      </c>
      <c r="H205" s="68"/>
      <c r="I205" s="66" t="s">
        <v>248</v>
      </c>
      <c r="J205" s="1">
        <v>1.821</v>
      </c>
      <c r="O205" t="s">
        <v>368</v>
      </c>
    </row>
    <row r="206" spans="1:15" x14ac:dyDescent="0.4">
      <c r="A206" s="69" t="s">
        <v>1</v>
      </c>
      <c r="B206" s="68"/>
      <c r="C206" s="64"/>
      <c r="D206" s="69" t="s">
        <v>1</v>
      </c>
      <c r="E206" s="68">
        <v>2.7519999999999998</v>
      </c>
      <c r="F206" s="64"/>
      <c r="G206" s="69" t="s">
        <v>1</v>
      </c>
      <c r="H206" s="68"/>
      <c r="J206" s="64"/>
    </row>
    <row r="208" spans="1:15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5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5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5" x14ac:dyDescent="0.4">
      <c r="A211" s="65" t="s">
        <v>0</v>
      </c>
      <c r="B211" s="68">
        <f>243/160.21766</f>
        <v>1.516686737279773</v>
      </c>
      <c r="C211" s="64"/>
      <c r="D211" s="65" t="s">
        <v>0</v>
      </c>
      <c r="E211" s="68">
        <f>262/160.21766</f>
        <v>1.6352754122111133</v>
      </c>
      <c r="F211" s="64"/>
      <c r="G211" s="65" t="s">
        <v>0</v>
      </c>
      <c r="H211" s="68"/>
      <c r="I211" s="66" t="s">
        <v>248</v>
      </c>
      <c r="J211" s="66">
        <v>1.768</v>
      </c>
      <c r="O211" t="s">
        <v>369</v>
      </c>
    </row>
    <row r="212" spans="1:15" x14ac:dyDescent="0.4">
      <c r="A212" s="69" t="s">
        <v>1</v>
      </c>
      <c r="B212" s="68"/>
      <c r="C212" s="64"/>
      <c r="D212" s="69" t="s">
        <v>1</v>
      </c>
      <c r="E212" s="68">
        <v>3.2</v>
      </c>
      <c r="F212" s="64"/>
      <c r="G212" s="69" t="s">
        <v>1</v>
      </c>
      <c r="H212" s="68"/>
      <c r="J212" s="64"/>
    </row>
    <row r="214" spans="1:15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5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5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5" x14ac:dyDescent="0.4">
      <c r="A217" s="65" t="s">
        <v>0</v>
      </c>
      <c r="B217" s="68">
        <f>376/160.21766</f>
        <v>2.346807461799155</v>
      </c>
      <c r="C217" s="64"/>
      <c r="D217" s="65" t="s">
        <v>0</v>
      </c>
      <c r="E217" s="68"/>
      <c r="F217" s="64"/>
      <c r="G217" s="65" t="s">
        <v>0</v>
      </c>
      <c r="H217" s="68">
        <f>300/160.21766</f>
        <v>1.8724527620737939</v>
      </c>
      <c r="I217" s="64"/>
      <c r="J217" s="64"/>
      <c r="O217" t="s">
        <v>370</v>
      </c>
    </row>
    <row r="218" spans="1:15" x14ac:dyDescent="0.4">
      <c r="A218" s="69" t="s">
        <v>1</v>
      </c>
      <c r="B218" s="68"/>
      <c r="C218" s="64"/>
      <c r="D218" s="69" t="s">
        <v>1</v>
      </c>
      <c r="E218" s="68"/>
      <c r="F218" s="64"/>
      <c r="G218" s="69" t="s">
        <v>1</v>
      </c>
      <c r="H218" s="68">
        <v>3.39</v>
      </c>
      <c r="J218" s="64"/>
    </row>
    <row r="220" spans="1:15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5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5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5" x14ac:dyDescent="0.4">
      <c r="A223" s="65" t="s">
        <v>0</v>
      </c>
      <c r="B223" s="68">
        <f>309/160.21766</f>
        <v>1.9286263449360077</v>
      </c>
      <c r="C223" s="64"/>
      <c r="D223" s="65" t="s">
        <v>0</v>
      </c>
      <c r="E223" s="68"/>
      <c r="F223" s="64"/>
      <c r="G223" s="65" t="s">
        <v>0</v>
      </c>
      <c r="H223" s="68">
        <f>308/160.21766</f>
        <v>1.9223848357290951</v>
      </c>
      <c r="I223" s="64"/>
      <c r="J223" s="64"/>
      <c r="O223" t="s">
        <v>371</v>
      </c>
    </row>
    <row r="224" spans="1:15" x14ac:dyDescent="0.4">
      <c r="A224" s="69" t="s">
        <v>1</v>
      </c>
      <c r="B224" s="68"/>
      <c r="C224" s="64"/>
      <c r="D224" s="69" t="s">
        <v>1</v>
      </c>
      <c r="E224" s="68"/>
      <c r="F224" s="64"/>
      <c r="G224" s="69" t="s">
        <v>1</v>
      </c>
      <c r="H224" s="68">
        <v>3.7130000000000001</v>
      </c>
      <c r="J224" s="64"/>
    </row>
    <row r="226" spans="1:15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5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5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5" x14ac:dyDescent="0.4">
      <c r="A229" s="65" t="s">
        <v>0</v>
      </c>
      <c r="B229" s="68">
        <f>253/160.21766</f>
        <v>1.5791018293488996</v>
      </c>
      <c r="C229" s="64"/>
      <c r="D229" s="65" t="s">
        <v>0</v>
      </c>
      <c r="E229" s="68"/>
      <c r="F229" s="64"/>
      <c r="G229" s="65" t="s">
        <v>0</v>
      </c>
      <c r="H229" s="68"/>
      <c r="I229" s="66" t="s">
        <v>248</v>
      </c>
      <c r="J229" s="1">
        <v>1.6120000000000001</v>
      </c>
      <c r="O229" t="s">
        <v>372</v>
      </c>
    </row>
    <row r="230" spans="1:15" x14ac:dyDescent="0.4">
      <c r="A230" s="69" t="s">
        <v>1</v>
      </c>
      <c r="B230" s="68">
        <v>3.9740000000000002</v>
      </c>
      <c r="C230" s="64"/>
      <c r="D230" s="69" t="s">
        <v>1</v>
      </c>
      <c r="E230" s="68"/>
      <c r="F230" s="64"/>
      <c r="G230" s="69" t="s">
        <v>1</v>
      </c>
      <c r="H230" s="68"/>
      <c r="J230" s="64"/>
    </row>
    <row r="232" spans="1:15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5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5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5" x14ac:dyDescent="0.4">
      <c r="A235" s="65" t="s">
        <v>0</v>
      </c>
      <c r="B235" s="68">
        <f>160/160.21766</f>
        <v>0.99864147310602347</v>
      </c>
      <c r="C235" s="64"/>
      <c r="D235" s="65" t="s">
        <v>0</v>
      </c>
      <c r="E235" s="68"/>
      <c r="F235" s="64"/>
      <c r="G235" s="65" t="s">
        <v>0</v>
      </c>
      <c r="H235" s="68"/>
      <c r="I235" s="66" t="s">
        <v>248</v>
      </c>
      <c r="J235" s="66">
        <v>1.671</v>
      </c>
      <c r="O235" t="s">
        <v>373</v>
      </c>
    </row>
    <row r="236" spans="1:15" x14ac:dyDescent="0.4">
      <c r="A236" s="69" t="s">
        <v>1</v>
      </c>
      <c r="B236" s="68">
        <v>4.2569999999999997</v>
      </c>
      <c r="C236" s="64"/>
      <c r="D236" s="69" t="s">
        <v>1</v>
      </c>
      <c r="E236" s="68"/>
      <c r="F236" s="64"/>
      <c r="G236" s="69" t="s">
        <v>1</v>
      </c>
      <c r="H236" s="68"/>
      <c r="J236" s="64"/>
    </row>
    <row r="238" spans="1:15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5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5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5" x14ac:dyDescent="0.4">
      <c r="A241" s="65" t="s">
        <v>0</v>
      </c>
      <c r="B241" s="68">
        <f>88/160.21766</f>
        <v>0.54925281020831285</v>
      </c>
      <c r="C241" s="64"/>
      <c r="D241" s="65" t="s">
        <v>0</v>
      </c>
      <c r="E241" s="68"/>
      <c r="F241" s="64"/>
      <c r="G241" s="65" t="s">
        <v>0</v>
      </c>
      <c r="H241" s="68">
        <f>88/160.21766</f>
        <v>0.54925281020831285</v>
      </c>
      <c r="I241" s="64"/>
      <c r="J241" s="64"/>
      <c r="O241" t="s">
        <v>374</v>
      </c>
    </row>
    <row r="242" spans="1:15" x14ac:dyDescent="0.4">
      <c r="A242" s="69" t="s">
        <v>1</v>
      </c>
      <c r="B242" s="68">
        <v>4.4649999999999999</v>
      </c>
      <c r="C242" s="64"/>
      <c r="D242" s="69" t="s">
        <v>1</v>
      </c>
      <c r="E242" s="68"/>
      <c r="F242" s="64"/>
      <c r="G242" s="69" t="s">
        <v>1</v>
      </c>
      <c r="H242" s="68"/>
      <c r="J242" s="64"/>
    </row>
    <row r="244" spans="1:15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5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5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5" x14ac:dyDescent="0.4">
      <c r="A247" s="65" t="s">
        <v>0</v>
      </c>
      <c r="B247" s="68"/>
      <c r="C247" s="64"/>
      <c r="D247" s="65" t="s">
        <v>0</v>
      </c>
      <c r="E247" s="68"/>
      <c r="F247" s="64"/>
      <c r="G247" s="65" t="s">
        <v>0</v>
      </c>
      <c r="H247" s="68">
        <f>45/160.21766</f>
        <v>0.28086791431106911</v>
      </c>
      <c r="I247" s="64"/>
      <c r="J247" s="64"/>
      <c r="O247" t="s">
        <v>375</v>
      </c>
    </row>
    <row r="248" spans="1:15" x14ac:dyDescent="0.4">
      <c r="A248" s="69" t="s">
        <v>1</v>
      </c>
      <c r="B248" s="68"/>
      <c r="C248" s="64"/>
      <c r="D248" s="69" t="s">
        <v>1</v>
      </c>
      <c r="E248" s="68"/>
      <c r="F248" s="64"/>
      <c r="G248" s="69" t="s">
        <v>1</v>
      </c>
      <c r="H248" s="68">
        <v>4.83</v>
      </c>
      <c r="J248" s="64"/>
    </row>
    <row r="250" spans="1:15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5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5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5" x14ac:dyDescent="0.4">
      <c r="A253" s="65" t="s">
        <v>0</v>
      </c>
      <c r="B253" s="68">
        <f>34/160.21766</f>
        <v>0.21221131303502999</v>
      </c>
      <c r="C253" s="64"/>
      <c r="D253" s="65" t="s">
        <v>0</v>
      </c>
      <c r="E253" s="68"/>
      <c r="F253" s="64"/>
      <c r="G253" s="65" t="s">
        <v>0</v>
      </c>
      <c r="H253" s="68">
        <f>117/160.21766</f>
        <v>0.73025657720877968</v>
      </c>
      <c r="I253" s="64"/>
      <c r="J253" s="64"/>
      <c r="O253" t="s">
        <v>445</v>
      </c>
    </row>
    <row r="254" spans="1:15" x14ac:dyDescent="0.4">
      <c r="A254" s="69" t="s">
        <v>1</v>
      </c>
      <c r="B254" s="68">
        <v>3.8929999999999998</v>
      </c>
      <c r="C254" s="64"/>
      <c r="D254" s="69" t="s">
        <v>1</v>
      </c>
      <c r="E254" s="68"/>
      <c r="F254" s="64"/>
      <c r="G254" s="69" t="s">
        <v>1</v>
      </c>
      <c r="H254" s="68"/>
      <c r="J254" s="64"/>
    </row>
    <row r="256" spans="1:15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5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5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5" x14ac:dyDescent="0.4">
      <c r="A259" s="65" t="s">
        <v>0</v>
      </c>
      <c r="B259" s="68">
        <f>93/160.21766</f>
        <v>0.58046035624287606</v>
      </c>
      <c r="C259" s="64"/>
      <c r="D259" s="65" t="s">
        <v>0</v>
      </c>
      <c r="E259" s="68">
        <f>44/160.21766</f>
        <v>0.27462640510415642</v>
      </c>
      <c r="F259" s="64"/>
      <c r="G259" s="65" t="s">
        <v>0</v>
      </c>
      <c r="H259" s="68"/>
      <c r="I259" s="66" t="s">
        <v>248</v>
      </c>
      <c r="J259" s="1">
        <v>1.6339999999999999</v>
      </c>
      <c r="O259" t="s">
        <v>376</v>
      </c>
    </row>
    <row r="260" spans="1:15" x14ac:dyDescent="0.4">
      <c r="A260" s="69" t="s">
        <v>1</v>
      </c>
      <c r="B260" s="68"/>
      <c r="C260" s="64"/>
      <c r="D260" s="69" t="s">
        <v>1</v>
      </c>
      <c r="E260" s="68"/>
      <c r="F260" s="64"/>
      <c r="G260" s="69" t="s">
        <v>1</v>
      </c>
      <c r="H260" s="68"/>
      <c r="J260" s="64"/>
      <c r="O260" t="s">
        <v>446</v>
      </c>
    </row>
    <row r="262" spans="1:15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5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5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5" x14ac:dyDescent="0.4">
      <c r="A265" s="65" t="s">
        <v>0</v>
      </c>
      <c r="B265" s="68">
        <f>58/160.21766</f>
        <v>0.3620075340009335</v>
      </c>
      <c r="C265" s="64"/>
      <c r="D265" s="65" t="s">
        <v>0</v>
      </c>
      <c r="E265" s="68">
        <f>65/160.21766</f>
        <v>0.40569809844932203</v>
      </c>
      <c r="F265" s="64"/>
      <c r="G265" s="65" t="s">
        <v>0</v>
      </c>
      <c r="H265" s="68">
        <f>60/160.21766</f>
        <v>0.37449055241475876</v>
      </c>
      <c r="I265" s="64"/>
      <c r="J265" s="64"/>
      <c r="O265" t="s">
        <v>377</v>
      </c>
    </row>
    <row r="266" spans="1:15" x14ac:dyDescent="0.4">
      <c r="A266" s="69" t="s">
        <v>1</v>
      </c>
      <c r="B266" s="68"/>
      <c r="C266" s="64"/>
      <c r="D266" s="69" t="s">
        <v>1</v>
      </c>
      <c r="E266" s="68"/>
      <c r="F266" s="64"/>
      <c r="G266" s="69" t="s">
        <v>1</v>
      </c>
      <c r="H266" s="68"/>
      <c r="J266" s="64"/>
      <c r="O266" t="s">
        <v>447</v>
      </c>
    </row>
    <row r="267" spans="1:15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5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330</v>
      </c>
    </row>
    <row r="269" spans="1:15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331</v>
      </c>
    </row>
    <row r="270" spans="1:15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5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5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5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5" x14ac:dyDescent="0.4">
      <c r="A277" s="65" t="s">
        <v>0</v>
      </c>
      <c r="B277" s="68"/>
      <c r="C277" s="64"/>
      <c r="D277" s="65" t="s">
        <v>0</v>
      </c>
      <c r="E277" s="68">
        <f>26/160.21766</f>
        <v>0.1622792393797288</v>
      </c>
      <c r="F277" s="64"/>
      <c r="G277" s="65" t="s">
        <v>0</v>
      </c>
      <c r="H277" s="68"/>
      <c r="I277" s="66" t="s">
        <v>248</v>
      </c>
      <c r="J277" s="1">
        <v>1.952</v>
      </c>
      <c r="O277" t="s">
        <v>378</v>
      </c>
    </row>
    <row r="278" spans="1:15" x14ac:dyDescent="0.4">
      <c r="A278" s="69" t="s">
        <v>1</v>
      </c>
      <c r="B278" s="68"/>
      <c r="C278" s="64"/>
      <c r="D278" s="69" t="s">
        <v>1</v>
      </c>
      <c r="E278" s="68">
        <v>3.835</v>
      </c>
      <c r="F278" s="64"/>
      <c r="G278" s="69" t="s">
        <v>1</v>
      </c>
      <c r="H278" s="68"/>
      <c r="J278" s="64"/>
      <c r="O278" t="s">
        <v>448</v>
      </c>
    </row>
    <row r="280" spans="1:15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5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5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5" x14ac:dyDescent="0.4">
      <c r="A283" s="65" t="s">
        <v>0</v>
      </c>
      <c r="B283" s="68"/>
      <c r="C283" s="64"/>
      <c r="D283" s="65" t="s">
        <v>0</v>
      </c>
      <c r="E283" s="68">
        <f>2/160.21766</f>
        <v>1.2483018413825292E-2</v>
      </c>
      <c r="F283" s="64"/>
      <c r="G283" s="65" t="s">
        <v>0</v>
      </c>
      <c r="H283" s="68">
        <f>2/160.21766</f>
        <v>1.2483018413825292E-2</v>
      </c>
      <c r="I283" s="64"/>
      <c r="J283" s="64"/>
      <c r="O283" t="s">
        <v>379</v>
      </c>
    </row>
    <row r="284" spans="1:15" x14ac:dyDescent="0.4">
      <c r="A284" s="69" t="s">
        <v>1</v>
      </c>
      <c r="B284" s="68"/>
      <c r="C284" s="64"/>
      <c r="D284" s="69" t="s">
        <v>1</v>
      </c>
      <c r="E284" s="68">
        <v>2.29</v>
      </c>
      <c r="F284" s="64"/>
      <c r="G284" s="69" t="s">
        <v>1</v>
      </c>
      <c r="H284" s="68"/>
      <c r="J284" s="64"/>
    </row>
    <row r="286" spans="1:15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5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5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5" x14ac:dyDescent="0.4">
      <c r="A289" s="65" t="s">
        <v>0</v>
      </c>
      <c r="B289" s="68"/>
      <c r="C289" s="64"/>
      <c r="D289" s="65" t="s">
        <v>0</v>
      </c>
      <c r="E289" s="68">
        <f>9/160.21766</f>
        <v>5.6173582862213821E-2</v>
      </c>
      <c r="F289" s="64"/>
      <c r="G289" s="65" t="s">
        <v>0</v>
      </c>
      <c r="H289" s="68">
        <f>8/160.21766</f>
        <v>4.9932073655301168E-2</v>
      </c>
      <c r="I289" s="64"/>
      <c r="J289" s="64"/>
      <c r="O289" t="s">
        <v>380</v>
      </c>
    </row>
    <row r="290" spans="1:15" x14ac:dyDescent="0.4">
      <c r="A290" s="69" t="s">
        <v>1</v>
      </c>
      <c r="B290" s="68"/>
      <c r="C290" s="64"/>
      <c r="D290" s="69" t="s">
        <v>1</v>
      </c>
      <c r="E290" s="68">
        <v>1.897</v>
      </c>
      <c r="F290" s="64"/>
      <c r="G290" s="69" t="s">
        <v>1</v>
      </c>
      <c r="H290" s="68"/>
      <c r="J290" s="64"/>
    </row>
    <row r="292" spans="1:15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5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5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5" x14ac:dyDescent="0.4">
      <c r="A295" s="65" t="s">
        <v>0</v>
      </c>
      <c r="B295" s="68">
        <f>23/160.21766</f>
        <v>0.14355471175899087</v>
      </c>
      <c r="C295" s="64"/>
      <c r="D295" s="65" t="s">
        <v>0</v>
      </c>
      <c r="E295" s="68"/>
      <c r="F295" s="64"/>
      <c r="G295" s="65" t="s">
        <v>0</v>
      </c>
      <c r="H295" s="68"/>
      <c r="I295" s="66" t="s">
        <v>248</v>
      </c>
      <c r="J295" s="1">
        <v>1.627</v>
      </c>
      <c r="O295" t="s">
        <v>381</v>
      </c>
    </row>
    <row r="296" spans="1:15" x14ac:dyDescent="0.4">
      <c r="A296" s="69" t="s">
        <v>1</v>
      </c>
      <c r="B296" s="68"/>
      <c r="C296" s="64"/>
      <c r="D296" s="69" t="s">
        <v>1</v>
      </c>
      <c r="E296" s="68"/>
      <c r="F296" s="64"/>
      <c r="G296" s="69" t="s">
        <v>1</v>
      </c>
      <c r="H296" s="68"/>
      <c r="J296" s="64"/>
      <c r="O296" t="s">
        <v>449</v>
      </c>
    </row>
    <row r="298" spans="1:15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5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5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5" x14ac:dyDescent="0.4">
      <c r="A301" s="65" t="s">
        <v>0</v>
      </c>
      <c r="B301" s="68">
        <f>37/160.21766</f>
        <v>0.23093584065576792</v>
      </c>
      <c r="C301" s="64"/>
      <c r="D301" s="65" t="s">
        <v>0</v>
      </c>
      <c r="E301" s="68"/>
      <c r="F301" s="64"/>
      <c r="G301" s="65" t="s">
        <v>0</v>
      </c>
      <c r="H301" s="68"/>
      <c r="I301" s="64"/>
      <c r="J301" s="64"/>
      <c r="O301" t="s">
        <v>450</v>
      </c>
    </row>
    <row r="302" spans="1:15" x14ac:dyDescent="0.4">
      <c r="A302" s="69" t="s">
        <v>1</v>
      </c>
      <c r="B302" s="68">
        <v>3.3029999999999999</v>
      </c>
      <c r="C302" s="64"/>
      <c r="D302" s="69" t="s">
        <v>1</v>
      </c>
      <c r="E302" s="68"/>
      <c r="F302" s="64"/>
      <c r="G302" s="69" t="s">
        <v>1</v>
      </c>
      <c r="H302" s="68"/>
      <c r="J302" s="64"/>
    </row>
    <row r="304" spans="1:15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5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5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5" x14ac:dyDescent="0.4">
      <c r="A307" s="65" t="s">
        <v>0</v>
      </c>
      <c r="B307" s="68">
        <f>32/160.21766</f>
        <v>0.19972829462120467</v>
      </c>
      <c r="C307" s="64"/>
      <c r="D307" s="65" t="s">
        <v>0</v>
      </c>
      <c r="E307" s="68"/>
      <c r="F307" s="64"/>
      <c r="G307" s="65" t="s">
        <v>0</v>
      </c>
      <c r="H307" s="68"/>
      <c r="I307" s="64"/>
      <c r="J307" s="64"/>
      <c r="O307" t="s">
        <v>382</v>
      </c>
    </row>
    <row r="308" spans="1:15" x14ac:dyDescent="0.4">
      <c r="A308" s="69" t="s">
        <v>1</v>
      </c>
      <c r="B308" s="68"/>
      <c r="C308" s="64"/>
      <c r="D308" s="69" t="s">
        <v>1</v>
      </c>
      <c r="E308" s="68"/>
      <c r="F308" s="64"/>
      <c r="G308" s="69" t="s">
        <v>1</v>
      </c>
      <c r="H308" s="68"/>
      <c r="J308" s="64"/>
      <c r="O308" t="s">
        <v>451</v>
      </c>
    </row>
    <row r="310" spans="1:15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5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5" x14ac:dyDescent="0.4">
      <c r="A313" s="65" t="s">
        <v>0</v>
      </c>
      <c r="B313" s="68">
        <f>34/160.21766</f>
        <v>0.21221131303502999</v>
      </c>
      <c r="C313" s="64"/>
      <c r="D313" s="65" t="s">
        <v>0</v>
      </c>
      <c r="E313" s="68"/>
      <c r="F313" s="64"/>
      <c r="G313" s="65" t="s">
        <v>0</v>
      </c>
      <c r="H313" s="68">
        <f>33/160.21766</f>
        <v>0.20596980382811733</v>
      </c>
      <c r="I313" s="66" t="s">
        <v>248</v>
      </c>
      <c r="J313" s="1">
        <v>1.617</v>
      </c>
      <c r="O313" t="s">
        <v>383</v>
      </c>
    </row>
    <row r="314" spans="1:15" x14ac:dyDescent="0.4">
      <c r="A314" s="69" t="s">
        <v>1</v>
      </c>
      <c r="B314" s="68"/>
      <c r="C314" s="64"/>
      <c r="D314" s="69" t="s">
        <v>1</v>
      </c>
      <c r="E314" s="68"/>
      <c r="F314" s="64"/>
      <c r="G314" s="69" t="s">
        <v>1</v>
      </c>
      <c r="H314" s="68">
        <v>1.94</v>
      </c>
      <c r="J314" s="64"/>
    </row>
    <row r="316" spans="1:15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5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5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5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5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5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5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5" x14ac:dyDescent="0.4">
      <c r="A325" s="65" t="s">
        <v>0</v>
      </c>
      <c r="B325" s="68">
        <f>37/160.21766</f>
        <v>0.23093584065576792</v>
      </c>
      <c r="C325" s="64"/>
      <c r="D325" s="65" t="s">
        <v>0</v>
      </c>
      <c r="E325" s="68"/>
      <c r="F325" s="64"/>
      <c r="G325" s="65" t="s">
        <v>0</v>
      </c>
      <c r="H325" s="68">
        <f>35/160.21766</f>
        <v>0.21845282224194262</v>
      </c>
      <c r="I325" s="64"/>
      <c r="J325" s="64"/>
      <c r="O325" t="s">
        <v>384</v>
      </c>
    </row>
    <row r="326" spans="1:15" x14ac:dyDescent="0.4">
      <c r="A326" s="69" t="s">
        <v>1</v>
      </c>
      <c r="B326" s="68"/>
      <c r="C326" s="64"/>
      <c r="D326" s="69" t="s">
        <v>1</v>
      </c>
      <c r="E326" s="68"/>
      <c r="F326" s="64"/>
      <c r="G326" s="69" t="s">
        <v>1</v>
      </c>
      <c r="H326" s="68"/>
      <c r="J326" s="64"/>
      <c r="O326" t="s">
        <v>452</v>
      </c>
    </row>
    <row r="328" spans="1:15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5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5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5" x14ac:dyDescent="0.4">
      <c r="A331" s="65" t="s">
        <v>0</v>
      </c>
      <c r="B331" s="68"/>
      <c r="C331" s="64"/>
      <c r="D331" s="65" t="s">
        <v>0</v>
      </c>
      <c r="E331" s="68"/>
      <c r="F331" s="64"/>
      <c r="G331" s="65" t="s">
        <v>0</v>
      </c>
      <c r="H331" s="68">
        <f>13/160.21766</f>
        <v>8.1139619689864398E-2</v>
      </c>
      <c r="I331" s="64"/>
      <c r="J331" s="64"/>
      <c r="O331" t="s">
        <v>385</v>
      </c>
    </row>
    <row r="332" spans="1:15" x14ac:dyDescent="0.4">
      <c r="A332" s="69" t="s">
        <v>1</v>
      </c>
      <c r="B332" s="68"/>
      <c r="C332" s="64"/>
      <c r="D332" s="69" t="s">
        <v>1</v>
      </c>
      <c r="E332" s="68"/>
      <c r="F332" s="64"/>
      <c r="G332" s="69" t="s">
        <v>1</v>
      </c>
      <c r="H332" s="68">
        <v>2.0339999999999998</v>
      </c>
      <c r="J332" s="64"/>
    </row>
    <row r="334" spans="1:15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5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5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5" x14ac:dyDescent="0.4">
      <c r="A337" s="65" t="s">
        <v>0</v>
      </c>
      <c r="B337" s="68"/>
      <c r="C337" s="64"/>
      <c r="D337" s="65" t="s">
        <v>0</v>
      </c>
      <c r="E337" s="68">
        <f>105/160.21766</f>
        <v>0.65535846672582787</v>
      </c>
      <c r="F337" s="64"/>
      <c r="G337" s="65" t="s">
        <v>0</v>
      </c>
      <c r="H337" s="68">
        <f>37/160.21766</f>
        <v>0.23093584065576792</v>
      </c>
      <c r="I337" s="64"/>
      <c r="J337" s="64"/>
      <c r="O337" t="s">
        <v>386</v>
      </c>
    </row>
    <row r="338" spans="1:15" x14ac:dyDescent="0.4">
      <c r="A338" s="69" t="s">
        <v>1</v>
      </c>
      <c r="B338" s="68"/>
      <c r="C338" s="64"/>
      <c r="D338" s="69" t="s">
        <v>1</v>
      </c>
      <c r="E338" s="68"/>
      <c r="F338" s="64"/>
      <c r="G338" s="69" t="s">
        <v>1</v>
      </c>
      <c r="H338" s="68">
        <v>1.9410000000000001</v>
      </c>
      <c r="J338" s="64"/>
    </row>
    <row r="340" spans="1:15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5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5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5" x14ac:dyDescent="0.4">
      <c r="A343" s="65" t="s">
        <v>0</v>
      </c>
      <c r="B343" s="68">
        <f>41/160.21766</f>
        <v>0.25590187748341853</v>
      </c>
      <c r="C343" s="64"/>
      <c r="D343" s="65" t="s">
        <v>0</v>
      </c>
      <c r="E343" s="68"/>
      <c r="F343" s="64"/>
      <c r="G343" s="65" t="s">
        <v>0</v>
      </c>
      <c r="H343" s="68">
        <f>39/160.21766</f>
        <v>0.24341885906959321</v>
      </c>
      <c r="I343" s="64"/>
      <c r="J343" s="64"/>
      <c r="O343" t="s">
        <v>387</v>
      </c>
    </row>
    <row r="344" spans="1:15" x14ac:dyDescent="0.4">
      <c r="A344" s="69" t="s">
        <v>1</v>
      </c>
      <c r="B344" s="68"/>
      <c r="C344" s="64"/>
      <c r="D344" s="69" t="s">
        <v>1</v>
      </c>
      <c r="E344" s="68"/>
      <c r="F344" s="64"/>
      <c r="G344" s="69" t="s">
        <v>1</v>
      </c>
      <c r="H344" s="68"/>
      <c r="J344" s="64"/>
      <c r="O344" t="s">
        <v>453</v>
      </c>
    </row>
    <row r="346" spans="1:15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5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5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5" x14ac:dyDescent="0.4">
      <c r="A349" s="65" t="s">
        <v>0</v>
      </c>
      <c r="B349" s="68">
        <f>41/160.21766</f>
        <v>0.25590187748341853</v>
      </c>
      <c r="C349" s="64"/>
      <c r="D349" s="65" t="s">
        <v>0</v>
      </c>
      <c r="E349" s="68"/>
      <c r="F349" s="64"/>
      <c r="G349" s="65" t="s">
        <v>0</v>
      </c>
      <c r="H349" s="68">
        <f>39/160.21766</f>
        <v>0.24341885906959321</v>
      </c>
      <c r="I349" s="64"/>
      <c r="J349" s="64"/>
      <c r="O349" t="s">
        <v>387</v>
      </c>
    </row>
    <row r="350" spans="1:15" x14ac:dyDescent="0.4">
      <c r="A350" s="69" t="s">
        <v>1</v>
      </c>
      <c r="B350" s="68"/>
      <c r="C350" s="64"/>
      <c r="D350" s="69" t="s">
        <v>1</v>
      </c>
      <c r="E350" s="68"/>
      <c r="F350" s="64"/>
      <c r="G350" s="69" t="s">
        <v>1</v>
      </c>
      <c r="H350" s="68"/>
      <c r="J350" s="64"/>
      <c r="O350" t="s">
        <v>454</v>
      </c>
    </row>
    <row r="352" spans="1:15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5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5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5" x14ac:dyDescent="0.4">
      <c r="A355" s="65" t="s">
        <v>0</v>
      </c>
      <c r="B355" s="68"/>
      <c r="C355" s="64"/>
      <c r="D355" s="65" t="s">
        <v>0</v>
      </c>
      <c r="E355" s="68"/>
      <c r="F355" s="64"/>
      <c r="G355" s="65" t="s">
        <v>0</v>
      </c>
      <c r="H355" s="68">
        <f>43/160.21766</f>
        <v>0.26838489589724379</v>
      </c>
      <c r="I355" s="64"/>
      <c r="J355" s="64"/>
      <c r="O355" t="s">
        <v>388</v>
      </c>
    </row>
    <row r="356" spans="1:15" x14ac:dyDescent="0.4">
      <c r="A356" s="69" t="s">
        <v>1</v>
      </c>
      <c r="B356" s="68"/>
      <c r="C356" s="64"/>
      <c r="D356" s="69" t="s">
        <v>1</v>
      </c>
      <c r="E356" s="68"/>
      <c r="F356" s="64"/>
      <c r="G356" s="69" t="s">
        <v>1</v>
      </c>
      <c r="H356" s="68">
        <v>1.9790000000000001</v>
      </c>
      <c r="J356" s="64"/>
    </row>
    <row r="358" spans="1:15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5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5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5" x14ac:dyDescent="0.4">
      <c r="A361" s="65" t="s">
        <v>0</v>
      </c>
      <c r="B361" s="68">
        <f>42/160.21766</f>
        <v>0.26214338669033116</v>
      </c>
      <c r="C361" s="64"/>
      <c r="D361" s="65" t="s">
        <v>0</v>
      </c>
      <c r="E361" s="68">
        <f>40/160.21766</f>
        <v>0.24966036827650587</v>
      </c>
      <c r="F361" s="64"/>
      <c r="G361" s="65" t="s">
        <v>0</v>
      </c>
      <c r="H361" s="68">
        <f>44/160.21766</f>
        <v>0.27462640510415642</v>
      </c>
      <c r="I361" s="64"/>
      <c r="J361" s="64"/>
      <c r="O361" t="s">
        <v>389</v>
      </c>
    </row>
    <row r="362" spans="1:15" x14ac:dyDescent="0.4">
      <c r="A362" s="69" t="s">
        <v>1</v>
      </c>
      <c r="B362" s="68"/>
      <c r="C362" s="64"/>
      <c r="D362" s="69" t="s">
        <v>1</v>
      </c>
      <c r="E362" s="68"/>
      <c r="F362" s="64"/>
      <c r="G362" s="69" t="s">
        <v>1</v>
      </c>
      <c r="H362" s="68">
        <v>2.036</v>
      </c>
      <c r="J362" s="64"/>
    </row>
    <row r="364" spans="1:15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332</v>
      </c>
    </row>
    <row r="365" spans="1:15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333</v>
      </c>
    </row>
    <row r="366" spans="1:15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5" x14ac:dyDescent="0.4">
      <c r="A367" s="65" t="s">
        <v>0</v>
      </c>
      <c r="B367" s="68"/>
      <c r="C367" s="64"/>
      <c r="D367" s="65" t="s">
        <v>0</v>
      </c>
      <c r="E367" s="68"/>
      <c r="F367" s="64"/>
      <c r="G367" s="65" t="s">
        <v>0</v>
      </c>
      <c r="H367" s="68">
        <f>46/160.21766</f>
        <v>0.28710942351798174</v>
      </c>
      <c r="I367" s="64"/>
      <c r="J367" s="64"/>
      <c r="O367" t="s">
        <v>390</v>
      </c>
    </row>
    <row r="368" spans="1:15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5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334</v>
      </c>
    </row>
    <row r="371" spans="1:15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335</v>
      </c>
    </row>
    <row r="372" spans="1:15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5" x14ac:dyDescent="0.4">
      <c r="A373" s="65" t="s">
        <v>0</v>
      </c>
      <c r="B373" s="68">
        <f>15/160.21766</f>
        <v>9.362263810368969E-2</v>
      </c>
      <c r="C373" s="64"/>
      <c r="D373" s="65" t="s">
        <v>0</v>
      </c>
      <c r="E373" s="68">
        <f>15/160.21766</f>
        <v>9.362263810368969E-2</v>
      </c>
      <c r="F373" s="64"/>
      <c r="G373" s="65" t="s">
        <v>0</v>
      </c>
      <c r="H373" s="68">
        <f>15/160.21766</f>
        <v>9.362263810368969E-2</v>
      </c>
      <c r="I373" s="64"/>
      <c r="J373" s="64"/>
      <c r="O373" t="s">
        <v>391</v>
      </c>
    </row>
    <row r="374" spans="1:15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5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5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5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5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5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5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5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5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5" x14ac:dyDescent="0.4">
      <c r="A385" s="65" t="s">
        <v>0</v>
      </c>
      <c r="B385" s="68">
        <f>101/160.21766</f>
        <v>0.63039242989817723</v>
      </c>
      <c r="C385" s="64"/>
      <c r="D385" s="65" t="s">
        <v>0</v>
      </c>
      <c r="E385" s="68"/>
      <c r="F385" s="64"/>
      <c r="G385" s="65" t="s">
        <v>0</v>
      </c>
      <c r="H385" s="68">
        <f>108/160.21766</f>
        <v>0.67408299434656582</v>
      </c>
      <c r="I385" s="64"/>
      <c r="J385" s="64"/>
      <c r="O385" t="s">
        <v>392</v>
      </c>
    </row>
    <row r="386" spans="1:15" x14ac:dyDescent="0.4">
      <c r="A386" s="69" t="s">
        <v>1</v>
      </c>
      <c r="B386" s="1"/>
      <c r="C386" s="64"/>
      <c r="D386" s="69" t="s">
        <v>1</v>
      </c>
      <c r="E386" s="1"/>
      <c r="F386" s="64"/>
      <c r="G386" s="69" t="s">
        <v>1</v>
      </c>
      <c r="H386" s="1">
        <v>2.3410000000000002</v>
      </c>
      <c r="J386" s="64"/>
    </row>
    <row r="388" spans="1:15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5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5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5" x14ac:dyDescent="0.4">
      <c r="A391" s="65" t="s">
        <v>0</v>
      </c>
      <c r="B391" s="68">
        <f>194/160.21766</f>
        <v>1.2108527861410534</v>
      </c>
      <c r="C391" s="64"/>
      <c r="D391" s="65" t="s">
        <v>0</v>
      </c>
      <c r="E391" s="68">
        <f>194/160.21766</f>
        <v>1.2108527861410534</v>
      </c>
      <c r="F391" s="64"/>
      <c r="G391" s="65" t="s">
        <v>0</v>
      </c>
      <c r="H391" s="68"/>
      <c r="I391" s="66" t="s">
        <v>248</v>
      </c>
      <c r="J391" s="1">
        <v>1.78</v>
      </c>
      <c r="O391" t="s">
        <v>393</v>
      </c>
    </row>
    <row r="392" spans="1:15" x14ac:dyDescent="0.4">
      <c r="A392" s="69" t="s">
        <v>1</v>
      </c>
      <c r="B392" s="1"/>
      <c r="C392" s="64"/>
      <c r="D392" s="69" t="s">
        <v>1</v>
      </c>
      <c r="E392" s="1">
        <v>2.6859999999999999</v>
      </c>
      <c r="F392" s="64"/>
      <c r="G392" s="69" t="s">
        <v>1</v>
      </c>
      <c r="H392" s="1"/>
      <c r="J392" s="64"/>
    </row>
    <row r="394" spans="1:15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5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5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5" x14ac:dyDescent="0.4">
      <c r="A397" s="65" t="s">
        <v>0</v>
      </c>
      <c r="B397" s="68">
        <f>283/160.21766</f>
        <v>1.7663471055562789</v>
      </c>
      <c r="C397" s="64"/>
      <c r="D397" s="65" t="s">
        <v>0</v>
      </c>
      <c r="E397" s="68">
        <f>304/160.21766</f>
        <v>1.8974187989014446</v>
      </c>
      <c r="F397" s="64"/>
      <c r="G397" s="65" t="s">
        <v>0</v>
      </c>
      <c r="H397" s="68"/>
      <c r="I397" s="66" t="s">
        <v>248</v>
      </c>
      <c r="J397" s="1">
        <v>1.7829999999999999</v>
      </c>
      <c r="O397" t="s">
        <v>394</v>
      </c>
    </row>
    <row r="398" spans="1:15" x14ac:dyDescent="0.4">
      <c r="A398" s="69" t="s">
        <v>1</v>
      </c>
      <c r="B398" s="1"/>
      <c r="C398" s="64"/>
      <c r="D398" s="69" t="s">
        <v>1</v>
      </c>
      <c r="E398" s="1">
        <v>3.11</v>
      </c>
      <c r="F398" s="64"/>
      <c r="G398" s="69" t="s">
        <v>1</v>
      </c>
      <c r="H398" s="1"/>
      <c r="J398" s="64"/>
    </row>
    <row r="400" spans="1:15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5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5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5" x14ac:dyDescent="0.4">
      <c r="A403" s="65" t="s">
        <v>0</v>
      </c>
      <c r="B403" s="68">
        <f>363/160.21766</f>
        <v>2.2656678421092908</v>
      </c>
      <c r="C403" s="64"/>
      <c r="D403" s="65" t="s">
        <v>0</v>
      </c>
      <c r="E403" s="68"/>
      <c r="F403" s="64"/>
      <c r="G403" s="65" t="s">
        <v>0</v>
      </c>
      <c r="H403" s="68">
        <f>365/160.21766</f>
        <v>2.278150860523116</v>
      </c>
      <c r="I403" s="64"/>
      <c r="J403" s="64"/>
      <c r="O403" t="s">
        <v>395</v>
      </c>
    </row>
    <row r="404" spans="1:15" x14ac:dyDescent="0.4">
      <c r="A404" s="69" t="s">
        <v>1</v>
      </c>
      <c r="B404" s="1"/>
      <c r="C404" s="64"/>
      <c r="D404" s="69" t="s">
        <v>1</v>
      </c>
      <c r="E404" s="1"/>
      <c r="F404" s="64"/>
      <c r="G404" s="69" t="s">
        <v>1</v>
      </c>
      <c r="H404" s="1">
        <v>3.359</v>
      </c>
      <c r="J404" s="64"/>
    </row>
    <row r="406" spans="1:15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5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5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5" x14ac:dyDescent="0.4">
      <c r="A409" s="65" t="s">
        <v>0</v>
      </c>
      <c r="B409" s="68">
        <f>408/160.21766</f>
        <v>2.5465357564203597</v>
      </c>
      <c r="C409" s="64"/>
      <c r="D409" s="65" t="s">
        <v>0</v>
      </c>
      <c r="E409" s="68"/>
      <c r="F409" s="64"/>
      <c r="G409" s="65" t="s">
        <v>0</v>
      </c>
      <c r="H409" s="68">
        <f>402/160.21766</f>
        <v>2.5090867011788838</v>
      </c>
      <c r="I409" s="64"/>
      <c r="J409" s="64"/>
      <c r="O409" t="s">
        <v>396</v>
      </c>
    </row>
    <row r="410" spans="1:15" x14ac:dyDescent="0.4">
      <c r="A410" s="69" t="s">
        <v>1</v>
      </c>
      <c r="B410" s="1"/>
      <c r="C410" s="64"/>
      <c r="D410" s="69" t="s">
        <v>1</v>
      </c>
      <c r="E410" s="1"/>
      <c r="F410" s="64"/>
      <c r="G410" s="69" t="s">
        <v>1</v>
      </c>
      <c r="H410" s="1">
        <v>3.6960000000000002</v>
      </c>
      <c r="J410" s="64"/>
    </row>
    <row r="412" spans="1:15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5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5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5" x14ac:dyDescent="0.4">
      <c r="A415" s="65" t="s">
        <v>0</v>
      </c>
      <c r="B415" s="68">
        <f>346/160.21766</f>
        <v>2.1595621855917755</v>
      </c>
      <c r="C415" s="64"/>
      <c r="D415" s="65" t="s">
        <v>0</v>
      </c>
      <c r="E415" s="68"/>
      <c r="F415" s="64"/>
      <c r="G415" s="65" t="s">
        <v>0</v>
      </c>
      <c r="H415" s="68"/>
      <c r="I415" s="66" t="s">
        <v>248</v>
      </c>
      <c r="J415" s="1">
        <v>1.6220000000000001</v>
      </c>
      <c r="O415" t="s">
        <v>397</v>
      </c>
    </row>
    <row r="416" spans="1:15" x14ac:dyDescent="0.4">
      <c r="A416" s="69" t="s">
        <v>1</v>
      </c>
      <c r="B416" s="1">
        <v>3.883</v>
      </c>
      <c r="C416" s="64"/>
      <c r="D416" s="69" t="s">
        <v>1</v>
      </c>
      <c r="E416" s="1"/>
      <c r="F416" s="64"/>
      <c r="G416" s="69" t="s">
        <v>1</v>
      </c>
      <c r="H416" s="1"/>
      <c r="J416" s="64"/>
    </row>
    <row r="418" spans="1:15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5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5" x14ac:dyDescent="0.4">
      <c r="A421" s="65" t="s">
        <v>0</v>
      </c>
      <c r="B421" s="68">
        <f>247/160.21766</f>
        <v>1.5416527741074237</v>
      </c>
      <c r="C421" s="64"/>
      <c r="D421" s="65" t="s">
        <v>0</v>
      </c>
      <c r="E421" s="68"/>
      <c r="F421" s="64"/>
      <c r="G421" s="65" t="s">
        <v>0</v>
      </c>
      <c r="H421" s="68"/>
      <c r="I421" s="66" t="s">
        <v>248</v>
      </c>
      <c r="J421" s="1">
        <v>1.734</v>
      </c>
      <c r="O421" t="s">
        <v>398</v>
      </c>
    </row>
    <row r="422" spans="1:15" x14ac:dyDescent="0.4">
      <c r="A422" s="69" t="s">
        <v>1</v>
      </c>
      <c r="B422" s="1">
        <v>4.2439999999999998</v>
      </c>
      <c r="C422" s="64"/>
      <c r="D422" s="69" t="s">
        <v>1</v>
      </c>
      <c r="E422" s="1"/>
      <c r="F422" s="64"/>
      <c r="G422" s="69" t="s">
        <v>1</v>
      </c>
      <c r="H422" s="1"/>
      <c r="J422" s="64"/>
    </row>
    <row r="424" spans="1:15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5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5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5" x14ac:dyDescent="0.4">
      <c r="A427" s="65" t="s">
        <v>0</v>
      </c>
      <c r="B427" s="68">
        <f>137/160.21766</f>
        <v>0.85508676134703254</v>
      </c>
      <c r="C427" s="64"/>
      <c r="D427" s="65" t="s">
        <v>0</v>
      </c>
      <c r="E427" s="68"/>
      <c r="F427" s="64"/>
      <c r="G427" s="65" t="s">
        <v>0</v>
      </c>
      <c r="H427" s="68"/>
      <c r="I427" s="66" t="s">
        <v>248</v>
      </c>
      <c r="J427" s="66">
        <f>J426/J425</f>
        <v>1.6548102981029811</v>
      </c>
      <c r="O427" t="s">
        <v>399</v>
      </c>
    </row>
    <row r="428" spans="1:15" x14ac:dyDescent="0.4">
      <c r="A428" s="69" t="s">
        <v>1</v>
      </c>
      <c r="B428" s="1">
        <v>4.6050000000000004</v>
      </c>
      <c r="C428" s="64"/>
      <c r="D428" s="69" t="s">
        <v>1</v>
      </c>
      <c r="E428" s="1"/>
      <c r="F428" s="64"/>
      <c r="G428" s="69" t="s">
        <v>1</v>
      </c>
      <c r="H428" s="1"/>
      <c r="J428" s="64"/>
    </row>
    <row r="430" spans="1:15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5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5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5" x14ac:dyDescent="0.4">
      <c r="A433" s="65" t="s">
        <v>0</v>
      </c>
      <c r="B433" s="68">
        <f>7/160.21766</f>
        <v>4.3690564448388522E-2</v>
      </c>
      <c r="C433" s="64"/>
      <c r="D433" s="65" t="s">
        <v>0</v>
      </c>
      <c r="E433" s="68"/>
      <c r="F433" s="64"/>
      <c r="G433" s="65" t="s">
        <v>0</v>
      </c>
      <c r="H433" s="68"/>
      <c r="I433" s="64"/>
      <c r="J433" s="64"/>
      <c r="O433" t="s">
        <v>400</v>
      </c>
    </row>
    <row r="434" spans="1:15" x14ac:dyDescent="0.4">
      <c r="A434" s="69" t="s">
        <v>1</v>
      </c>
      <c r="B434" s="1"/>
      <c r="C434" s="64"/>
      <c r="D434" s="69" t="s">
        <v>1</v>
      </c>
      <c r="E434" s="1"/>
      <c r="F434" s="64"/>
      <c r="G434" s="69" t="s">
        <v>1</v>
      </c>
      <c r="H434" s="1"/>
      <c r="J434" s="64"/>
      <c r="O434" t="s">
        <v>455</v>
      </c>
    </row>
    <row r="436" spans="1:15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5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5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5" x14ac:dyDescent="0.4">
      <c r="A439" s="65" t="s">
        <v>0</v>
      </c>
      <c r="B439" s="68">
        <f>25/160.21766</f>
        <v>0.15603773017281616</v>
      </c>
      <c r="C439" s="64"/>
      <c r="D439" s="65" t="s">
        <v>0</v>
      </c>
      <c r="E439" s="68">
        <f>27/160.21766</f>
        <v>0.16852074858664146</v>
      </c>
      <c r="F439" s="64"/>
      <c r="G439" s="65" t="s">
        <v>0</v>
      </c>
      <c r="H439" s="68">
        <f>27/160.21766</f>
        <v>0.16852074858664146</v>
      </c>
      <c r="I439" s="64"/>
      <c r="J439" s="64"/>
      <c r="O439" t="s">
        <v>401</v>
      </c>
    </row>
    <row r="440" spans="1:15" x14ac:dyDescent="0.4">
      <c r="A440" s="69" t="s">
        <v>1</v>
      </c>
      <c r="B440" s="1"/>
      <c r="C440" s="64"/>
      <c r="D440" s="69" t="s">
        <v>1</v>
      </c>
      <c r="E440" s="1">
        <v>4.1470000000000002</v>
      </c>
      <c r="F440" s="64"/>
      <c r="G440" s="69" t="s">
        <v>1</v>
      </c>
      <c r="H440" s="1"/>
      <c r="J440" s="64"/>
    </row>
    <row r="442" spans="1:15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5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5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5" x14ac:dyDescent="0.4">
      <c r="A445" s="65" t="s">
        <v>0</v>
      </c>
      <c r="B445" s="68">
        <f>37/160.21766</f>
        <v>0.23093584065576792</v>
      </c>
      <c r="C445" s="64"/>
      <c r="D445" s="65" t="s">
        <v>0</v>
      </c>
      <c r="E445" s="68">
        <f>38/160.21766</f>
        <v>0.23717734986268058</v>
      </c>
      <c r="F445" s="64"/>
      <c r="G445" s="65" t="s">
        <v>0</v>
      </c>
      <c r="H445" s="68">
        <f>40/160.21766</f>
        <v>0.24966036827650587</v>
      </c>
      <c r="I445" s="64"/>
      <c r="J445" s="64"/>
      <c r="O445" t="s">
        <v>402</v>
      </c>
    </row>
    <row r="446" spans="1:15" x14ac:dyDescent="0.4">
      <c r="A446" s="69" t="s">
        <v>1</v>
      </c>
      <c r="B446" s="1">
        <v>3.62</v>
      </c>
      <c r="C446" s="64"/>
      <c r="D446" s="69" t="s">
        <v>1</v>
      </c>
      <c r="E446" s="1"/>
      <c r="F446" s="64"/>
      <c r="G446" s="69" t="s">
        <v>1</v>
      </c>
      <c r="H446" s="1"/>
      <c r="J446" s="64"/>
    </row>
    <row r="448" spans="1:15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5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5" x14ac:dyDescent="0.4">
      <c r="A451" s="65" t="s">
        <v>0</v>
      </c>
      <c r="B451" s="68"/>
      <c r="C451" s="64"/>
      <c r="D451" s="65" t="s">
        <v>0</v>
      </c>
      <c r="E451" s="68">
        <f>53/160.21766</f>
        <v>0.33079998796637028</v>
      </c>
      <c r="F451" s="64"/>
      <c r="G451" s="65" t="s">
        <v>0</v>
      </c>
      <c r="H451" s="68"/>
      <c r="I451" s="66" t="s">
        <v>248</v>
      </c>
      <c r="J451" s="1">
        <v>1.653</v>
      </c>
      <c r="O451" t="s">
        <v>403</v>
      </c>
    </row>
    <row r="452" spans="1:15" x14ac:dyDescent="0.4">
      <c r="A452" s="69" t="s">
        <v>1</v>
      </c>
      <c r="B452" s="1"/>
      <c r="C452" s="64"/>
      <c r="D452" s="69" t="s">
        <v>1</v>
      </c>
      <c r="E452" s="1"/>
      <c r="F452" s="64"/>
      <c r="G452" s="69" t="s">
        <v>1</v>
      </c>
      <c r="H452" s="1"/>
      <c r="J452" s="64"/>
      <c r="O452" t="s">
        <v>456</v>
      </c>
    </row>
    <row r="454" spans="1:15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336</v>
      </c>
      <c r="F454" s="64"/>
      <c r="G454" s="65" t="s">
        <v>172</v>
      </c>
      <c r="H454" s="66" t="s">
        <v>336</v>
      </c>
      <c r="I454" s="64"/>
      <c r="J454" s="64"/>
    </row>
    <row r="455" spans="1:15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5" x14ac:dyDescent="0.4">
      <c r="A457" s="65" t="s">
        <v>0</v>
      </c>
      <c r="B457" s="68">
        <f>24/160.21766</f>
        <v>0.1497962209659035</v>
      </c>
      <c r="C457" s="64"/>
      <c r="D457" s="65" t="s">
        <v>0</v>
      </c>
      <c r="E457" s="68"/>
      <c r="F457" s="64"/>
      <c r="G457" s="65" t="s">
        <v>0</v>
      </c>
      <c r="H457" s="68"/>
      <c r="I457" s="66" t="s">
        <v>248</v>
      </c>
      <c r="J457" s="1">
        <v>1.627</v>
      </c>
      <c r="O457" t="s">
        <v>404</v>
      </c>
    </row>
    <row r="458" spans="1:15" x14ac:dyDescent="0.4">
      <c r="A458" s="69" t="s">
        <v>1</v>
      </c>
      <c r="B458" s="1"/>
      <c r="C458" s="64"/>
      <c r="D458" s="69" t="s">
        <v>1</v>
      </c>
      <c r="E458" s="1"/>
      <c r="F458" s="64"/>
      <c r="G458" s="69" t="s">
        <v>1</v>
      </c>
      <c r="H458" s="1"/>
      <c r="J458" s="64"/>
      <c r="O458" t="s">
        <v>457</v>
      </c>
    </row>
    <row r="460" spans="1:15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5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5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5" x14ac:dyDescent="0.4">
      <c r="A463" s="65" t="s">
        <v>0</v>
      </c>
      <c r="B463" s="68">
        <f>56/160.21766</f>
        <v>0.34952451558710818</v>
      </c>
      <c r="C463" s="64"/>
      <c r="D463" s="65" t="s">
        <v>0</v>
      </c>
      <c r="E463" s="68">
        <f>62/160.21766</f>
        <v>0.38697357082858408</v>
      </c>
      <c r="F463" s="64"/>
      <c r="G463" s="65" t="s">
        <v>0</v>
      </c>
      <c r="H463" s="68"/>
      <c r="I463" s="66" t="s">
        <v>248</v>
      </c>
      <c r="J463" s="1">
        <v>1.68</v>
      </c>
      <c r="O463" t="s">
        <v>405</v>
      </c>
    </row>
    <row r="464" spans="1:15" x14ac:dyDescent="0.4">
      <c r="A464" s="69" t="s">
        <v>1</v>
      </c>
      <c r="B464" s="1">
        <v>2.3109999999999999</v>
      </c>
      <c r="C464" s="64"/>
      <c r="D464" s="69" t="s">
        <v>1</v>
      </c>
      <c r="E464" s="1"/>
      <c r="F464" s="64"/>
      <c r="G464" s="69" t="s">
        <v>1</v>
      </c>
      <c r="H464" s="1"/>
      <c r="J464" s="64"/>
    </row>
    <row r="466" spans="1:15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5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5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5" x14ac:dyDescent="0.4">
      <c r="A469" s="65" t="s">
        <v>0</v>
      </c>
      <c r="B469" s="68">
        <f>95/160.21766</f>
        <v>0.59294337465670144</v>
      </c>
      <c r="C469" s="64"/>
      <c r="D469" s="65" t="s">
        <v>0</v>
      </c>
      <c r="E469" s="68"/>
      <c r="F469" s="64"/>
      <c r="G469" s="65" t="s">
        <v>0</v>
      </c>
      <c r="H469" s="68"/>
      <c r="I469" s="66" t="s">
        <v>248</v>
      </c>
      <c r="J469" s="1">
        <v>1.782</v>
      </c>
      <c r="O469" t="s">
        <v>406</v>
      </c>
    </row>
    <row r="470" spans="1:15" x14ac:dyDescent="0.4">
      <c r="A470" s="69" t="s">
        <v>1</v>
      </c>
      <c r="B470" s="1">
        <v>2.94</v>
      </c>
      <c r="C470" s="64"/>
      <c r="D470" s="69" t="s">
        <v>1</v>
      </c>
      <c r="E470" s="1"/>
      <c r="F470" s="64"/>
      <c r="G470" s="69" t="s">
        <v>1</v>
      </c>
      <c r="H470" s="1"/>
      <c r="J470" s="64"/>
    </row>
    <row r="472" spans="1:15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337</v>
      </c>
      <c r="I472" s="64"/>
      <c r="J472" s="64"/>
    </row>
    <row r="473" spans="1:15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5" x14ac:dyDescent="0.4">
      <c r="A475" s="65" t="s">
        <v>0</v>
      </c>
      <c r="B475" s="68">
        <f>105/160.21766</f>
        <v>0.65535846672582787</v>
      </c>
      <c r="C475" s="64"/>
      <c r="D475" s="65" t="s">
        <v>0</v>
      </c>
      <c r="E475" s="68">
        <f>133/160.21766</f>
        <v>0.83012072451938201</v>
      </c>
      <c r="F475" s="64"/>
      <c r="G475" s="65" t="s">
        <v>0</v>
      </c>
      <c r="H475" s="68"/>
      <c r="I475" s="66" t="s">
        <v>248</v>
      </c>
      <c r="J475" s="1">
        <v>1.835</v>
      </c>
      <c r="O475" t="s">
        <v>407</v>
      </c>
    </row>
    <row r="476" spans="1:15" x14ac:dyDescent="0.4">
      <c r="A476" s="69" t="s">
        <v>1</v>
      </c>
      <c r="B476" s="1"/>
      <c r="C476" s="64"/>
      <c r="D476" s="69" t="s">
        <v>1</v>
      </c>
      <c r="E476" s="1"/>
      <c r="F476" s="64"/>
      <c r="G476" s="69" t="s">
        <v>1</v>
      </c>
      <c r="H476" s="1"/>
      <c r="J476" s="64"/>
      <c r="O476" t="s">
        <v>458</v>
      </c>
    </row>
    <row r="478" spans="1:15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338</v>
      </c>
      <c r="I478" s="64"/>
      <c r="J478" s="64"/>
    </row>
    <row r="479" spans="1:15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5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5" x14ac:dyDescent="0.4">
      <c r="A481" s="65" t="s">
        <v>0</v>
      </c>
      <c r="B481" s="68"/>
      <c r="C481" s="64"/>
      <c r="D481" s="65" t="s">
        <v>0</v>
      </c>
      <c r="E481" s="68">
        <f>198/160.21766</f>
        <v>1.2358188229687039</v>
      </c>
      <c r="F481" s="64"/>
      <c r="G481" s="65" t="s">
        <v>0</v>
      </c>
      <c r="H481" s="68"/>
      <c r="I481" s="66" t="s">
        <v>248</v>
      </c>
      <c r="J481" s="66">
        <v>2.165</v>
      </c>
      <c r="O481" t="s">
        <v>408</v>
      </c>
    </row>
    <row r="482" spans="1:15" x14ac:dyDescent="0.4">
      <c r="A482" s="69" t="s">
        <v>1</v>
      </c>
      <c r="B482" s="1"/>
      <c r="C482" s="64"/>
      <c r="D482" s="69" t="s">
        <v>1</v>
      </c>
      <c r="E482" s="1"/>
      <c r="F482" s="64"/>
      <c r="G482" s="69" t="s">
        <v>1</v>
      </c>
      <c r="H482" s="1"/>
      <c r="J482" s="64"/>
      <c r="O482" t="s">
        <v>459</v>
      </c>
    </row>
    <row r="484" spans="1:15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5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5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5" x14ac:dyDescent="0.4">
      <c r="A487" s="65" t="s">
        <v>0</v>
      </c>
      <c r="B487" s="68">
        <f>152/160.21766</f>
        <v>0.9487093994507223</v>
      </c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  <c r="O487" t="s">
        <v>409</v>
      </c>
    </row>
    <row r="488" spans="1:15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7AD-160C-4CDD-A858-15D444CD18CF}">
  <dimension ref="A1:Q95"/>
  <sheetViews>
    <sheetView workbookViewId="0">
      <selection activeCell="I12" sqref="I12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1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1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1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1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BF61-FC63-44F5-A14D-214F8837DA25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1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13C-E879-4D32-8807-2745B69C11E0}">
  <dimension ref="A1:Q95"/>
  <sheetViews>
    <sheetView workbookViewId="0">
      <selection activeCell="H19" sqref="H19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fit_4NN_FCC</vt:lpstr>
      <vt:lpstr>fit_5NN_BCC</vt:lpstr>
      <vt:lpstr>fit_4NN_HCP</vt:lpstr>
      <vt:lpstr>fit_5NN_SC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2025-02-04T04:49:38Z</dcterms:modified>
</cp:coreProperties>
</file>